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h\Downloads\"/>
    </mc:Choice>
  </mc:AlternateContent>
  <xr:revisionPtr revIDLastSave="0" documentId="13_ncr:1_{55FE3B3C-8F94-459A-8702-7996B63FC8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eater Outcomes by Launch Date" sheetId="6" r:id="rId1"/>
    <sheet name="Outcomes Based on Goals" sheetId="7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E3" i="7"/>
  <c r="E4" i="7"/>
  <c r="E5" i="7"/>
  <c r="E6" i="7"/>
  <c r="E7" i="7"/>
  <c r="E8" i="7"/>
  <c r="E9" i="7"/>
  <c r="E10" i="7"/>
  <c r="E11" i="7"/>
  <c r="E12" i="7"/>
  <c r="E13" i="7"/>
  <c r="D13" i="7"/>
  <c r="D12" i="7"/>
  <c r="D11" i="7"/>
  <c r="D10" i="7"/>
  <c r="D9" i="7"/>
  <c r="D8" i="7"/>
  <c r="D7" i="7"/>
  <c r="D6" i="7"/>
  <c r="D5" i="7"/>
  <c r="T25" i="1"/>
  <c r="T26" i="1"/>
  <c r="T27" i="1"/>
  <c r="T28" i="1"/>
  <c r="T31" i="1"/>
  <c r="T42" i="1"/>
  <c r="T43" i="1"/>
  <c r="T47" i="1"/>
  <c r="T58" i="1"/>
  <c r="T59" i="1"/>
  <c r="T60" i="1"/>
  <c r="T63" i="1"/>
  <c r="T64" i="1"/>
  <c r="T65" i="1"/>
  <c r="T74" i="1"/>
  <c r="T75" i="1"/>
  <c r="T79" i="1"/>
  <c r="T80" i="1"/>
  <c r="T81" i="1"/>
  <c r="T106" i="1"/>
  <c r="T107" i="1"/>
  <c r="T111" i="1"/>
  <c r="T112" i="1"/>
  <c r="T121" i="1"/>
  <c r="T122" i="1"/>
  <c r="T123" i="1"/>
  <c r="T138" i="1"/>
  <c r="T139" i="1"/>
  <c r="T153" i="1"/>
  <c r="T154" i="1"/>
  <c r="T155" i="1"/>
  <c r="T156" i="1"/>
  <c r="T159" i="1"/>
  <c r="T160" i="1"/>
  <c r="T185" i="1"/>
  <c r="T186" i="1"/>
  <c r="T187" i="1"/>
  <c r="T188" i="1"/>
  <c r="T192" i="1"/>
  <c r="T193" i="1"/>
  <c r="T202" i="1"/>
  <c r="T203" i="1"/>
  <c r="T217" i="1"/>
  <c r="T218" i="1"/>
  <c r="T219" i="1"/>
  <c r="T220" i="1"/>
  <c r="T223" i="1"/>
  <c r="T224" i="1"/>
  <c r="T225" i="1"/>
  <c r="T234" i="1"/>
  <c r="T235" i="1"/>
  <c r="T239" i="1"/>
  <c r="T240" i="1"/>
  <c r="T241" i="1"/>
  <c r="T252" i="1"/>
  <c r="T266" i="1"/>
  <c r="T267" i="1"/>
  <c r="T271" i="1"/>
  <c r="T281" i="1"/>
  <c r="T282" i="1"/>
  <c r="T298" i="1"/>
  <c r="T299" i="1"/>
  <c r="T303" i="1"/>
  <c r="T304" i="1"/>
  <c r="T305" i="1"/>
  <c r="T313" i="1"/>
  <c r="T314" i="1"/>
  <c r="T315" i="1"/>
  <c r="T316" i="1"/>
  <c r="T319" i="1"/>
  <c r="T345" i="1"/>
  <c r="T346" i="1"/>
  <c r="T347" i="1"/>
  <c r="T348" i="1"/>
  <c r="T351" i="1"/>
  <c r="T352" i="1"/>
  <c r="T353" i="1"/>
  <c r="T362" i="1"/>
  <c r="T377" i="1"/>
  <c r="T378" i="1"/>
  <c r="T379" i="1"/>
  <c r="T380" i="1"/>
  <c r="T383" i="1"/>
  <c r="T384" i="1"/>
  <c r="T394" i="1"/>
  <c r="T395" i="1"/>
  <c r="T399" i="1"/>
  <c r="T400" i="1"/>
  <c r="T411" i="1"/>
  <c r="T412" i="1"/>
  <c r="T426" i="1"/>
  <c r="T427" i="1"/>
  <c r="T432" i="1"/>
  <c r="T433" i="1"/>
  <c r="T441" i="1"/>
  <c r="T458" i="1"/>
  <c r="T459" i="1"/>
  <c r="T463" i="1"/>
  <c r="T464" i="1"/>
  <c r="T465" i="1"/>
  <c r="T473" i="1"/>
  <c r="T474" i="1"/>
  <c r="T475" i="1"/>
  <c r="T476" i="1"/>
  <c r="T491" i="1"/>
  <c r="T505" i="1"/>
  <c r="T506" i="1"/>
  <c r="T507" i="1"/>
  <c r="T508" i="1"/>
  <c r="T511" i="1"/>
  <c r="T512" i="1"/>
  <c r="D4" i="7"/>
  <c r="D3" i="7"/>
  <c r="C13" i="7"/>
  <c r="C12" i="7"/>
  <c r="C11" i="7"/>
  <c r="C10" i="7"/>
  <c r="C9" i="7"/>
  <c r="C8" i="7"/>
  <c r="C7" i="7"/>
  <c r="C6" i="7"/>
  <c r="C5" i="7"/>
  <c r="C4" i="7"/>
  <c r="C3" i="7"/>
  <c r="B3" i="7"/>
  <c r="B13" i="7"/>
  <c r="B12" i="7"/>
  <c r="B11" i="7"/>
  <c r="B10" i="7"/>
  <c r="B9" i="7"/>
  <c r="B8" i="7"/>
  <c r="B7" i="7"/>
  <c r="B6" i="7"/>
  <c r="B5" i="7"/>
  <c r="B4" i="7"/>
  <c r="D2" i="7"/>
  <c r="C2" i="7"/>
  <c r="B2" i="7"/>
  <c r="T3258" i="1"/>
  <c r="T32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R26" i="1"/>
  <c r="R27" i="1"/>
  <c r="R28" i="1"/>
  <c r="R29" i="1"/>
  <c r="T29" i="1" s="1"/>
  <c r="R30" i="1"/>
  <c r="T30" i="1" s="1"/>
  <c r="R31" i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R43" i="1"/>
  <c r="R44" i="1"/>
  <c r="T44" i="1" s="1"/>
  <c r="R45" i="1"/>
  <c r="T45" i="1" s="1"/>
  <c r="R46" i="1"/>
  <c r="T46" i="1" s="1"/>
  <c r="R47" i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R59" i="1"/>
  <c r="R60" i="1"/>
  <c r="R61" i="1"/>
  <c r="T61" i="1" s="1"/>
  <c r="R62" i="1"/>
  <c r="T62" i="1" s="1"/>
  <c r="R63" i="1"/>
  <c r="R64" i="1"/>
  <c r="R65" i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R75" i="1"/>
  <c r="R76" i="1"/>
  <c r="T76" i="1" s="1"/>
  <c r="R77" i="1"/>
  <c r="T77" i="1" s="1"/>
  <c r="R78" i="1"/>
  <c r="T78" i="1" s="1"/>
  <c r="R79" i="1"/>
  <c r="R80" i="1"/>
  <c r="R81" i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R107" i="1"/>
  <c r="R108" i="1"/>
  <c r="T108" i="1" s="1"/>
  <c r="R109" i="1"/>
  <c r="T109" i="1" s="1"/>
  <c r="R110" i="1"/>
  <c r="T110" i="1" s="1"/>
  <c r="R111" i="1"/>
  <c r="R112" i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R122" i="1"/>
  <c r="R123" i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R139" i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R154" i="1"/>
  <c r="R155" i="1"/>
  <c r="R156" i="1"/>
  <c r="R157" i="1"/>
  <c r="T157" i="1" s="1"/>
  <c r="R158" i="1"/>
  <c r="T158" i="1" s="1"/>
  <c r="R159" i="1"/>
  <c r="R160" i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R186" i="1"/>
  <c r="R187" i="1"/>
  <c r="R188" i="1"/>
  <c r="R189" i="1"/>
  <c r="T189" i="1" s="1"/>
  <c r="R190" i="1"/>
  <c r="T190" i="1" s="1"/>
  <c r="R191" i="1"/>
  <c r="T191" i="1" s="1"/>
  <c r="R192" i="1"/>
  <c r="R193" i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R203" i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R218" i="1"/>
  <c r="R219" i="1"/>
  <c r="R220" i="1"/>
  <c r="R221" i="1"/>
  <c r="T221" i="1" s="1"/>
  <c r="R222" i="1"/>
  <c r="T222" i="1" s="1"/>
  <c r="R223" i="1"/>
  <c r="R224" i="1"/>
  <c r="R225" i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R235" i="1"/>
  <c r="R236" i="1"/>
  <c r="T236" i="1" s="1"/>
  <c r="R237" i="1"/>
  <c r="T237" i="1" s="1"/>
  <c r="R238" i="1"/>
  <c r="T238" i="1" s="1"/>
  <c r="R239" i="1"/>
  <c r="R240" i="1"/>
  <c r="R241" i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R267" i="1"/>
  <c r="R268" i="1"/>
  <c r="T268" i="1" s="1"/>
  <c r="R269" i="1"/>
  <c r="T269" i="1" s="1"/>
  <c r="R270" i="1"/>
  <c r="T270" i="1" s="1"/>
  <c r="R271" i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R282" i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R299" i="1"/>
  <c r="R300" i="1"/>
  <c r="T300" i="1" s="1"/>
  <c r="R301" i="1"/>
  <c r="T301" i="1" s="1"/>
  <c r="R302" i="1"/>
  <c r="T302" i="1" s="1"/>
  <c r="R303" i="1"/>
  <c r="R304" i="1"/>
  <c r="R305" i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R314" i="1"/>
  <c r="R315" i="1"/>
  <c r="R316" i="1"/>
  <c r="R317" i="1"/>
  <c r="T317" i="1" s="1"/>
  <c r="R318" i="1"/>
  <c r="T318" i="1" s="1"/>
  <c r="R319" i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R346" i="1"/>
  <c r="R347" i="1"/>
  <c r="R348" i="1"/>
  <c r="R349" i="1"/>
  <c r="T349" i="1" s="1"/>
  <c r="R350" i="1"/>
  <c r="T350" i="1" s="1"/>
  <c r="R351" i="1"/>
  <c r="R352" i="1"/>
  <c r="R353" i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R378" i="1"/>
  <c r="R379" i="1"/>
  <c r="R380" i="1"/>
  <c r="R381" i="1"/>
  <c r="T381" i="1" s="1"/>
  <c r="R382" i="1"/>
  <c r="T382" i="1" s="1"/>
  <c r="R383" i="1"/>
  <c r="R384" i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R395" i="1"/>
  <c r="R396" i="1"/>
  <c r="T396" i="1" s="1"/>
  <c r="R397" i="1"/>
  <c r="T397" i="1" s="1"/>
  <c r="R398" i="1"/>
  <c r="T398" i="1" s="1"/>
  <c r="R399" i="1"/>
  <c r="R400" i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R412" i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R427" i="1"/>
  <c r="R428" i="1"/>
  <c r="T428" i="1" s="1"/>
  <c r="R429" i="1"/>
  <c r="T429" i="1" s="1"/>
  <c r="R430" i="1"/>
  <c r="T430" i="1" s="1"/>
  <c r="R431" i="1"/>
  <c r="T431" i="1" s="1"/>
  <c r="R432" i="1"/>
  <c r="R433" i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R459" i="1"/>
  <c r="R460" i="1"/>
  <c r="T460" i="1" s="1"/>
  <c r="R461" i="1"/>
  <c r="T461" i="1" s="1"/>
  <c r="R462" i="1"/>
  <c r="T462" i="1" s="1"/>
  <c r="R463" i="1"/>
  <c r="R464" i="1"/>
  <c r="R465" i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R474" i="1"/>
  <c r="R475" i="1"/>
  <c r="R476" i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R506" i="1"/>
  <c r="R507" i="1"/>
  <c r="R508" i="1"/>
  <c r="R509" i="1"/>
  <c r="T509" i="1" s="1"/>
  <c r="R510" i="1"/>
  <c r="T510" i="1" s="1"/>
  <c r="R511" i="1"/>
  <c r="R512" i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R527" i="1"/>
  <c r="T527" i="1" s="1"/>
  <c r="R528" i="1"/>
  <c r="R529" i="1"/>
  <c r="T529" i="1" s="1"/>
  <c r="R530" i="1"/>
  <c r="T530" i="1" s="1"/>
  <c r="R531" i="1"/>
  <c r="R532" i="1"/>
  <c r="T532" i="1" s="1"/>
  <c r="R533" i="1"/>
  <c r="T533" i="1" s="1"/>
  <c r="R534" i="1"/>
  <c r="T534" i="1" s="1"/>
  <c r="R535" i="1"/>
  <c r="R536" i="1"/>
  <c r="R537" i="1"/>
  <c r="R538" i="1"/>
  <c r="R539" i="1"/>
  <c r="T539" i="1" s="1"/>
  <c r="R540" i="1"/>
  <c r="T540" i="1" s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T1286" i="1" s="1"/>
  <c r="R1287" i="1"/>
  <c r="R1288" i="1"/>
  <c r="R1289" i="1"/>
  <c r="R1290" i="1"/>
  <c r="T1290" i="1" s="1"/>
  <c r="R1291" i="1"/>
  <c r="T1291" i="1" s="1"/>
  <c r="R1292" i="1"/>
  <c r="T1292" i="1" s="1"/>
  <c r="R1293" i="1"/>
  <c r="T1293" i="1" s="1"/>
  <c r="R1294" i="1"/>
  <c r="R1295" i="1"/>
  <c r="T1295" i="1" s="1"/>
  <c r="R1296" i="1"/>
  <c r="R1297" i="1"/>
  <c r="R1298" i="1"/>
  <c r="R1299" i="1"/>
  <c r="T1299" i="1" s="1"/>
  <c r="R1300" i="1"/>
  <c r="R1301" i="1"/>
  <c r="T1301" i="1" s="1"/>
  <c r="R1302" i="1"/>
  <c r="T1302" i="1" s="1"/>
  <c r="R1303" i="1"/>
  <c r="T1303" i="1" s="1"/>
  <c r="R1304" i="1"/>
  <c r="T1304" i="1" s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T2783" i="1" s="1"/>
  <c r="R2784" i="1"/>
  <c r="T2784" i="1" s="1"/>
  <c r="R2785" i="1"/>
  <c r="R2786" i="1"/>
  <c r="T2786" i="1" s="1"/>
  <c r="R2787" i="1"/>
  <c r="T2787" i="1" s="1"/>
  <c r="R2788" i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R2796" i="1"/>
  <c r="R2797" i="1"/>
  <c r="T2797" i="1" s="1"/>
  <c r="R2798" i="1"/>
  <c r="R2799" i="1"/>
  <c r="R2800" i="1"/>
  <c r="R2801" i="1"/>
  <c r="R2802" i="1"/>
  <c r="R2803" i="1"/>
  <c r="R2804" i="1"/>
  <c r="R2805" i="1"/>
  <c r="T2805" i="1" s="1"/>
  <c r="R2806" i="1"/>
  <c r="R2807" i="1"/>
  <c r="R2808" i="1"/>
  <c r="R2809" i="1"/>
  <c r="T2809" i="1" s="1"/>
  <c r="R2810" i="1"/>
  <c r="T2810" i="1" s="1"/>
  <c r="R2811" i="1"/>
  <c r="T2811" i="1" s="1"/>
  <c r="R2812" i="1"/>
  <c r="T2812" i="1" s="1"/>
  <c r="R2813" i="1"/>
  <c r="R2814" i="1"/>
  <c r="R2815" i="1"/>
  <c r="T2815" i="1" s="1"/>
  <c r="R2816" i="1"/>
  <c r="R2817" i="1"/>
  <c r="R2818" i="1"/>
  <c r="R2819" i="1"/>
  <c r="R2820" i="1"/>
  <c r="T2820" i="1" s="1"/>
  <c r="R2821" i="1"/>
  <c r="R2822" i="1"/>
  <c r="R2823" i="1"/>
  <c r="R2824" i="1"/>
  <c r="T2824" i="1" s="1"/>
  <c r="R2825" i="1"/>
  <c r="R2826" i="1"/>
  <c r="T2826" i="1" s="1"/>
  <c r="R2827" i="1"/>
  <c r="R2828" i="1"/>
  <c r="T2828" i="1" s="1"/>
  <c r="R2829" i="1"/>
  <c r="T2829" i="1" s="1"/>
  <c r="R2830" i="1"/>
  <c r="R2831" i="1"/>
  <c r="R2832" i="1"/>
  <c r="T2832" i="1" s="1"/>
  <c r="R2833" i="1"/>
  <c r="T2833" i="1" s="1"/>
  <c r="R2834" i="1"/>
  <c r="R2835" i="1"/>
  <c r="T2835" i="1" s="1"/>
  <c r="R2836" i="1"/>
  <c r="R2837" i="1"/>
  <c r="R2838" i="1"/>
  <c r="T2838" i="1" s="1"/>
  <c r="R2839" i="1"/>
  <c r="R2840" i="1"/>
  <c r="T2840" i="1" s="1"/>
  <c r="R2841" i="1"/>
  <c r="T2841" i="1" s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R2979" i="1"/>
  <c r="T2979" i="1" s="1"/>
  <c r="R2980" i="1"/>
  <c r="T2980" i="1" s="1"/>
  <c r="R2981" i="1"/>
  <c r="T2981" i="1" s="1"/>
  <c r="R2982" i="1"/>
  <c r="T2982" i="1" s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R3155" i="1"/>
  <c r="T3155" i="1" s="1"/>
  <c r="R3156" i="1"/>
  <c r="T3156" i="1" s="1"/>
  <c r="R3157" i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R3181" i="1"/>
  <c r="T3181" i="1" s="1"/>
  <c r="R3182" i="1"/>
  <c r="R3183" i="1"/>
  <c r="R3184" i="1"/>
  <c r="T3184" i="1" s="1"/>
  <c r="R3185" i="1"/>
  <c r="T3185" i="1" s="1"/>
  <c r="R3186" i="1"/>
  <c r="T3186" i="1" s="1"/>
  <c r="R3187" i="1"/>
  <c r="R3188" i="1"/>
  <c r="R3189" i="1"/>
  <c r="T3189" i="1" s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T3211" i="1" s="1"/>
  <c r="R3212" i="1"/>
  <c r="T3212" i="1" s="1"/>
  <c r="R3213" i="1"/>
  <c r="T3213" i="1" s="1"/>
  <c r="R3214" i="1"/>
  <c r="T3214" i="1" s="1"/>
  <c r="R3215" i="1"/>
  <c r="R3216" i="1"/>
  <c r="R3217" i="1"/>
  <c r="T3217" i="1" s="1"/>
  <c r="R3218" i="1"/>
  <c r="R3219" i="1"/>
  <c r="T3219" i="1" s="1"/>
  <c r="R3220" i="1"/>
  <c r="R3221" i="1"/>
  <c r="T3221" i="1" s="1"/>
  <c r="R3222" i="1"/>
  <c r="T3222" i="1" s="1"/>
  <c r="R3223" i="1"/>
  <c r="R3224" i="1"/>
  <c r="T3224" i="1" s="1"/>
  <c r="R3225" i="1"/>
  <c r="T3225" i="1" s="1"/>
  <c r="R3226" i="1"/>
  <c r="T3226" i="1" s="1"/>
  <c r="R3227" i="1"/>
  <c r="T3227" i="1" s="1"/>
  <c r="R3228" i="1"/>
  <c r="R3229" i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R3237" i="1"/>
  <c r="T3237" i="1" s="1"/>
  <c r="R3238" i="1"/>
  <c r="T3238" i="1" s="1"/>
  <c r="R3239" i="1"/>
  <c r="T3239" i="1" s="1"/>
  <c r="R3240" i="1"/>
  <c r="R3241" i="1"/>
  <c r="R3242" i="1"/>
  <c r="R3243" i="1"/>
  <c r="T3243" i="1" s="1"/>
  <c r="R3244" i="1"/>
  <c r="T3244" i="1" s="1"/>
  <c r="R3245" i="1"/>
  <c r="T3245" i="1" s="1"/>
  <c r="R3246" i="1"/>
  <c r="R3247" i="1"/>
  <c r="T3247" i="1" s="1"/>
  <c r="R3248" i="1"/>
  <c r="T3248" i="1" s="1"/>
  <c r="R3249" i="1"/>
  <c r="R3250" i="1"/>
  <c r="T3250" i="1" s="1"/>
  <c r="R3251" i="1"/>
  <c r="T3251" i="1" s="1"/>
  <c r="R3252" i="1"/>
  <c r="T3252" i="1" s="1"/>
  <c r="R3253" i="1"/>
  <c r="T3253" i="1" s="1"/>
  <c r="R3254" i="1"/>
  <c r="R3255" i="1"/>
  <c r="T3255" i="1" s="1"/>
  <c r="R3256" i="1"/>
  <c r="R3257" i="1"/>
  <c r="R3258" i="1"/>
  <c r="R3259" i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R3268" i="1"/>
  <c r="T3268" i="1" s="1"/>
  <c r="R3269" i="1"/>
  <c r="T3269" i="1" s="1"/>
  <c r="R3270" i="1"/>
  <c r="T3270" i="1" s="1"/>
  <c r="R3271" i="1"/>
  <c r="R3272" i="1"/>
  <c r="R3273" i="1"/>
  <c r="R3274" i="1"/>
  <c r="T3274" i="1" s="1"/>
  <c r="R3275" i="1"/>
  <c r="T3275" i="1" s="1"/>
  <c r="R3276" i="1"/>
  <c r="T3276" i="1" s="1"/>
  <c r="R3277" i="1"/>
  <c r="T3277" i="1" s="1"/>
  <c r="R3278" i="1"/>
  <c r="R3279" i="1"/>
  <c r="R3280" i="1"/>
  <c r="R3281" i="1"/>
  <c r="T3281" i="1" s="1"/>
  <c r="R3282" i="1"/>
  <c r="T3282" i="1" s="1"/>
  <c r="R3283" i="1"/>
  <c r="T3283" i="1" s="1"/>
  <c r="R3284" i="1"/>
  <c r="T3284" i="1" s="1"/>
  <c r="R3285" i="1"/>
  <c r="R3286" i="1"/>
  <c r="T3286" i="1" s="1"/>
  <c r="R3287" i="1"/>
  <c r="T3287" i="1" s="1"/>
  <c r="R3288" i="1"/>
  <c r="T3288" i="1" s="1"/>
  <c r="R3289" i="1"/>
  <c r="R3290" i="1"/>
  <c r="R3291" i="1"/>
  <c r="R3292" i="1"/>
  <c r="R3293" i="1"/>
  <c r="T3293" i="1" s="1"/>
  <c r="R3294" i="1"/>
  <c r="R3295" i="1"/>
  <c r="R3296" i="1"/>
  <c r="R3297" i="1"/>
  <c r="R3298" i="1"/>
  <c r="R3299" i="1"/>
  <c r="R3300" i="1"/>
  <c r="T3300" i="1" s="1"/>
  <c r="R3301" i="1"/>
  <c r="T3301" i="1" s="1"/>
  <c r="R3302" i="1"/>
  <c r="T3302" i="1" s="1"/>
  <c r="R3303" i="1"/>
  <c r="T3303" i="1" s="1"/>
  <c r="R3304" i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R3312" i="1"/>
  <c r="T3312" i="1" s="1"/>
  <c r="R3313" i="1"/>
  <c r="T3313" i="1" s="1"/>
  <c r="R3314" i="1"/>
  <c r="T3314" i="1" s="1"/>
  <c r="R3315" i="1"/>
  <c r="T3315" i="1" s="1"/>
  <c r="R3316" i="1"/>
  <c r="R3317" i="1"/>
  <c r="R3318" i="1"/>
  <c r="T3318" i="1" s="1"/>
  <c r="R3319" i="1"/>
  <c r="T3319" i="1" s="1"/>
  <c r="R3320" i="1"/>
  <c r="R3321" i="1"/>
  <c r="R3322" i="1"/>
  <c r="T3322" i="1" s="1"/>
  <c r="R3323" i="1"/>
  <c r="T3323" i="1" s="1"/>
  <c r="R3324" i="1"/>
  <c r="T3324" i="1" s="1"/>
  <c r="R3325" i="1"/>
  <c r="R3326" i="1"/>
  <c r="R3327" i="1"/>
  <c r="R3328" i="1"/>
  <c r="T3328" i="1" s="1"/>
  <c r="R3329" i="1"/>
  <c r="R3330" i="1"/>
  <c r="T3330" i="1" s="1"/>
  <c r="R3331" i="1"/>
  <c r="R3332" i="1"/>
  <c r="R3333" i="1"/>
  <c r="T3333" i="1" s="1"/>
  <c r="R3334" i="1"/>
  <c r="T3334" i="1" s="1"/>
  <c r="R3335" i="1"/>
  <c r="T3335" i="1" s="1"/>
  <c r="R3336" i="1"/>
  <c r="T3336" i="1" s="1"/>
  <c r="R3337" i="1"/>
  <c r="R3338" i="1"/>
  <c r="R3339" i="1"/>
  <c r="R3340" i="1"/>
  <c r="T3340" i="1" s="1"/>
  <c r="R3341" i="1"/>
  <c r="T3341" i="1" s="1"/>
  <c r="R3342" i="1"/>
  <c r="T3342" i="1" s="1"/>
  <c r="R3343" i="1"/>
  <c r="R3344" i="1"/>
  <c r="T3344" i="1" s="1"/>
  <c r="R3345" i="1"/>
  <c r="R3346" i="1"/>
  <c r="T3346" i="1" s="1"/>
  <c r="R3347" i="1"/>
  <c r="T3347" i="1" s="1"/>
  <c r="R3348" i="1"/>
  <c r="T3348" i="1" s="1"/>
  <c r="R3349" i="1"/>
  <c r="R3350" i="1"/>
  <c r="T3350" i="1" s="1"/>
  <c r="R3351" i="1"/>
  <c r="T3351" i="1" s="1"/>
  <c r="R3352" i="1"/>
  <c r="R3353" i="1"/>
  <c r="R3354" i="1"/>
  <c r="R3355" i="1"/>
  <c r="R3356" i="1"/>
  <c r="T3356" i="1" s="1"/>
  <c r="R3357" i="1"/>
  <c r="R3358" i="1"/>
  <c r="R3359" i="1"/>
  <c r="R3360" i="1"/>
  <c r="T3360" i="1" s="1"/>
  <c r="R3361" i="1"/>
  <c r="T3361" i="1" s="1"/>
  <c r="R3362" i="1"/>
  <c r="R3363" i="1"/>
  <c r="T3363" i="1" s="1"/>
  <c r="R3364" i="1"/>
  <c r="T3364" i="1" s="1"/>
  <c r="R3365" i="1"/>
  <c r="T3365" i="1" s="1"/>
  <c r="R3366" i="1"/>
  <c r="R3367" i="1"/>
  <c r="T3367" i="1" s="1"/>
  <c r="R3368" i="1"/>
  <c r="T3368" i="1" s="1"/>
  <c r="R3369" i="1"/>
  <c r="R3370" i="1"/>
  <c r="T3370" i="1" s="1"/>
  <c r="R3371" i="1"/>
  <c r="R3372" i="1"/>
  <c r="T3372" i="1" s="1"/>
  <c r="R3373" i="1"/>
  <c r="T3373" i="1" s="1"/>
  <c r="R3374" i="1"/>
  <c r="T3374" i="1" s="1"/>
  <c r="R3375" i="1"/>
  <c r="R3376" i="1"/>
  <c r="R3377" i="1"/>
  <c r="R3378" i="1"/>
  <c r="T3378" i="1" s="1"/>
  <c r="R3379" i="1"/>
  <c r="R3380" i="1"/>
  <c r="R3381" i="1"/>
  <c r="R3382" i="1"/>
  <c r="T3382" i="1" s="1"/>
  <c r="R3383" i="1"/>
  <c r="T3383" i="1" s="1"/>
  <c r="R3384" i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R3391" i="1"/>
  <c r="T3391" i="1" s="1"/>
  <c r="R3392" i="1"/>
  <c r="T3392" i="1" s="1"/>
  <c r="R3393" i="1"/>
  <c r="T3393" i="1" s="1"/>
  <c r="R3394" i="1"/>
  <c r="R3395" i="1"/>
  <c r="T3395" i="1" s="1"/>
  <c r="R3396" i="1"/>
  <c r="R3397" i="1"/>
  <c r="R3398" i="1"/>
  <c r="T3398" i="1" s="1"/>
  <c r="R3399" i="1"/>
  <c r="R3400" i="1"/>
  <c r="T3400" i="1" s="1"/>
  <c r="R3401" i="1"/>
  <c r="R3402" i="1"/>
  <c r="T3402" i="1" s="1"/>
  <c r="R3403" i="1"/>
  <c r="R3404" i="1"/>
  <c r="T3404" i="1" s="1"/>
  <c r="R3405" i="1"/>
  <c r="R3406" i="1"/>
  <c r="T3406" i="1" s="1"/>
  <c r="R3407" i="1"/>
  <c r="R3408" i="1"/>
  <c r="T3408" i="1" s="1"/>
  <c r="R3409" i="1"/>
  <c r="R3410" i="1"/>
  <c r="T3410" i="1" s="1"/>
  <c r="R3411" i="1"/>
  <c r="R3412" i="1"/>
  <c r="T3412" i="1" s="1"/>
  <c r="R3413" i="1"/>
  <c r="T3413" i="1" s="1"/>
  <c r="R3414" i="1"/>
  <c r="R3415" i="1"/>
  <c r="T3415" i="1" s="1"/>
  <c r="R3416" i="1"/>
  <c r="T3416" i="1" s="1"/>
  <c r="R3417" i="1"/>
  <c r="T3417" i="1" s="1"/>
  <c r="R3418" i="1"/>
  <c r="R3419" i="1"/>
  <c r="T3419" i="1" s="1"/>
  <c r="R3420" i="1"/>
  <c r="T3420" i="1" s="1"/>
  <c r="R3421" i="1"/>
  <c r="R3422" i="1"/>
  <c r="R3423" i="1"/>
  <c r="T3423" i="1" s="1"/>
  <c r="R3424" i="1"/>
  <c r="R3425" i="1"/>
  <c r="T3425" i="1" s="1"/>
  <c r="R3426" i="1"/>
  <c r="T3426" i="1" s="1"/>
  <c r="R3427" i="1"/>
  <c r="T3427" i="1" s="1"/>
  <c r="R3428" i="1"/>
  <c r="T3428" i="1" s="1"/>
  <c r="R3429" i="1"/>
  <c r="R3430" i="1"/>
  <c r="R3431" i="1"/>
  <c r="R3432" i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R3447" i="1"/>
  <c r="R3448" i="1"/>
  <c r="R3449" i="1"/>
  <c r="T3449" i="1" s="1"/>
  <c r="R3450" i="1"/>
  <c r="T3450" i="1" s="1"/>
  <c r="R3451" i="1"/>
  <c r="T3451" i="1" s="1"/>
  <c r="R3452" i="1"/>
  <c r="R3453" i="1"/>
  <c r="T3453" i="1" s="1"/>
  <c r="R3454" i="1"/>
  <c r="T3454" i="1" s="1"/>
  <c r="R3455" i="1"/>
  <c r="R3456" i="1"/>
  <c r="R3457" i="1"/>
  <c r="T3457" i="1" s="1"/>
  <c r="R3458" i="1"/>
  <c r="T3458" i="1" s="1"/>
  <c r="R3459" i="1"/>
  <c r="T3459" i="1" s="1"/>
  <c r="R3460" i="1"/>
  <c r="T3460" i="1" s="1"/>
  <c r="R3461" i="1"/>
  <c r="R3462" i="1"/>
  <c r="R3463" i="1"/>
  <c r="T3463" i="1" s="1"/>
  <c r="R3464" i="1"/>
  <c r="T3464" i="1" s="1"/>
  <c r="R3465" i="1"/>
  <c r="R3466" i="1"/>
  <c r="T3466" i="1" s="1"/>
  <c r="R3467" i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R3474" i="1"/>
  <c r="T3474" i="1" s="1"/>
  <c r="R3475" i="1"/>
  <c r="T3475" i="1" s="1"/>
  <c r="R3476" i="1"/>
  <c r="R3477" i="1"/>
  <c r="R3478" i="1"/>
  <c r="T3478" i="1" s="1"/>
  <c r="R3479" i="1"/>
  <c r="T3479" i="1" s="1"/>
  <c r="R3480" i="1"/>
  <c r="T3480" i="1" s="1"/>
  <c r="R3481" i="1"/>
  <c r="R3482" i="1"/>
  <c r="T3482" i="1" s="1"/>
  <c r="R3483" i="1"/>
  <c r="R3484" i="1"/>
  <c r="R3485" i="1"/>
  <c r="T3485" i="1" s="1"/>
  <c r="R3486" i="1"/>
  <c r="T3486" i="1" s="1"/>
  <c r="R3487" i="1"/>
  <c r="T3487" i="1" s="1"/>
  <c r="R3488" i="1"/>
  <c r="T3488" i="1" s="1"/>
  <c r="R3489" i="1"/>
  <c r="R3490" i="1"/>
  <c r="T3490" i="1" s="1"/>
  <c r="R3491" i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R3498" i="1"/>
  <c r="T3498" i="1" s="1"/>
  <c r="R3499" i="1"/>
  <c r="T3499" i="1" s="1"/>
  <c r="R3500" i="1"/>
  <c r="R3501" i="1"/>
  <c r="T3501" i="1" s="1"/>
  <c r="R3502" i="1"/>
  <c r="T3502" i="1" s="1"/>
  <c r="R3503" i="1"/>
  <c r="R3504" i="1"/>
  <c r="T3504" i="1" s="1"/>
  <c r="R3505" i="1"/>
  <c r="R3506" i="1"/>
  <c r="T3506" i="1" s="1"/>
  <c r="R3507" i="1"/>
  <c r="T3507" i="1" s="1"/>
  <c r="R3508" i="1"/>
  <c r="T3508" i="1" s="1"/>
  <c r="R3509" i="1"/>
  <c r="T3509" i="1" s="1"/>
  <c r="R3510" i="1"/>
  <c r="R3511" i="1"/>
  <c r="T3511" i="1" s="1"/>
  <c r="R3512" i="1"/>
  <c r="T3512" i="1" s="1"/>
  <c r="R3513" i="1"/>
  <c r="R3514" i="1"/>
  <c r="R3515" i="1"/>
  <c r="T3515" i="1" s="1"/>
  <c r="R3516" i="1"/>
  <c r="T3516" i="1" s="1"/>
  <c r="R3517" i="1"/>
  <c r="T3517" i="1" s="1"/>
  <c r="R3518" i="1"/>
  <c r="T3518" i="1" s="1"/>
  <c r="R3519" i="1"/>
  <c r="R3520" i="1"/>
  <c r="T3520" i="1" s="1"/>
  <c r="R3521" i="1"/>
  <c r="R3522" i="1"/>
  <c r="R3523" i="1"/>
  <c r="T3523" i="1" s="1"/>
  <c r="R3524" i="1"/>
  <c r="R3525" i="1"/>
  <c r="R3526" i="1"/>
  <c r="T3526" i="1" s="1"/>
  <c r="R3527" i="1"/>
  <c r="T3527" i="1" s="1"/>
  <c r="R3528" i="1"/>
  <c r="T3528" i="1" s="1"/>
  <c r="R3529" i="1"/>
  <c r="T3529" i="1" s="1"/>
  <c r="R3530" i="1"/>
  <c r="R3531" i="1"/>
  <c r="T3531" i="1" s="1"/>
  <c r="R3532" i="1"/>
  <c r="R3533" i="1"/>
  <c r="T3533" i="1" s="1"/>
  <c r="R3534" i="1"/>
  <c r="T3534" i="1" s="1"/>
  <c r="R3535" i="1"/>
  <c r="T3535" i="1" s="1"/>
  <c r="R3536" i="1"/>
  <c r="T3536" i="1" s="1"/>
  <c r="R3537" i="1"/>
  <c r="R3538" i="1"/>
  <c r="R3539" i="1"/>
  <c r="R3540" i="1"/>
  <c r="R3541" i="1"/>
  <c r="T3541" i="1" s="1"/>
  <c r="R3542" i="1"/>
  <c r="R3543" i="1"/>
  <c r="R3544" i="1"/>
  <c r="T3544" i="1" s="1"/>
  <c r="R3545" i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R3552" i="1"/>
  <c r="R3553" i="1"/>
  <c r="T3553" i="1" s="1"/>
  <c r="R3554" i="1"/>
  <c r="R3555" i="1"/>
  <c r="T3555" i="1" s="1"/>
  <c r="R3556" i="1"/>
  <c r="T3556" i="1" s="1"/>
  <c r="R3557" i="1"/>
  <c r="R3558" i="1"/>
  <c r="R3559" i="1"/>
  <c r="T3559" i="1" s="1"/>
  <c r="R3560" i="1"/>
  <c r="R3561" i="1"/>
  <c r="R3562" i="1"/>
  <c r="R3563" i="1"/>
  <c r="T3563" i="1" s="1"/>
  <c r="R3564" i="1"/>
  <c r="R3565" i="1"/>
  <c r="R3566" i="1"/>
  <c r="R3567" i="1"/>
  <c r="T3567" i="1" s="1"/>
  <c r="R3568" i="1"/>
  <c r="R3569" i="1"/>
  <c r="R3570" i="1"/>
  <c r="T3570" i="1" s="1"/>
  <c r="R3571" i="1"/>
  <c r="T3571" i="1" s="1"/>
  <c r="R3572" i="1"/>
  <c r="T3572" i="1" s="1"/>
  <c r="R3573" i="1"/>
  <c r="R3574" i="1"/>
  <c r="R3575" i="1"/>
  <c r="R3576" i="1"/>
  <c r="T3576" i="1" s="1"/>
  <c r="R3577" i="1"/>
  <c r="T3577" i="1" s="1"/>
  <c r="R3578" i="1"/>
  <c r="T3578" i="1" s="1"/>
  <c r="R3579" i="1"/>
  <c r="T3579" i="1" s="1"/>
  <c r="R3580" i="1"/>
  <c r="R3581" i="1"/>
  <c r="R3582" i="1"/>
  <c r="T3582" i="1" s="1"/>
  <c r="R3583" i="1"/>
  <c r="R3584" i="1"/>
  <c r="T3584" i="1" s="1"/>
  <c r="R3585" i="1"/>
  <c r="T3585" i="1" s="1"/>
  <c r="R3586" i="1"/>
  <c r="R3587" i="1"/>
  <c r="T3587" i="1" s="1"/>
  <c r="R3588" i="1"/>
  <c r="T3588" i="1" s="1"/>
  <c r="R3589" i="1"/>
  <c r="R3590" i="1"/>
  <c r="R3591" i="1"/>
  <c r="T3591" i="1" s="1"/>
  <c r="R3592" i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R3599" i="1"/>
  <c r="T3599" i="1" s="1"/>
  <c r="R3600" i="1"/>
  <c r="T3600" i="1" s="1"/>
  <c r="R3601" i="1"/>
  <c r="T3601" i="1" s="1"/>
  <c r="R3602" i="1"/>
  <c r="T3602" i="1" s="1"/>
  <c r="R3603" i="1"/>
  <c r="R3604" i="1"/>
  <c r="T3604" i="1" s="1"/>
  <c r="R3605" i="1"/>
  <c r="T3605" i="1" s="1"/>
  <c r="R3606" i="1"/>
  <c r="T3606" i="1" s="1"/>
  <c r="R3607" i="1"/>
  <c r="R3608" i="1"/>
  <c r="R3609" i="1"/>
  <c r="R3610" i="1"/>
  <c r="R3611" i="1"/>
  <c r="R3612" i="1"/>
  <c r="R3613" i="1"/>
  <c r="R3614" i="1"/>
  <c r="R3615" i="1"/>
  <c r="T3615" i="1" s="1"/>
  <c r="R3616" i="1"/>
  <c r="T3616" i="1" s="1"/>
  <c r="R3617" i="1"/>
  <c r="R3618" i="1"/>
  <c r="R3619" i="1"/>
  <c r="R3620" i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R3628" i="1"/>
  <c r="R3629" i="1"/>
  <c r="T3629" i="1" s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T3650" i="1" s="1"/>
  <c r="R3651" i="1"/>
  <c r="R3652" i="1"/>
  <c r="R3653" i="1"/>
  <c r="T3653" i="1" s="1"/>
  <c r="R3654" i="1"/>
  <c r="R3655" i="1"/>
  <c r="R3656" i="1"/>
  <c r="R3657" i="1"/>
  <c r="T3657" i="1" s="1"/>
  <c r="R3658" i="1"/>
  <c r="R3659" i="1"/>
  <c r="R3660" i="1"/>
  <c r="T3660" i="1" s="1"/>
  <c r="R3661" i="1"/>
  <c r="T3661" i="1" s="1"/>
  <c r="R3662" i="1"/>
  <c r="R3663" i="1"/>
  <c r="T3663" i="1" s="1"/>
  <c r="R3664" i="1"/>
  <c r="R3665" i="1"/>
  <c r="R3666" i="1"/>
  <c r="T3666" i="1" s="1"/>
  <c r="R3667" i="1"/>
  <c r="R3668" i="1"/>
  <c r="T3668" i="1" s="1"/>
  <c r="R3669" i="1"/>
  <c r="R3670" i="1"/>
  <c r="T3670" i="1" s="1"/>
  <c r="R3671" i="1"/>
  <c r="R3672" i="1"/>
  <c r="R3673" i="1"/>
  <c r="T3673" i="1" s="1"/>
  <c r="R3674" i="1"/>
  <c r="R3675" i="1"/>
  <c r="R3676" i="1"/>
  <c r="R3677" i="1"/>
  <c r="R3678" i="1"/>
  <c r="T3678" i="1" s="1"/>
  <c r="R3679" i="1"/>
  <c r="T3679" i="1" s="1"/>
  <c r="R3680" i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R3691" i="1"/>
  <c r="T3691" i="1" s="1"/>
  <c r="R3692" i="1"/>
  <c r="T3692" i="1" s="1"/>
  <c r="R3693" i="1"/>
  <c r="T3693" i="1" s="1"/>
  <c r="R3694" i="1"/>
  <c r="T3694" i="1" s="1"/>
  <c r="R3695" i="1"/>
  <c r="R3696" i="1"/>
  <c r="T3696" i="1" s="1"/>
  <c r="R3697" i="1"/>
  <c r="T3697" i="1" s="1"/>
  <c r="R3698" i="1"/>
  <c r="R3699" i="1"/>
  <c r="R3700" i="1"/>
  <c r="T3700" i="1" s="1"/>
  <c r="R3701" i="1"/>
  <c r="T3701" i="1" s="1"/>
  <c r="R3702" i="1"/>
  <c r="T3702" i="1" s="1"/>
  <c r="R3703" i="1"/>
  <c r="R3704" i="1"/>
  <c r="R3705" i="1"/>
  <c r="T3705" i="1" s="1"/>
  <c r="R3706" i="1"/>
  <c r="R3707" i="1"/>
  <c r="T3707" i="1" s="1"/>
  <c r="R3708" i="1"/>
  <c r="T3708" i="1" s="1"/>
  <c r="R3709" i="1"/>
  <c r="T3709" i="1" s="1"/>
  <c r="R3710" i="1"/>
  <c r="T3710" i="1" s="1"/>
  <c r="R3711" i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R3718" i="1"/>
  <c r="T3718" i="1" s="1"/>
  <c r="R3719" i="1"/>
  <c r="R3720" i="1"/>
  <c r="R3721" i="1"/>
  <c r="R3722" i="1"/>
  <c r="T3722" i="1" s="1"/>
  <c r="R3723" i="1"/>
  <c r="T3723" i="1" s="1"/>
  <c r="R3724" i="1"/>
  <c r="R3725" i="1"/>
  <c r="R3726" i="1"/>
  <c r="R3727" i="1"/>
  <c r="R3728" i="1"/>
  <c r="T3728" i="1" s="1"/>
  <c r="R3729" i="1"/>
  <c r="T3729" i="1" s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T3812" i="1" s="1"/>
  <c r="R3813" i="1"/>
  <c r="R3814" i="1"/>
  <c r="R3815" i="1"/>
  <c r="T3815" i="1" s="1"/>
  <c r="R3816" i="1"/>
  <c r="T3816" i="1" s="1"/>
  <c r="R3817" i="1"/>
  <c r="R3818" i="1"/>
  <c r="T3818" i="1" s="1"/>
  <c r="R3819" i="1"/>
  <c r="T3819" i="1" s="1"/>
  <c r="R3820" i="1"/>
  <c r="T3820" i="1" s="1"/>
  <c r="R3821" i="1"/>
  <c r="T3821" i="1" s="1"/>
  <c r="R3822" i="1"/>
  <c r="R3823" i="1"/>
  <c r="T3823" i="1" s="1"/>
  <c r="R3824" i="1"/>
  <c r="R3825" i="1"/>
  <c r="T3825" i="1" s="1"/>
  <c r="R3826" i="1"/>
  <c r="R3827" i="1"/>
  <c r="T3827" i="1" s="1"/>
  <c r="R3828" i="1"/>
  <c r="R3829" i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R3836" i="1"/>
  <c r="R3837" i="1"/>
  <c r="R3838" i="1"/>
  <c r="T3838" i="1" s="1"/>
  <c r="R3839" i="1"/>
  <c r="R3840" i="1"/>
  <c r="R3841" i="1"/>
  <c r="T3841" i="1" s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T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  <c r="E2" i="7" l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<sst xmlns="http://schemas.openxmlformats.org/spreadsheetml/2006/main" count="28860" uniqueCount="8358">
  <si>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</si>
  <si>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</si>
  <si>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</si>
  <si>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</si>
  <si>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</si>
  <si>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</si>
  <si>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</si>
  <si>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</si>
  <si>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</si>
  <si>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</si>
  <si>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</si>
  <si>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</si>
  <si>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</si>
  <si>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</si>
  <si>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</si>
  <si>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</si>
  <si>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</si>
  <si>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</si>
  <si>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</si>
  <si>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</si>
  <si>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</si>
  <si>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</si>
  <si>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</si>
  <si>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</si>
  <si>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</si>
  <si>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</si>
  <si>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</si>
  <si>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</si>
  <si>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</si>
  <si>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</si>
  <si>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</si>
  <si>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</si>
  <si>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</si>
  <si>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</si>
  <si>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</si>
  <si>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</si>
  <si>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</si>
  <si>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</si>
  <si>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</si>
  <si>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</si>
  <si>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</si>
  <si>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</si>
  <si>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</si>
  <si>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</si>
  <si>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</si>
  <si>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</si>
  <si>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</si>
  <si>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</si>
  <si>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</si>
  <si>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</si>
  <si>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</si>
  <si>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</si>
  <si>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</si>
  <si>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</si>
  <si>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</si>
  <si>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</si>
  <si>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</si>
  <si>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</si>
  <si>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</si>
  <si>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</si>
  <si>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</si>
  <si>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</si>
  <si>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</si>
  <si>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</si>
  <si>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</si>
  <si>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</si>
  <si>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</si>
  <si>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</si>
  <si>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</si>
  <si>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</si>
  <si>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</si>
  <si>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</si>
  <si>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</si>
  <si>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</si>
  <si>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</si>
  <si>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</si>
  <si>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</si>
  <si>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</si>
  <si>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</si>
  <si>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</si>
  <si>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</si>
  <si>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</si>
  <si>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</si>
  <si>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</si>
  <si>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</si>
  <si>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</si>
  <si>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</si>
  <si>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</si>
  <si>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</si>
  <si>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</si>
  <si>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</si>
  <si>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</si>
  <si>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</si>
  <si>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</si>
  <si>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</si>
  <si>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</si>
  <si>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</si>
  <si>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</si>
  <si>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</si>
  <si>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</si>
  <si>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</si>
  <si>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</si>
  <si>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</si>
  <si>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</si>
  <si>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</si>
  <si>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</si>
  <si>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</si>
  <si>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</si>
  <si>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</si>
  <si>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</si>
  <si>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</si>
  <si>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</si>
  <si>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</si>
  <si>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</si>
  <si>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</si>
  <si>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</si>
  <si>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</si>
  <si>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</si>
  <si>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</si>
  <si>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</si>
  <si>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</si>
  <si>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</si>
  <si>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</si>
  <si>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</si>
  <si>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</si>
  <si>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</si>
  <si>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</si>
  <si>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</si>
  <si>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</si>
  <si>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</si>
  <si>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</si>
  <si>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</si>
  <si>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</si>
  <si>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</si>
  <si>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</si>
  <si>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</si>
  <si>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</si>
  <si>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</si>
  <si>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</si>
  <si>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</si>
  <si>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</si>
  <si>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</si>
  <si>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</si>
  <si>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</si>
  <si>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</si>
  <si>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</si>
  <si>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</si>
  <si>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</si>
  <si>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</si>
  <si>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</si>
  <si>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</si>
  <si>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</si>
  <si>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</si>
  <si>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</si>
  <si>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</si>
  <si>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</si>
  <si>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</si>
  <si>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</si>
  <si>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</si>
  <si>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</si>
  <si>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</si>
  <si>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</si>
  <si>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</si>
  <si>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</si>
  <si>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</si>
  <si>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</si>
  <si>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</si>
  <si>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</si>
  <si>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</si>
  <si>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</si>
  <si>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</si>
  <si>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</si>
  <si>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</si>
  <si>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</si>
  <si>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</si>
  <si>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</si>
  <si>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</si>
  <si>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</si>
  <si>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</si>
  <si>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</si>
  <si>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</si>
  <si>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</si>
  <si>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</si>
  <si>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</si>
  <si>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</si>
  <si>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</si>
  <si>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</si>
  <si>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</si>
  <si>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</si>
  <si>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</si>
  <si>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</si>
  <si>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</si>
  <si>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</si>
  <si>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</si>
  <si>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</si>
  <si>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</si>
  <si>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</si>
  <si>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</si>
  <si>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</si>
  <si>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</si>
  <si>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</si>
  <si>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</si>
  <si>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</si>
  <si>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</si>
  <si>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</si>
  <si>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</si>
  <si>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</si>
  <si>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</si>
  <si>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</si>
  <si>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</si>
  <si>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</si>
  <si>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</si>
  <si>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</si>
  <si>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</si>
  <si>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</si>
  <si>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</si>
  <si>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</si>
  <si>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</si>
  <si>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</si>
  <si>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</si>
  <si>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</si>
  <si>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</si>
  <si>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</si>
  <si>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</si>
  <si>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</si>
  <si>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</si>
  <si>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</si>
  <si>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</si>
  <si>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</si>
  <si>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</si>
  <si>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</si>
  <si>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</si>
  <si>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</si>
  <si>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</si>
  <si>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</si>
  <si>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</si>
  <si>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</si>
  <si>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</si>
  <si>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</si>
  <si>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</si>
  <si>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</si>
  <si>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</si>
  <si>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</si>
  <si>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</si>
  <si>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</si>
  <si>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</si>
  <si>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</si>
  <si>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</si>
  <si>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</si>
  <si>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</si>
  <si>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</si>
  <si>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</si>
  <si>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</si>
  <si>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</si>
  <si>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</si>
  <si>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</si>
  <si>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</si>
  <si>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</si>
  <si>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</si>
  <si>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</si>
  <si>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</si>
  <si>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</si>
  <si>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</si>
  <si>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</si>
  <si>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</si>
  <si>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</si>
  <si>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</si>
  <si>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</si>
  <si>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</si>
  <si>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</si>
  <si>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</si>
  <si>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</si>
  <si>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</si>
  <si>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</si>
  <si>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</si>
  <si>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</si>
  <si>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</si>
  <si>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</si>
  <si>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</si>
  <si>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</si>
  <si>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</si>
  <si>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</si>
  <si>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</si>
  <si>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</si>
  <si>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</si>
  <si>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</si>
  <si>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</si>
  <si>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</si>
  <si>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</si>
  <si>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</si>
  <si>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</si>
  <si>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</si>
  <si>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</si>
  <si>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</si>
  <si>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</si>
  <si>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</si>
  <si>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</si>
  <si>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</si>
  <si>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</si>
  <si>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</si>
  <si>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</si>
  <si>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</si>
  <si>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</si>
  <si>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</si>
  <si>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</si>
  <si>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</si>
  <si>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</si>
  <si>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</si>
  <si>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</si>
  <si>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</si>
  <si>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</si>
  <si>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</si>
  <si>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</si>
  <si>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</si>
  <si>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</si>
  <si>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</si>
  <si>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</si>
  <si>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</si>
  <si>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</si>
  <si>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</si>
  <si>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</si>
  <si>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</si>
  <si>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</si>
  <si>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</si>
  <si>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</si>
  <si>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</si>
  <si>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</si>
  <si>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</si>
  <si>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</si>
  <si>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</si>
  <si>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</si>
  <si>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</si>
  <si>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</si>
  <si>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</si>
  <si>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</si>
  <si>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</si>
  <si>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</si>
  <si>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</si>
  <si>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</si>
  <si>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</si>
  <si>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</si>
  <si>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</si>
  <si>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</si>
  <si>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</si>
  <si>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</si>
  <si>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</si>
  <si>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</si>
  <si>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</si>
  <si>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</si>
  <si>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</si>
  <si>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</si>
  <si>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</si>
  <si>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</si>
  <si>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</si>
  <si>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</si>
  <si>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</si>
  <si>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</si>
  <si>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</si>
  <si>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</si>
  <si>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</si>
  <si>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</si>
  <si>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</si>
  <si>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</si>
  <si>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</si>
  <si>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</si>
  <si>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</si>
  <si>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</si>
  <si>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</si>
  <si>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</si>
  <si>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</si>
  <si>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</si>
  <si>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</si>
  <si>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</si>
  <si>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</si>
  <si>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</si>
  <si>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</si>
  <si>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</si>
  <si>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</si>
  <si>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</si>
  <si>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</si>
  <si>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</si>
  <si>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</si>
  <si>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</si>
  <si>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</si>
  <si>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</si>
  <si>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</si>
  <si>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</si>
  <si>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</si>
  <si>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</si>
  <si>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</si>
  <si>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</si>
  <si>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</si>
  <si>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</si>
  <si>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</si>
  <si>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</si>
  <si>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</si>
  <si>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</si>
  <si>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</si>
  <si>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</si>
  <si>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</si>
  <si>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</si>
  <si>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</si>
  <si>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</si>
  <si>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</si>
  <si>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</si>
  <si>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</si>
  <si>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</si>
  <si>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</si>
  <si>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</si>
  <si>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</si>
  <si>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</si>
  <si>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</si>
  <si>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</si>
  <si>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</si>
  <si>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</si>
  <si>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</si>
  <si>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</si>
  <si>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</si>
  <si>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</si>
  <si>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</si>
  <si>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</si>
  <si>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</si>
  <si>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</si>
  <si>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</si>
  <si>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</si>
  <si>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</si>
  <si>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</si>
  <si>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</si>
  <si>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</si>
  <si>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</si>
  <si>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</si>
  <si>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</si>
  <si>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</si>
  <si>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</si>
  <si>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</si>
  <si>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</si>
  <si>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</si>
  <si>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</si>
  <si>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</si>
  <si>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</si>
  <si>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</si>
  <si>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</si>
  <si>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</si>
  <si>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</si>
  <si>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</si>
  <si>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</si>
  <si>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</si>
  <si>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</si>
  <si>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</si>
  <si>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</si>
  <si>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</si>
  <si>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</si>
  <si>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</si>
  <si>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</si>
  <si>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</si>
  <si>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</si>
  <si>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</si>
  <si>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</si>
  <si>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</si>
  <si>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</si>
  <si>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</si>
  <si>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</si>
  <si>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</si>
  <si>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</si>
  <si>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</si>
  <si>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</si>
  <si>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</si>
  <si>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</si>
  <si>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</si>
  <si>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</si>
  <si>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</si>
  <si>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</si>
  <si>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</si>
  <si>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</si>
  <si>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</si>
  <si>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</si>
  <si>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</si>
  <si>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</si>
  <si>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</si>
  <si>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</si>
  <si>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</si>
  <si>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</si>
  <si>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</si>
  <si>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</si>
  <si>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</si>
  <si>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</si>
  <si>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</si>
  <si>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</si>
  <si>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</si>
  <si>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</si>
  <si>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</si>
  <si>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</si>
  <si>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</si>
  <si>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</si>
  <si>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</si>
  <si>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</si>
  <si>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</si>
  <si>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</si>
  <si>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</si>
  <si>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</si>
  <si>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</si>
  <si>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</si>
  <si>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</si>
  <si>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</si>
  <si>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</si>
  <si>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</si>
  <si>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</si>
  <si>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</si>
  <si>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</si>
  <si>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</si>
  <si>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</si>
  <si>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</si>
  <si>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</si>
  <si>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</si>
  <si>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</si>
  <si>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</si>
  <si>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</si>
  <si>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</si>
  <si>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</si>
  <si>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</si>
  <si>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</si>
  <si>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</si>
  <si>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</si>
  <si>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</si>
  <si>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</si>
  <si>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</si>
  <si>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</si>
  <si>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</si>
  <si>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</si>
  <si>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</si>
  <si>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</si>
  <si>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</si>
  <si>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</si>
  <si>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</si>
  <si>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</si>
  <si>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</si>
  <si>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</si>
  <si>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</si>
  <si>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</si>
  <si>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</si>
  <si>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</si>
  <si>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</si>
  <si>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</si>
  <si>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</si>
  <si>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</si>
  <si>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</si>
  <si>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</si>
  <si>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</si>
  <si>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</si>
  <si>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</si>
  <si>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</si>
  <si>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</si>
  <si>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</si>
  <si>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</si>
  <si>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</si>
  <si>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</si>
  <si>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</si>
  <si>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</si>
  <si>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</si>
  <si>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</si>
  <si>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</si>
  <si>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</si>
  <si>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</si>
  <si>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</si>
  <si>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</si>
  <si>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</si>
  <si>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</si>
  <si>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</si>
  <si>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</si>
  <si>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</si>
  <si>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</si>
  <si>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</si>
  <si>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</si>
  <si>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</si>
  <si>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</si>
  <si>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</si>
  <si>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</si>
  <si>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</si>
  <si>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</si>
  <si>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</si>
  <si>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</si>
  <si>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</si>
  <si>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</si>
  <si>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</si>
  <si>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</si>
  <si>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</si>
  <si>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</si>
  <si>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</si>
  <si>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</si>
  <si>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</si>
  <si>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</si>
  <si>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</si>
  <si>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</si>
  <si>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</si>
  <si>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</si>
  <si>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</si>
  <si>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</si>
  <si>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</si>
  <si>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</si>
  <si>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</si>
  <si>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</si>
  <si>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</si>
  <si>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</si>
  <si>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</si>
  <si>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</si>
  <si>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</si>
  <si>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</si>
  <si>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</si>
  <si>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</si>
  <si>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</si>
  <si>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</si>
  <si>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</si>
  <si>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</si>
  <si>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</si>
  <si>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</si>
  <si>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</si>
  <si>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</si>
  <si>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</si>
  <si>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</si>
  <si>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</si>
  <si>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</si>
  <si>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</si>
  <si>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</si>
  <si>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</si>
  <si>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</si>
  <si>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</si>
  <si>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</si>
  <si>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</si>
  <si>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</si>
  <si>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</si>
  <si>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</si>
  <si>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</si>
  <si>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</si>
  <si>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</si>
  <si>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</si>
  <si>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</si>
  <si>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</si>
  <si>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</si>
  <si>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</si>
  <si>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</si>
  <si>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</si>
  <si>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</si>
  <si>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</si>
  <si>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</si>
  <si>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</si>
  <si>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</si>
  <si>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</si>
  <si>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</si>
  <si>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</si>
  <si>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</si>
  <si>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</si>
  <si>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</si>
  <si>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</si>
  <si>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</si>
  <si>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</si>
  <si>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</si>
  <si>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</si>
  <si>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</si>
  <si>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</si>
  <si>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</si>
  <si>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</si>
  <si>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</si>
  <si>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</si>
  <si>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</si>
  <si>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</si>
  <si>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</si>
  <si>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</si>
  <si>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</si>
  <si>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</si>
  <si>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</si>
  <si>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</si>
  <si>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</si>
  <si>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</si>
  <si>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</si>
  <si>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</si>
  <si>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</si>
  <si>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</si>
  <si>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</si>
  <si>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</si>
  <si>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</si>
  <si>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</si>
  <si>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</si>
  <si>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</si>
  <si>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</si>
  <si>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</si>
  <si>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</si>
  <si>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</si>
  <si>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</si>
  <si>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</si>
  <si>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</si>
  <si>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</si>
  <si>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</si>
  <si>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</si>
  <si>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</si>
  <si>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</si>
  <si>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</si>
  <si>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</si>
  <si>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</si>
  <si>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</si>
  <si>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</si>
  <si>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</si>
  <si>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</si>
  <si>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</si>
  <si>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</si>
  <si>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</si>
  <si>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</si>
  <si>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</si>
  <si>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</si>
  <si>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</si>
  <si>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</si>
  <si>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</si>
  <si>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</si>
  <si>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</si>
  <si>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</si>
  <si>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</si>
  <si>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</si>
  <si>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</si>
  <si>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</si>
  <si>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</si>
  <si>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</si>
  <si>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</si>
  <si>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</si>
  <si>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</si>
  <si>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</si>
  <si>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</si>
  <si>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</si>
  <si>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</si>
  <si>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</si>
  <si>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</si>
  <si>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</si>
  <si>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</si>
  <si>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</si>
  <si>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</si>
  <si>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</si>
  <si>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</si>
  <si>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</si>
  <si>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</si>
  <si>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</si>
  <si>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</si>
  <si>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</si>
  <si>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</si>
  <si>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</si>
  <si>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</si>
  <si>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</si>
  <si>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</si>
  <si>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</si>
  <si>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</si>
  <si>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</si>
  <si>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</si>
  <si>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</si>
  <si>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</si>
  <si>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</si>
  <si>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</si>
  <si>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</si>
  <si>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</si>
  <si>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</si>
  <si>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</si>
  <si>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</si>
  <si>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</si>
  <si>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</si>
  <si>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</si>
  <si>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</si>
  <si>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</si>
  <si>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</si>
  <si>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</si>
  <si>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</si>
  <si>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</si>
  <si>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</si>
  <si>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</si>
  <si>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</si>
  <si>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</si>
  <si>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</si>
  <si>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</si>
  <si>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</si>
  <si>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</si>
  <si>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</si>
  <si>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</si>
  <si>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</si>
  <si>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</si>
  <si>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</si>
  <si>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</si>
  <si>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</si>
  <si>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</si>
  <si>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</si>
  <si>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</si>
  <si>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</si>
  <si>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</si>
  <si>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</si>
  <si>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</si>
  <si>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</si>
  <si>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</si>
  <si>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</si>
  <si>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</si>
  <si>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</si>
  <si>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</si>
  <si>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</si>
  <si>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</si>
  <si>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</si>
  <si>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</si>
  <si>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</si>
  <si>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</si>
  <si>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</si>
  <si>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</si>
  <si>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</si>
  <si>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</si>
  <si>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</si>
  <si>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</si>
  <si>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</si>
  <si>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</si>
  <si>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</si>
  <si>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</si>
  <si>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</si>
  <si>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</si>
  <si>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</si>
  <si>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</si>
  <si>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</si>
  <si>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</si>
  <si>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</si>
  <si>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</si>
  <si>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</si>
  <si>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</si>
  <si>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</si>
  <si>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</si>
  <si>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</si>
  <si>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</si>
  <si>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</si>
  <si>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</si>
  <si>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</si>
  <si>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</si>
  <si>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</si>
  <si>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</si>
  <si>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</si>
  <si>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</si>
  <si>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</si>
  <si>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</si>
  <si>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</si>
  <si>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</si>
  <si>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</si>
  <si>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</si>
  <si>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</si>
  <si>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</si>
  <si>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</si>
  <si>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</si>
  <si>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</si>
  <si>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</si>
  <si>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</si>
  <si>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</si>
  <si>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</si>
  <si>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</si>
  <si>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</si>
  <si>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</si>
  <si>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</si>
  <si>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</si>
  <si>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</si>
  <si>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</si>
  <si>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</si>
  <si>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</si>
  <si>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</si>
  <si>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</si>
  <si>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</si>
  <si>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</si>
  <si>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</si>
  <si>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</si>
  <si>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</si>
  <si>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</si>
  <si>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</si>
  <si>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</si>
  <si>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</si>
  <si>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</si>
  <si>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</si>
  <si>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</si>
  <si>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</si>
  <si>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</si>
  <si>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</si>
  <si>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</si>
  <si>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</si>
  <si>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</si>
  <si>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</si>
  <si>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</si>
  <si>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</si>
  <si>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</si>
  <si>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</si>
  <si>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</si>
  <si>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</si>
  <si>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</si>
  <si>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</si>
  <si>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</si>
  <si>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</si>
  <si>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</si>
  <si>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</si>
  <si>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</si>
  <si>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</si>
  <si>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</si>
  <si>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</si>
  <si>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</si>
  <si>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</si>
  <si>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</si>
  <si>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</si>
  <si>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</si>
  <si>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</si>
  <si>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</si>
  <si>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</si>
  <si>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</si>
  <si>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</si>
  <si>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</si>
  <si>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</si>
  <si>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</si>
  <si>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</si>
  <si>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</si>
  <si>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</si>
  <si>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</si>
  <si>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</si>
  <si>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</si>
  <si>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</si>
  <si>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</si>
  <si>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</si>
  <si>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</si>
  <si>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</si>
  <si>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</si>
  <si>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</si>
  <si>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</si>
  <si>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</si>
  <si>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</si>
  <si>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</si>
  <si>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</si>
  <si>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</si>
  <si>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</si>
  <si>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</si>
  <si>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</si>
  <si>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</si>
  <si>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</si>
  <si>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</si>
  <si>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</si>
  <si>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</si>
  <si>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</si>
  <si>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</si>
  <si>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</si>
  <si>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</si>
  <si>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</si>
  <si>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</si>
  <si>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</si>
  <si>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</si>
  <si>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</si>
  <si>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</si>
  <si>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</si>
  <si>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</si>
  <si>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</si>
  <si>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</si>
  <si>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</si>
  <si>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</si>
  <si>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</si>
  <si>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</si>
  <si>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</si>
  <si>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</si>
  <si>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</si>
  <si>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</si>
  <si>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</si>
  <si>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</si>
  <si>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</si>
  <si>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</si>
  <si>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</si>
  <si>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</si>
  <si>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</si>
  <si>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</si>
  <si>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</si>
  <si>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</si>
  <si>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</si>
  <si>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</si>
  <si>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</si>
  <si>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</si>
  <si>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</si>
  <si>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</si>
  <si>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</si>
  <si>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</si>
  <si>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</si>
  <si>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</si>
  <si>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</si>
  <si>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</si>
  <si>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</si>
  <si>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</si>
  <si>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</si>
  <si>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</si>
  <si>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</si>
  <si>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</si>
  <si>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</si>
  <si>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</si>
  <si>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</si>
  <si>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</si>
  <si>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</si>
  <si>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</si>
  <si>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</si>
  <si>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</si>
  <si>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</si>
  <si>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</si>
  <si>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</si>
  <si>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</si>
  <si>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</si>
  <si>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</si>
  <si>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</si>
  <si>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</si>
  <si>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</si>
  <si>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</si>
  <si>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</si>
  <si>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</si>
  <si>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</si>
  <si>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</si>
  <si>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</si>
  <si>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</si>
  <si>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</si>
  <si>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</si>
  <si>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</si>
  <si>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</si>
  <si>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</si>
  <si>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</si>
  <si>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</si>
  <si>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</si>
  <si>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</si>
  <si>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</si>
  <si>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</si>
  <si>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</si>
  <si>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</si>
  <si>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</si>
  <si>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</si>
  <si>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</si>
  <si>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</si>
  <si>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</si>
  <si>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</si>
  <si>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</si>
  <si>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</si>
  <si>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</si>
  <si>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</si>
  <si>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</si>
  <si>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</si>
  <si>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</si>
  <si>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</si>
  <si>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</si>
  <si>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</si>
  <si>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</si>
  <si>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</si>
  <si>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</si>
  <si>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</si>
  <si>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</si>
  <si>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</si>
  <si>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</si>
  <si>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</si>
  <si>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</si>
  <si>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</si>
  <si>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</si>
  <si>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</si>
  <si>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</si>
  <si>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</si>
  <si>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</si>
  <si>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</si>
  <si>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</si>
  <si>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</si>
  <si>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</si>
  <si>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</si>
  <si>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</si>
  <si>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</si>
  <si>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</si>
  <si>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</si>
  <si>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</si>
  <si>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</si>
  <si>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</si>
  <si>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</si>
  <si>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</si>
  <si>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</si>
  <si>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</si>
  <si>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</si>
  <si>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</si>
  <si>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</si>
  <si>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</si>
  <si>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</si>
  <si>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</si>
  <si>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</si>
  <si>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</si>
  <si>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</si>
  <si>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</si>
  <si>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</si>
  <si>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</si>
  <si>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</si>
  <si>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</si>
  <si>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</si>
  <si>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</si>
  <si>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</si>
  <si>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</si>
  <si>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</si>
  <si>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</si>
  <si>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</si>
  <si>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</si>
  <si>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</si>
  <si>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</si>
  <si>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</si>
  <si>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</si>
  <si>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</si>
  <si>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</si>
  <si>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</si>
  <si>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</si>
  <si>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</si>
  <si>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</si>
  <si>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</si>
  <si>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</si>
  <si>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</si>
  <si>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</si>
  <si>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</si>
  <si>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</si>
  <si>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</si>
  <si>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</si>
  <si>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</si>
  <si>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</si>
  <si>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</si>
  <si>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</si>
  <si>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</si>
  <si>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</si>
  <si>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</si>
  <si>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</si>
  <si>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</si>
  <si>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</si>
  <si>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</si>
  <si>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</si>
  <si>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</si>
  <si>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</si>
  <si>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</si>
  <si>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</si>
  <si>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</si>
  <si>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</si>
  <si>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</si>
  <si>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</si>
  <si>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</si>
  <si>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</si>
  <si>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</si>
  <si>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</si>
  <si>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</si>
  <si>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</si>
  <si>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</si>
  <si>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</si>
  <si>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</si>
  <si>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</si>
  <si>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</si>
  <si>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</si>
  <si>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</si>
  <si>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</si>
  <si>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</si>
  <si>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</si>
  <si>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</si>
  <si>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</si>
  <si>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</si>
  <si>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</si>
  <si>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</si>
  <si>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</si>
  <si>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</si>
  <si>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</si>
  <si>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</si>
  <si>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</si>
  <si>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</si>
  <si>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</si>
  <si>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</si>
  <si>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</si>
  <si>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</si>
  <si>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</si>
  <si>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</si>
  <si>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</si>
  <si>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</si>
  <si>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</si>
  <si>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</si>
  <si>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</si>
  <si>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</si>
  <si>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</si>
  <si>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</si>
  <si>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</si>
  <si>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</si>
  <si>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</si>
  <si>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</si>
  <si>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</si>
  <si>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</si>
  <si>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</si>
  <si>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</si>
  <si>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</si>
  <si>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</si>
  <si>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</si>
  <si>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</si>
  <si>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</si>
  <si>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</si>
  <si>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</si>
  <si>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</si>
  <si>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</si>
  <si>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</si>
  <si>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</si>
  <si>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</si>
  <si>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</si>
  <si>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</si>
  <si>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</si>
  <si>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</si>
  <si>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</si>
  <si>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</si>
  <si>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</si>
  <si>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</si>
  <si>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</si>
  <si>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</si>
  <si>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</si>
  <si>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</si>
  <si>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</si>
  <si>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</si>
  <si>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</si>
  <si>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</si>
  <si>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</si>
  <si>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</si>
  <si>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</si>
  <si>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</si>
  <si>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</si>
  <si>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</si>
  <si>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</si>
  <si>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</si>
  <si>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</si>
  <si>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</si>
  <si>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</si>
  <si>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</si>
  <si>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</si>
  <si>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</si>
  <si>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</si>
  <si>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</si>
  <si>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</si>
  <si>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</si>
  <si>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</si>
  <si>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</si>
  <si>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</si>
  <si>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</si>
  <si>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</si>
  <si>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</si>
  <si>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</si>
  <si>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</si>
  <si>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</si>
  <si>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</si>
  <si>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</si>
  <si>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</si>
  <si>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</si>
  <si>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</si>
  <si>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</si>
  <si>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</si>
  <si>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</si>
  <si>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</si>
  <si>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</si>
  <si>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</si>
  <si>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</si>
  <si>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</si>
  <si>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</si>
  <si>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</si>
  <si>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</si>
  <si>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</si>
  <si>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</si>
  <si>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</si>
  <si>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</si>
  <si>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</si>
  <si>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</si>
  <si>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</si>
  <si>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</si>
  <si>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</si>
  <si>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</si>
  <si>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</si>
  <si>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</si>
  <si>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</si>
  <si>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</si>
  <si>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</si>
  <si>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</si>
  <si>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</si>
  <si>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</si>
  <si>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</si>
  <si>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</si>
  <si>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</si>
  <si>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</si>
  <si>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</si>
  <si>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</si>
  <si>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</si>
  <si>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</si>
  <si>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</si>
  <si>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</si>
  <si>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</si>
  <si>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</si>
  <si>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</si>
  <si>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</si>
  <si>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</si>
  <si>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</si>
  <si>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</si>
  <si>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</si>
  <si>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</si>
  <si>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</si>
  <si>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</si>
  <si>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</si>
  <si>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</si>
  <si>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</si>
  <si>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</si>
  <si>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</si>
  <si>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</si>
  <si>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</si>
  <si>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</si>
  <si>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</si>
  <si>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</si>
  <si>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</si>
  <si>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</si>
  <si>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</si>
  <si>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</si>
  <si>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</si>
  <si>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</si>
  <si>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</si>
  <si>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</si>
  <si>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</si>
  <si>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</si>
  <si>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</si>
  <si>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</si>
  <si>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</si>
  <si>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</si>
  <si>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</si>
  <si>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</si>
  <si>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</si>
  <si>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</si>
  <si>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</si>
  <si>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</si>
  <si>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</si>
  <si>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</si>
  <si>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</si>
  <si>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</si>
  <si>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</si>
  <si>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</si>
  <si>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</si>
  <si>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</si>
  <si>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</si>
  <si>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</si>
  <si>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</si>
  <si>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</si>
  <si>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</si>
  <si>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</si>
  <si>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</si>
  <si>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</si>
  <si>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</si>
  <si>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</si>
  <si>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</si>
  <si>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</si>
  <si>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</si>
  <si>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</si>
  <si>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</si>
  <si>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</si>
  <si>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</si>
  <si>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</si>
  <si>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</si>
  <si>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</si>
  <si>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</si>
  <si>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</si>
  <si>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</si>
  <si>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</si>
  <si>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</si>
  <si>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</si>
  <si>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</si>
  <si>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</si>
  <si>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</si>
  <si>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</si>
  <si>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</si>
  <si>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</si>
  <si>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</si>
  <si>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</si>
  <si>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</si>
  <si>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</si>
  <si>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</si>
  <si>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</si>
  <si>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</si>
  <si>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</si>
  <si>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</si>
  <si>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</si>
  <si>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</si>
  <si>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</si>
  <si>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</si>
  <si>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</si>
  <si>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</si>
  <si>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</si>
  <si>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</si>
  <si>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</si>
  <si>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</si>
  <si>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</si>
  <si>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</si>
  <si>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</si>
  <si>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</si>
  <si>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</si>
  <si>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</si>
  <si>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</si>
  <si>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</si>
  <si>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</si>
  <si>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</si>
  <si>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</si>
  <si>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</si>
  <si>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</si>
  <si>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</si>
  <si>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</si>
  <si>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</si>
  <si>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</si>
  <si>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</si>
  <si>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</si>
  <si>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</si>
  <si>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</si>
  <si>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</si>
  <si>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</si>
  <si>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</si>
  <si>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</si>
  <si>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</si>
  <si>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</si>
  <si>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</si>
  <si>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</si>
  <si>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</si>
  <si>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</si>
  <si>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</si>
  <si>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</si>
  <si>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</si>
  <si>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</si>
  <si>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</si>
  <si>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</si>
  <si>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</si>
  <si>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</si>
  <si>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</si>
  <si>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</si>
  <si>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</si>
  <si>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</si>
  <si>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</si>
  <si>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</si>
  <si>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</si>
  <si>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</si>
  <si>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</si>
  <si>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</si>
  <si>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</si>
  <si>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</si>
  <si>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</si>
  <si>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</si>
  <si>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</si>
  <si>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</si>
  <si>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</si>
  <si>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</si>
  <si>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</si>
  <si>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</si>
  <si>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</si>
  <si>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</si>
  <si>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</si>
  <si>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</si>
  <si>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</si>
  <si>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</si>
  <si>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</si>
  <si>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</si>
  <si>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</si>
  <si>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</si>
  <si>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</si>
  <si>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</si>
  <si>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</si>
  <si>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</si>
  <si>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</si>
  <si>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</si>
  <si>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</si>
  <si>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</si>
  <si>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</si>
  <si>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</si>
  <si>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</si>
  <si>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</si>
  <si>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</si>
  <si>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</si>
  <si>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</si>
  <si>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</si>
  <si>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</si>
  <si>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</si>
  <si>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</si>
  <si>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</si>
  <si>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</si>
  <si>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</si>
  <si>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</si>
  <si>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</si>
  <si>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</si>
  <si>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</si>
  <si>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</si>
  <si>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</si>
  <si>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</si>
  <si>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</si>
  <si>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</si>
  <si>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</si>
  <si>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</si>
  <si>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</si>
  <si>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</si>
  <si>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</si>
  <si>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</si>
  <si>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</si>
  <si>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</si>
  <si>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</si>
  <si>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</si>
  <si>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</si>
  <si>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</si>
  <si>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</si>
  <si>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</si>
  <si>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</si>
  <si>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</si>
  <si>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</si>
  <si>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</si>
  <si>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</si>
  <si>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</si>
  <si>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</si>
  <si>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</si>
  <si>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</si>
  <si>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</si>
  <si>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</si>
  <si>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</si>
  <si>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</si>
  <si>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</si>
  <si>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</si>
  <si>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</si>
  <si>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</si>
  <si>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</si>
  <si>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</si>
  <si>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</si>
  <si>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</si>
  <si>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</si>
  <si>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</si>
  <si>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</si>
  <si>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</si>
  <si>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</si>
  <si>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</si>
  <si>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</si>
  <si>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</si>
  <si>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</si>
  <si>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</si>
  <si>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</si>
  <si>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</si>
  <si>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</si>
  <si>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</si>
  <si>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</si>
  <si>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</si>
  <si>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</si>
  <si>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</si>
  <si>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</si>
  <si>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</si>
  <si>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</si>
  <si>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</si>
  <si>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</si>
  <si>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</si>
  <si>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</si>
  <si>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</si>
  <si>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</si>
  <si>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</si>
  <si>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</si>
  <si>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</si>
  <si>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</si>
  <si>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</si>
  <si>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</si>
  <si>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</si>
  <si>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</si>
  <si>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</si>
  <si>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</si>
  <si>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</si>
  <si>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</si>
  <si>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</si>
  <si>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</si>
  <si>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</si>
  <si>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</si>
  <si>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</si>
  <si>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</si>
  <si>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</si>
  <si>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</si>
  <si>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</si>
  <si>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</si>
  <si>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</si>
  <si>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</si>
  <si>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</si>
  <si>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</si>
  <si>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</si>
  <si>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</si>
  <si>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</si>
  <si>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</si>
  <si>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</si>
  <si>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</si>
  <si>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</si>
  <si>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</si>
  <si>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</si>
  <si>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</si>
  <si>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</si>
  <si>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</si>
  <si>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</si>
  <si>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</si>
  <si>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</si>
  <si>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</si>
  <si>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</si>
  <si>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</si>
  <si>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</si>
  <si>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</si>
  <si>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</si>
  <si>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</si>
  <si>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</si>
  <si>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</si>
  <si>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</si>
  <si>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</si>
  <si>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</si>
  <si>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</si>
  <si>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</si>
  <si>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</si>
  <si>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</si>
  <si>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</si>
  <si>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</si>
  <si>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</si>
  <si>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</si>
  <si>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</si>
  <si>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</si>
  <si>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</si>
  <si>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</si>
  <si>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</si>
  <si>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</si>
  <si>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</si>
  <si>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</si>
  <si>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</si>
  <si>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</si>
  <si>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</si>
  <si>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</si>
  <si>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</si>
  <si>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</si>
  <si>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</si>
  <si>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</si>
  <si>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</si>
  <si>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</si>
  <si>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</si>
  <si>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</si>
  <si>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</si>
  <si>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</si>
  <si>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</si>
  <si>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</si>
  <si>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</si>
  <si>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</si>
  <si>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</si>
  <si>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</si>
  <si>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</si>
  <si>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</si>
  <si>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</si>
  <si>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</si>
  <si>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</si>
  <si>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</si>
  <si>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</si>
  <si>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</si>
  <si>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</si>
  <si>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</si>
  <si>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</si>
  <si>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</si>
  <si>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</si>
  <si>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</si>
  <si>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</si>
  <si>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</si>
  <si>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</si>
  <si>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</si>
  <si>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</si>
  <si>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</si>
  <si>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</si>
  <si>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</si>
  <si>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</si>
  <si>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</si>
  <si>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</si>
  <si>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</si>
  <si>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</si>
  <si>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</si>
  <si>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</si>
  <si>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</si>
  <si>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</si>
  <si>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</si>
  <si>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</si>
  <si>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</si>
  <si>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</si>
  <si>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</si>
  <si>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</si>
  <si>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</si>
  <si>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</si>
  <si>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</si>
  <si>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</si>
  <si>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</si>
  <si>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</si>
  <si>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</si>
  <si>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</si>
  <si>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</si>
  <si>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</si>
  <si>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</si>
  <si>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</si>
  <si>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</si>
  <si>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</si>
  <si>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</si>
  <si>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</si>
  <si>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</si>
  <si>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</si>
  <si>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</si>
  <si>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</si>
  <si>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</si>
  <si>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</si>
  <si>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</si>
  <si>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</si>
  <si>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</si>
  <si>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</si>
  <si>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</si>
  <si>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</si>
  <si>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</si>
  <si>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</si>
  <si>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</si>
  <si>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</si>
  <si>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</si>
  <si>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</si>
  <si>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</si>
  <si>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</si>
  <si>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</si>
  <si>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</si>
  <si>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</si>
  <si>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</si>
  <si>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</si>
  <si>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</si>
  <si>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</si>
  <si>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</si>
  <si>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</si>
  <si>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</si>
  <si>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</si>
  <si>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</si>
  <si>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</si>
  <si>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</si>
  <si>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</si>
  <si>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</si>
  <si>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</si>
  <si>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</si>
  <si>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</si>
  <si>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</si>
  <si>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</si>
  <si>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</si>
  <si>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</si>
  <si>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</si>
  <si>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</si>
  <si>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</si>
  <si>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</si>
  <si>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</si>
  <si>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</si>
  <si>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</si>
  <si>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</si>
  <si>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</si>
  <si>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</si>
  <si>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</si>
  <si>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</si>
  <si>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</si>
  <si>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</si>
  <si>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</si>
  <si>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</si>
  <si>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</si>
  <si>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</si>
  <si>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</si>
  <si>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</si>
  <si>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</si>
  <si>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</si>
  <si>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</si>
  <si>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</si>
  <si>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</si>
  <si>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</si>
  <si>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</si>
  <si>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</si>
  <si>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</si>
  <si>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</si>
  <si>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</si>
  <si>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</si>
  <si>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</si>
  <si>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</si>
  <si>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</si>
  <si>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</si>
  <si>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</si>
  <si>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</si>
  <si>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</si>
  <si>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</si>
  <si>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</si>
  <si>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</si>
  <si>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</si>
  <si>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</si>
  <si>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</si>
  <si>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</si>
  <si>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</si>
  <si>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</si>
  <si>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</si>
  <si>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</si>
  <si>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</si>
  <si>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</si>
  <si>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</si>
  <si>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</si>
  <si>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</si>
  <si>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</si>
  <si>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</si>
  <si>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</si>
  <si>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</si>
  <si>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</si>
  <si>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</si>
  <si>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</si>
  <si>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</si>
  <si>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</si>
  <si>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</si>
  <si>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</si>
  <si>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</si>
  <si>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</si>
  <si>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</si>
  <si>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</si>
  <si>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</si>
  <si>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</si>
  <si>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</si>
  <si>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</si>
  <si>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</si>
  <si>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</si>
  <si>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</si>
  <si>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</si>
  <si>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</si>
  <si>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</si>
  <si>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</si>
  <si>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</si>
  <si>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</si>
  <si>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</si>
  <si>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</si>
  <si>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</si>
  <si>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</si>
  <si>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</si>
  <si>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</si>
  <si>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</si>
  <si>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</si>
  <si>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</si>
  <si>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</si>
  <si>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</si>
  <si>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</si>
  <si>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</si>
  <si>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</si>
  <si>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</si>
  <si>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</si>
  <si>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</si>
  <si>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</si>
  <si>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</si>
  <si>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</si>
  <si>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</si>
  <si>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</si>
  <si>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</si>
  <si>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</si>
  <si>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</si>
  <si>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</si>
  <si>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</si>
  <si>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</si>
  <si>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</si>
  <si>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</si>
  <si>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</si>
  <si>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</si>
  <si>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</si>
  <si>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</si>
  <si>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</si>
  <si>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</si>
  <si>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</si>
  <si>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</si>
  <si>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</si>
  <si>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</si>
  <si>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</si>
  <si>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</si>
  <si>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</si>
  <si>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</si>
  <si>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</si>
  <si>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</si>
  <si>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</si>
  <si>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</si>
  <si>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</si>
  <si>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</si>
  <si>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</si>
  <si>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</si>
  <si>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</si>
  <si>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</si>
  <si>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</si>
  <si>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</si>
  <si>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</si>
  <si>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</si>
  <si>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</si>
  <si>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</si>
  <si>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</si>
  <si>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</si>
  <si>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</si>
  <si>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</si>
  <si>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</si>
  <si>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</si>
  <si>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</si>
  <si>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</si>
  <si>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</si>
  <si>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</si>
  <si>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</si>
  <si>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</si>
  <si>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</si>
  <si>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</si>
  <si>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</si>
  <si>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</si>
  <si>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</si>
  <si>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</si>
  <si>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</si>
  <si>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</si>
  <si>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</si>
  <si>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</si>
  <si>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</si>
  <si>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</si>
  <si>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</si>
  <si>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</si>
  <si>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</si>
  <si>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</si>
  <si>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</si>
  <si>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</si>
  <si>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</si>
  <si>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</si>
  <si>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</si>
  <si>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</si>
  <si>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</si>
  <si>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</si>
  <si>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</si>
  <si>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</si>
  <si>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</si>
  <si>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</si>
  <si>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</si>
  <si>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</si>
  <si>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</si>
  <si>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</si>
  <si>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</si>
  <si>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</si>
  <si>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</si>
  <si>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</si>
  <si>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</si>
  <si>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</si>
  <si>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</si>
  <si>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</si>
  <si>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</si>
  <si>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</si>
  <si>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</si>
  <si>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</si>
  <si>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</si>
  <si>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</si>
  <si>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</si>
  <si>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</si>
  <si>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</si>
  <si>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</si>
  <si>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</si>
  <si>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</si>
  <si>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</si>
  <si>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</si>
  <si>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</si>
  <si>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</si>
  <si>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</si>
  <si>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</si>
  <si>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</si>
  <si>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</si>
  <si>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</si>
  <si>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</si>
  <si>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</si>
  <si>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</si>
  <si>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</si>
  <si>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</si>
  <si>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</si>
  <si>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</si>
  <si>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</si>
  <si>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</si>
  <si>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</si>
  <si>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</si>
  <si>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</si>
  <si>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</si>
  <si>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</si>
  <si>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</si>
  <si>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</si>
  <si>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</si>
  <si>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</si>
  <si>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</si>
  <si>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</si>
  <si>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</si>
  <si>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</si>
  <si>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</si>
  <si>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</si>
  <si>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</si>
  <si>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</si>
  <si>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</si>
  <si>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</si>
  <si>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</si>
  <si>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</si>
  <si>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</si>
  <si>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</si>
  <si>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</si>
  <si>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</si>
  <si>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</si>
  <si>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</si>
  <si>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</si>
  <si>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</si>
  <si>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</si>
  <si>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</si>
  <si>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</si>
  <si>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</si>
  <si>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</si>
  <si>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</si>
  <si>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</si>
  <si>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</si>
  <si>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</si>
  <si>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</si>
  <si>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</si>
  <si>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</si>
  <si>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</si>
  <si>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</si>
  <si>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</si>
  <si>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</si>
  <si>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</si>
  <si>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</si>
  <si>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</si>
  <si>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</si>
  <si>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</si>
  <si>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</si>
  <si>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</si>
  <si>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</si>
  <si>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</si>
  <si>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</si>
  <si>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</si>
  <si>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</si>
  <si>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</si>
  <si>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</si>
  <si>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</si>
  <si>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</si>
  <si>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</si>
  <si>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</si>
  <si>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</si>
  <si>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</si>
  <si>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</si>
  <si>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</si>
  <si>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</si>
  <si>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</si>
  <si>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</si>
  <si>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</si>
  <si>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</si>
  <si>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</si>
  <si>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</si>
  <si>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</si>
  <si>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</si>
  <si>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</si>
  <si>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</si>
  <si>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</si>
  <si>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</si>
  <si>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</si>
  <si>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</si>
  <si>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</si>
  <si>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</si>
  <si>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</si>
  <si>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</si>
  <si>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</si>
  <si>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</si>
  <si>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</si>
  <si>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</si>
  <si>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</si>
  <si>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</si>
  <si>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</si>
  <si>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</si>
  <si>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</si>
  <si>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</si>
  <si>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</si>
  <si>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</si>
  <si>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</si>
  <si>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</si>
  <si>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</si>
  <si>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</si>
  <si>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</si>
  <si>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</si>
  <si>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</si>
  <si>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</si>
  <si>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</si>
  <si>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</si>
  <si>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</si>
  <si>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</si>
  <si>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</si>
  <si>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</si>
  <si>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</si>
  <si>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</si>
  <si>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</si>
  <si>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</si>
  <si>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</si>
  <si>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</si>
  <si>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</si>
  <si>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</si>
  <si>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</si>
  <si>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</si>
  <si>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</si>
  <si>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</si>
  <si>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</si>
  <si>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</si>
  <si>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</si>
  <si>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</si>
  <si>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</si>
  <si>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</si>
  <si>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</si>
  <si>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</si>
  <si>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</si>
  <si>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</si>
  <si>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</si>
  <si>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</si>
  <si>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</si>
  <si>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</si>
  <si>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</si>
  <si>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</si>
  <si>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</si>
  <si>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</si>
  <si>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</si>
  <si>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</si>
  <si>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</si>
  <si>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</si>
  <si>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</si>
  <si>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</si>
  <si>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</si>
  <si>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</si>
  <si>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</si>
  <si>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</si>
  <si>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</si>
  <si>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</si>
  <si>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</si>
  <si>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</si>
  <si>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</si>
  <si>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</si>
  <si>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</si>
  <si>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</si>
  <si>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</si>
  <si>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</si>
  <si>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</si>
  <si>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</si>
  <si>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</si>
  <si>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</si>
  <si>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</si>
  <si>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</si>
  <si>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</si>
  <si>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</si>
  <si>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</si>
  <si>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</si>
  <si>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</si>
  <si>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</si>
  <si>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</si>
  <si>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</si>
  <si>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</si>
  <si>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</si>
  <si>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</si>
  <si>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</si>
  <si>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</si>
  <si>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</si>
  <si>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</si>
  <si>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</si>
  <si>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</si>
  <si>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</si>
  <si>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</si>
  <si>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</si>
  <si>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</si>
  <si>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</si>
  <si>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</si>
  <si>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</si>
  <si>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</si>
  <si>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</si>
  <si>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</si>
  <si>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</si>
  <si>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</si>
  <si>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</si>
  <si>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</si>
  <si>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</si>
  <si>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</si>
  <si>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</si>
  <si>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</si>
  <si>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</si>
  <si>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</si>
  <si>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</si>
  <si>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</si>
  <si>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</si>
  <si>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</si>
  <si>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</si>
  <si>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</si>
  <si>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</si>
  <si>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</si>
  <si>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</si>
  <si>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</si>
  <si>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</si>
  <si>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</si>
  <si>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</si>
  <si>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</si>
  <si>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</si>
  <si>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</si>
  <si>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</si>
  <si>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</si>
  <si>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</si>
  <si>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</si>
  <si>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</si>
  <si>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</si>
  <si>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</si>
  <si>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</si>
  <si>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</si>
  <si>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</si>
  <si>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</si>
  <si>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</si>
  <si>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</si>
  <si>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</si>
  <si>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</si>
  <si>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</si>
  <si>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</si>
  <si>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</si>
  <si>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</si>
  <si>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</si>
  <si>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</si>
  <si>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</si>
  <si>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</si>
  <si>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</si>
  <si>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</si>
  <si>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</si>
  <si>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</si>
  <si>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</si>
  <si>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</si>
  <si>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</si>
  <si>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</si>
  <si>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</si>
  <si>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</si>
  <si>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</si>
  <si>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</si>
  <si>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</si>
  <si>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</si>
  <si>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</si>
  <si>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</si>
  <si>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</si>
  <si>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</si>
  <si>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</si>
  <si>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</si>
  <si>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</si>
  <si>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</si>
  <si>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</si>
  <si>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</si>
  <si>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</si>
  <si>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</si>
  <si>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</si>
  <si>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</si>
  <si>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</si>
  <si>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</si>
  <si>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</si>
  <si>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</si>
  <si>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</si>
  <si>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</si>
  <si>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</si>
  <si>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</si>
  <si>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</si>
  <si>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</si>
  <si>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</si>
  <si>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</si>
  <si>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</si>
  <si>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</si>
  <si>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</si>
  <si>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</si>
  <si>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</si>
  <si>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</si>
  <si>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</si>
  <si>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</si>
  <si>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</si>
  <si>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</si>
  <si>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</si>
  <si>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</si>
  <si>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</si>
  <si>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</si>
  <si>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</si>
  <si>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</si>
  <si>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</si>
  <si>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</si>
  <si>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</si>
  <si>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</si>
  <si>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</si>
  <si>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</si>
  <si>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</si>
  <si>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</si>
  <si>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</si>
  <si>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</si>
  <si>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</si>
  <si>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</si>
  <si>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</si>
  <si>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</si>
  <si>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</si>
  <si>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</si>
  <si>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</si>
  <si>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</si>
  <si>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</si>
  <si>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</si>
  <si>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</si>
  <si>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</si>
  <si>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</si>
  <si>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</si>
  <si>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</si>
  <si>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</si>
  <si>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</si>
  <si>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</si>
  <si>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</si>
  <si>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</si>
  <si>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</si>
  <si>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</si>
  <si>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</si>
  <si>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</si>
  <si>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</si>
  <si>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</si>
  <si>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</si>
  <si>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</si>
  <si>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</si>
  <si>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</si>
  <si>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</si>
  <si>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</si>
  <si>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</si>
  <si>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</si>
  <si>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</si>
  <si>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</si>
  <si>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</si>
  <si>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</si>
  <si>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</si>
  <si>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</si>
  <si>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</si>
  <si>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</si>
  <si>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</si>
  <si>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</si>
  <si>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</si>
  <si>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</si>
  <si>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</si>
  <si>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</si>
  <si>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</si>
  <si>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</si>
  <si>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</si>
  <si>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</si>
  <si>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</si>
  <si>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</si>
  <si>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</si>
  <si>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</si>
  <si>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</si>
  <si>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</si>
  <si>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</si>
  <si>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</si>
  <si>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</si>
  <si>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</si>
  <si>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</si>
  <si>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</si>
  <si>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</si>
  <si>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</si>
  <si>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</si>
  <si>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</si>
  <si>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</si>
  <si>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</si>
  <si>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</si>
  <si>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</si>
  <si>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</si>
  <si>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</si>
  <si>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</si>
  <si>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</si>
  <si>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</si>
  <si>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</si>
  <si>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</si>
  <si>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</si>
  <si>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</si>
  <si>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</si>
  <si>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</si>
  <si>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</si>
  <si>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</si>
  <si>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</si>
  <si>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</si>
  <si>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</si>
  <si>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</si>
  <si>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</si>
  <si>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</si>
  <si>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</si>
  <si>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</si>
  <si>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</si>
  <si>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</si>
  <si>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</si>
  <si>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</si>
  <si>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</si>
  <si>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</si>
  <si>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</si>
  <si>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</si>
  <si>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</si>
  <si>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</si>
  <si>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</si>
  <si>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</si>
  <si>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</si>
  <si>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</si>
  <si>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</si>
  <si>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</si>
  <si>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</si>
  <si>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</si>
  <si>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</si>
  <si>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</si>
  <si>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</si>
  <si>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</si>
  <si>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</si>
  <si>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</si>
  <si>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</si>
  <si>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</si>
  <si>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</si>
  <si>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</si>
  <si>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</si>
  <si>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</si>
  <si>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</si>
  <si>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</si>
  <si>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</si>
  <si>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</si>
  <si>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</si>
  <si>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</si>
  <si>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</si>
  <si>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</si>
  <si>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</si>
  <si>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</si>
  <si>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</si>
  <si>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</si>
  <si>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</si>
  <si>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</si>
  <si>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</si>
  <si>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</si>
  <si>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</si>
  <si>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</si>
  <si>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</si>
  <si>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</si>
  <si>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</si>
  <si>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</si>
  <si>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</si>
  <si>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</si>
  <si>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</si>
  <si>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</si>
  <si>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</si>
  <si>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</si>
  <si>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</si>
  <si>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</si>
  <si>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</si>
  <si>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</si>
  <si>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</si>
  <si>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</si>
  <si>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</si>
  <si>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</si>
  <si>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</si>
  <si>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</si>
  <si>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</si>
  <si>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</si>
  <si>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</si>
  <si>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</si>
  <si>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</si>
  <si>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</si>
  <si>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</si>
  <si>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</si>
  <si>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</si>
  <si>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</si>
  <si>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</si>
  <si>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</si>
  <si>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</si>
  <si>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</si>
  <si>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</si>
  <si>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</si>
  <si>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</si>
  <si>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</si>
  <si>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</si>
  <si>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</si>
  <si>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</si>
  <si>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</si>
  <si>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</si>
  <si>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</si>
  <si>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</si>
  <si>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</si>
  <si>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</si>
  <si>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</si>
  <si>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</si>
  <si>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</si>
  <si>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</si>
  <si>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</si>
  <si>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</si>
  <si>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</si>
  <si>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</si>
  <si>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</si>
  <si>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</si>
  <si>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</si>
  <si>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</si>
  <si>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</si>
  <si>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</si>
  <si>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</si>
  <si>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</si>
  <si>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</si>
  <si>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</si>
  <si>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</si>
  <si>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</si>
  <si>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</si>
  <si>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</si>
  <si>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</si>
  <si>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</si>
  <si>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</si>
  <si>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</si>
  <si>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</si>
  <si>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</si>
  <si>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</si>
  <si>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</si>
  <si>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</si>
  <si>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</si>
  <si>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</si>
  <si>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</si>
  <si>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</si>
  <si>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</si>
  <si>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</si>
  <si>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</si>
  <si>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</si>
  <si>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</si>
  <si>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</si>
  <si>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</si>
  <si>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</si>
  <si>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</si>
  <si>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</si>
  <si>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</si>
  <si>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</si>
  <si>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</si>
  <si>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</si>
  <si>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</si>
  <si>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</si>
  <si>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</si>
  <si>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</si>
  <si>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</si>
  <si>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</si>
  <si>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</si>
  <si>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</si>
  <si>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</si>
  <si>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</si>
  <si>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</si>
  <si>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</si>
  <si>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</si>
  <si>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</si>
  <si>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</si>
  <si>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</si>
  <si>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</si>
  <si>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</si>
  <si>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</si>
  <si>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</si>
  <si>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</si>
  <si>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</si>
  <si>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</si>
  <si>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</si>
  <si>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</si>
  <si>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</si>
  <si>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</si>
  <si>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</si>
  <si>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</si>
  <si>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</si>
  <si>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</si>
  <si>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</si>
  <si>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</si>
  <si>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</si>
  <si>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</si>
  <si>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</si>
  <si>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</si>
  <si>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</si>
  <si>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</si>
  <si>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</si>
  <si>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</si>
  <si>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</si>
  <si>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</si>
  <si>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</si>
  <si>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</si>
  <si>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</si>
  <si>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</si>
  <si>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</si>
  <si>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</si>
  <si>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</si>
  <si>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</si>
  <si>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</si>
  <si>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</si>
  <si>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</si>
  <si>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</si>
  <si>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</si>
  <si>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</si>
  <si>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</si>
  <si>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</si>
  <si>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</si>
  <si>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</si>
  <si>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</si>
  <si>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</si>
  <si>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</si>
  <si>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</si>
  <si>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</si>
  <si>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</si>
  <si>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</si>
  <si>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</si>
  <si>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</si>
  <si>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</si>
  <si>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</si>
  <si>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</si>
  <si>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</si>
  <si>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</si>
  <si>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</si>
  <si>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</si>
  <si>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</si>
  <si>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</si>
  <si>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</si>
  <si>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</si>
  <si>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</si>
  <si>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</si>
  <si>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</si>
  <si>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</si>
  <si>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</si>
  <si>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</si>
  <si>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</si>
  <si>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</si>
  <si>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</si>
  <si>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</si>
  <si>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</si>
  <si>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</si>
  <si>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</si>
  <si>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</si>
  <si>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</si>
  <si>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</si>
  <si>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</si>
  <si>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</si>
  <si>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</si>
  <si>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</si>
  <si>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</si>
  <si>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</si>
  <si>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</si>
  <si>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</si>
  <si>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</si>
  <si>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</si>
  <si>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</si>
  <si>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</si>
  <si>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</si>
  <si>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</si>
  <si>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</si>
  <si>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</si>
  <si>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</si>
  <si>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</si>
  <si>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</si>
  <si>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</si>
  <si>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</si>
  <si>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</si>
  <si>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</si>
  <si>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</si>
  <si>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</si>
  <si>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</si>
  <si>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</si>
  <si>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</si>
  <si>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</si>
  <si>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</si>
  <si>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</si>
  <si>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</si>
  <si>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</si>
  <si>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</si>
  <si>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</si>
  <si>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</si>
  <si>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</si>
  <si>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</si>
  <si>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</si>
  <si>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</si>
  <si>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</si>
  <si>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</si>
  <si>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</si>
  <si>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</si>
  <si>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</si>
  <si>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</si>
  <si>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</si>
  <si>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</si>
  <si>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</si>
  <si>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</si>
  <si>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</si>
  <si>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</si>
  <si>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</si>
  <si>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</si>
  <si>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</si>
  <si>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</si>
  <si>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</si>
  <si>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</si>
  <si>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</si>
  <si>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</si>
  <si>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</si>
  <si>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</si>
  <si>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</si>
  <si>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</si>
  <si>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</si>
  <si>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</si>
  <si>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</si>
  <si>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</si>
  <si>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</si>
  <si>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</si>
  <si>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</si>
  <si>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</si>
  <si>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</si>
  <si>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</si>
  <si>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</si>
  <si>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</si>
  <si>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</si>
  <si>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</si>
  <si>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</si>
  <si>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</si>
  <si>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</si>
  <si>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</si>
  <si>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</si>
  <si>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</si>
  <si>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</si>
  <si>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</si>
  <si>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</si>
  <si>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</si>
  <si>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</si>
  <si>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</si>
  <si>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</si>
  <si>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</si>
  <si>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</si>
  <si>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</si>
  <si>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</si>
  <si>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</si>
  <si>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</si>
  <si>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</si>
  <si>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</si>
  <si>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</si>
  <si>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</si>
  <si>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</si>
  <si>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</si>
  <si>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</si>
  <si>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</si>
  <si>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</si>
  <si>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</si>
  <si>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</si>
  <si>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</si>
  <si>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</si>
  <si>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</si>
  <si>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</si>
  <si>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</si>
  <si>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</si>
  <si>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</si>
  <si>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</si>
  <si>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</si>
  <si>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</si>
  <si>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</si>
  <si>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</si>
  <si>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</si>
  <si>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</si>
  <si>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</si>
  <si>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</si>
  <si>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</si>
  <si>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</si>
  <si>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</si>
  <si>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</si>
  <si>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</si>
  <si>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</si>
  <si>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</si>
  <si>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</si>
  <si>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</si>
  <si>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</si>
  <si>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</si>
  <si>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</si>
  <si>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</si>
  <si>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</si>
  <si>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</si>
  <si>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</si>
  <si>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</si>
  <si>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</si>
  <si>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</si>
  <si>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</si>
  <si>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</si>
  <si>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</si>
  <si>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</si>
  <si>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</si>
  <si>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</si>
  <si>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</si>
  <si>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</si>
  <si>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</si>
  <si>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</si>
  <si>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</si>
  <si>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</si>
  <si>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</si>
  <si>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</si>
  <si>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</si>
  <si>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</si>
  <si>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</si>
  <si>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</si>
  <si>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</si>
  <si>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</si>
  <si>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</si>
  <si>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</si>
  <si>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</si>
  <si>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</si>
  <si>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</si>
  <si>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</si>
  <si>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</si>
  <si>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</si>
  <si>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</si>
  <si>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</si>
  <si>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</si>
  <si>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</si>
  <si>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</si>
  <si>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</si>
  <si>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</si>
  <si>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</si>
  <si>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</si>
  <si>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</si>
  <si>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</si>
  <si>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</si>
  <si>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</si>
  <si>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</si>
  <si>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</si>
  <si>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</si>
  <si>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</si>
  <si>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</si>
  <si>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</si>
  <si>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</si>
  <si>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</si>
  <si>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</si>
  <si>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</si>
  <si>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</si>
  <si>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</si>
  <si>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</si>
  <si>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</si>
  <si>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</si>
  <si>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</si>
  <si>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</si>
  <si>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</si>
  <si>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</si>
  <si>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</si>
  <si>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</si>
  <si>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</si>
  <si>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</si>
  <si>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</si>
  <si>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</si>
  <si>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</si>
  <si>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</si>
  <si>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</si>
  <si>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</si>
  <si>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</si>
  <si>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</si>
  <si>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</si>
  <si>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</si>
  <si>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</si>
  <si>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</si>
  <si>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</si>
  <si>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</si>
  <si>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</si>
  <si>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</si>
  <si>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</si>
  <si>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</si>
  <si>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</si>
  <si>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</si>
  <si>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</si>
  <si>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</si>
  <si>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</si>
  <si>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</si>
  <si>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</si>
  <si>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</si>
  <si>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</si>
  <si>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</si>
  <si>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</si>
  <si>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</si>
  <si>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</si>
  <si>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</si>
  <si>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</si>
  <si>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</si>
  <si>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</si>
  <si>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</si>
  <si>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</si>
  <si>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</si>
  <si>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</si>
  <si>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</si>
  <si>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</si>
  <si>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</si>
  <si>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</si>
  <si>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</si>
  <si>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</si>
  <si>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</si>
  <si>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</si>
  <si>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</si>
  <si>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</si>
  <si>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</si>
  <si>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</si>
  <si>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</si>
  <si>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</si>
  <si>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</si>
  <si>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</si>
  <si>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</si>
  <si>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</si>
  <si>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</si>
  <si>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</si>
  <si>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</si>
  <si>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</si>
  <si>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</si>
  <si>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</si>
  <si>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</si>
  <si>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</si>
  <si>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</si>
  <si>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</si>
  <si>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</si>
  <si>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</si>
  <si>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</si>
  <si>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</si>
  <si>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</si>
  <si>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</si>
  <si>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</si>
  <si>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</si>
  <si>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</si>
  <si>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</si>
  <si>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</si>
  <si>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</si>
  <si>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</si>
  <si>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</si>
  <si>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</si>
  <si>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</si>
  <si>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</si>
  <si>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</si>
  <si>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</si>
  <si>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</si>
  <si>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</si>
  <si>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</si>
  <si>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</si>
  <si>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</si>
  <si>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</si>
  <si>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</si>
  <si>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</si>
  <si>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</si>
  <si>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</si>
  <si>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</si>
  <si>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</si>
  <si>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</si>
  <si>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</si>
  <si>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</si>
  <si>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</si>
  <si>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</si>
  <si>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</si>
  <si>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</si>
  <si>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</si>
  <si>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</si>
  <si>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</si>
  <si>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</si>
  <si>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</si>
  <si>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</si>
  <si>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</si>
  <si>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</si>
  <si>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</si>
  <si>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</si>
  <si>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</si>
  <si>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</si>
  <si>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</si>
  <si>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</si>
  <si>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</si>
  <si>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</si>
  <si>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</si>
  <si>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</si>
  <si>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</si>
  <si>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</si>
  <si>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</si>
  <si>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</si>
  <si>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</si>
  <si>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</si>
  <si>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</si>
  <si>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</si>
  <si>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</si>
  <si>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</si>
  <si>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</si>
  <si>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</si>
  <si>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</si>
  <si>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</si>
  <si>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</si>
  <si>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</si>
  <si>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</si>
  <si>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</si>
  <si>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</si>
  <si>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</si>
  <si>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</si>
  <si>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</si>
  <si>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</si>
  <si>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</si>
  <si>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</si>
  <si>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</si>
  <si>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</si>
  <si>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</si>
  <si>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</si>
  <si>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</si>
  <si>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</si>
  <si>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</si>
  <si>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</si>
  <si>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</si>
  <si>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</si>
  <si>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</si>
  <si>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</si>
  <si>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</si>
  <si>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</si>
  <si>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</si>
  <si>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</si>
  <si>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</si>
  <si>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</si>
  <si>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</si>
  <si>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</si>
  <si>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</si>
  <si>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</si>
  <si>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</si>
  <si>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</si>
  <si>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</si>
  <si>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</si>
  <si>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</si>
  <si>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</si>
  <si>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</si>
  <si>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</si>
  <si>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</si>
  <si>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</si>
  <si>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</si>
  <si>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</si>
  <si>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</si>
  <si>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</si>
  <si>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</si>
  <si>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</si>
  <si>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</si>
  <si>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</si>
  <si>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</si>
  <si>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</si>
  <si>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</si>
  <si>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</si>
  <si>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</si>
  <si>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</si>
  <si>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</si>
  <si>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</si>
  <si>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</si>
  <si>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</si>
  <si>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</si>
  <si>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</si>
  <si>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</si>
  <si>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</si>
  <si>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</si>
  <si>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</si>
  <si>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</si>
  <si>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</si>
  <si>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</si>
  <si>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</si>
  <si>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</si>
  <si>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</si>
  <si>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</si>
  <si>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</si>
  <si>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</si>
  <si>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</si>
  <si>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</si>
  <si>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</si>
  <si>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</si>
  <si>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</si>
  <si>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</si>
  <si>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</si>
  <si>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</si>
  <si>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</si>
  <si>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</si>
  <si>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</si>
  <si>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</si>
  <si>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</si>
  <si>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</si>
  <si>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</si>
  <si>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</si>
  <si>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</si>
  <si>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</si>
  <si>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</si>
  <si>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</si>
  <si>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</si>
  <si>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</si>
  <si>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</si>
  <si>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</si>
  <si>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</si>
  <si>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</si>
  <si>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</si>
  <si>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</si>
  <si>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</si>
  <si>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</si>
  <si>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</si>
  <si>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</si>
  <si>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</si>
  <si>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</si>
  <si>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</si>
  <si>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</si>
  <si>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</si>
  <si>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</si>
  <si>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</si>
  <si>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</si>
  <si>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</si>
  <si>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</si>
  <si>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</si>
  <si>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</si>
  <si>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</si>
  <si>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</si>
  <si>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</si>
  <si>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</si>
  <si>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</si>
  <si>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</si>
  <si>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</si>
  <si>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</si>
  <si>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</si>
  <si>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</si>
  <si>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</si>
  <si>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</si>
  <si>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</si>
  <si>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</si>
  <si>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</si>
  <si>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</si>
  <si>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</si>
  <si>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</si>
  <si>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</si>
  <si>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</si>
  <si>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</si>
  <si>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</si>
  <si>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</si>
  <si>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</si>
  <si>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</si>
  <si>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</si>
  <si>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</si>
  <si>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</si>
  <si>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</si>
  <si>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</si>
  <si>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</si>
  <si>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</si>
  <si>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</si>
  <si>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</si>
  <si>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</si>
  <si>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</si>
  <si>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</si>
  <si>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</si>
  <si>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</si>
  <si>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</si>
  <si>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</si>
  <si>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</si>
  <si>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</si>
  <si>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</si>
  <si>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</si>
  <si>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</si>
  <si>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</si>
  <si>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</si>
  <si>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</si>
  <si>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</si>
  <si>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</si>
  <si>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</si>
  <si>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</si>
  <si>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</si>
  <si>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</si>
  <si>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</si>
  <si>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</si>
  <si>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</si>
  <si>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</si>
  <si>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</si>
  <si>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</si>
  <si>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</si>
  <si>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</si>
  <si>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</si>
  <si>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</si>
  <si>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</si>
  <si>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</si>
  <si>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</si>
  <si>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</si>
  <si>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</si>
  <si>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</si>
  <si>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</si>
  <si>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</si>
  <si>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</si>
  <si>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</si>
  <si>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</si>
  <si>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</si>
  <si>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</si>
  <si>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</si>
  <si>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</si>
  <si>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</si>
  <si>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</si>
  <si>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</si>
  <si>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</si>
  <si>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</si>
  <si>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</si>
  <si>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</si>
  <si>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</si>
  <si>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</si>
  <si>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</si>
  <si>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</si>
  <si>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</si>
  <si>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</si>
  <si>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</si>
  <si>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</si>
  <si>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</si>
  <si>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</si>
  <si>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</si>
  <si>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</si>
  <si>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</si>
  <si>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</si>
  <si>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</si>
  <si>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</si>
  <si>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</si>
  <si>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</si>
  <si>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</si>
  <si>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</si>
  <si>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</si>
  <si>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</si>
  <si>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</si>
  <si>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</si>
  <si>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</si>
  <si>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</si>
  <si>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</si>
  <si>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</si>
  <si>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</si>
  <si>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</si>
  <si>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</si>
  <si>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</si>
  <si>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</si>
  <si>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</si>
  <si>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</si>
  <si>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</si>
  <si>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</si>
  <si>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</si>
  <si>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</si>
  <si>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</si>
  <si>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</si>
  <si>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</si>
  <si>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</si>
  <si>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</si>
  <si>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</si>
  <si>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</si>
  <si>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</si>
  <si>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</si>
  <si>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</si>
  <si>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</si>
  <si>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</si>
  <si>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</si>
  <si>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</si>
  <si>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</si>
  <si>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</si>
  <si>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</si>
  <si>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</si>
  <si>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</si>
  <si>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</si>
  <si>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</si>
  <si>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</si>
  <si>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</si>
  <si>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</si>
  <si>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</si>
  <si>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</si>
  <si>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</si>
  <si>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</si>
  <si>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</si>
  <si>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</si>
  <si>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</si>
  <si>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</si>
  <si>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</si>
  <si>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</si>
  <si>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</si>
  <si>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</si>
  <si>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</si>
  <si>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</si>
  <si>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</si>
  <si>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</si>
  <si>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</si>
  <si>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</si>
  <si>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</si>
  <si>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</si>
  <si>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</si>
  <si>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</si>
  <si>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</si>
  <si>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</si>
  <si>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</si>
  <si>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</si>
  <si>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</si>
  <si>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</si>
  <si>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</si>
  <si>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</si>
  <si>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</si>
  <si>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</si>
  <si>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</si>
  <si>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</si>
  <si>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</si>
  <si>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</si>
  <si>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</si>
  <si>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</si>
  <si>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</si>
  <si>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</si>
  <si>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</si>
  <si>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</si>
  <si>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</si>
  <si>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</si>
  <si>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</si>
  <si>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</si>
  <si>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</si>
  <si>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</si>
  <si>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</si>
  <si>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</si>
  <si>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</si>
  <si>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</si>
  <si>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</si>
  <si>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</si>
  <si>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</si>
  <si>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</si>
  <si>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</si>
  <si>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</si>
  <si>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</si>
  <si>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</si>
  <si>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</si>
  <si>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</si>
  <si>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</si>
  <si>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</si>
  <si>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</si>
  <si>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</si>
  <si>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</si>
  <si>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</si>
  <si>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</si>
  <si>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</si>
  <si>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</si>
  <si>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</si>
  <si>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</si>
  <si>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</si>
  <si>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</si>
  <si>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</si>
  <si>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</si>
  <si>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</si>
  <si>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</si>
  <si>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</si>
  <si>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</si>
  <si>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</si>
  <si>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</si>
  <si>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</si>
  <si>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</si>
  <si>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</si>
  <si>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</si>
  <si>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</si>
  <si>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</si>
  <si>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</si>
  <si>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</si>
  <si>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</si>
  <si>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</si>
  <si>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</si>
  <si>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</si>
  <si>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</si>
  <si>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</si>
  <si>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</si>
  <si>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</si>
  <si>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</si>
  <si>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</si>
  <si>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</si>
  <si>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</si>
  <si>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</si>
  <si>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</si>
  <si>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</si>
  <si>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</si>
  <si>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</si>
  <si>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</si>
  <si>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</si>
  <si>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</si>
  <si>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</si>
  <si>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</si>
  <si>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</si>
  <si>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</si>
  <si>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</si>
  <si>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</si>
  <si>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</si>
  <si>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</si>
  <si>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</si>
  <si>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</si>
  <si>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</si>
  <si>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</si>
  <si>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</si>
  <si>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</si>
  <si>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</si>
  <si>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</si>
  <si>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</si>
  <si>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</si>
  <si>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</si>
  <si>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</si>
  <si>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</si>
  <si>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</si>
  <si>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</si>
  <si>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</si>
  <si>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</si>
  <si>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</si>
  <si>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</si>
  <si>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</si>
  <si>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</si>
  <si>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</si>
  <si>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</si>
  <si>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</si>
  <si>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</si>
  <si>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</si>
  <si>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</si>
  <si>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</si>
  <si>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</si>
  <si>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</si>
  <si>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</si>
  <si>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</si>
  <si>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</si>
  <si>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</si>
  <si>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</si>
  <si>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</si>
  <si>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</si>
  <si>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</si>
  <si>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</si>
  <si>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</si>
  <si>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</si>
  <si>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</si>
  <si>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</si>
  <si>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</si>
  <si>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</si>
  <si>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</si>
  <si>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</si>
  <si>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</si>
  <si>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</si>
  <si>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</si>
  <si>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</si>
  <si>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</si>
  <si>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</si>
  <si>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</si>
  <si>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</si>
  <si>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</si>
  <si>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</si>
  <si>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</si>
  <si>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</si>
  <si>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</si>
  <si>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</si>
  <si>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</si>
  <si>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</si>
  <si>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</si>
  <si>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</si>
  <si>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</si>
  <si>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</si>
  <si>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</si>
  <si>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</si>
  <si>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</si>
  <si>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</si>
  <si>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</si>
  <si>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</si>
  <si>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</si>
  <si>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</si>
  <si>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</si>
  <si>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</si>
  <si>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</si>
  <si>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</si>
  <si>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</si>
  <si>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</si>
  <si>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</si>
  <si>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</si>
  <si>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</si>
  <si>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</si>
  <si>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</si>
  <si>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</si>
  <si>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</si>
  <si>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</si>
  <si>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</si>
  <si>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</si>
  <si>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</si>
  <si>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</si>
  <si>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</si>
  <si>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</si>
  <si>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</si>
  <si>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</si>
  <si>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</si>
  <si>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</si>
  <si>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</si>
  <si>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</si>
  <si>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</si>
  <si>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</si>
  <si>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</si>
  <si>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</si>
  <si>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</si>
  <si>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</si>
  <si>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</si>
  <si>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</si>
  <si>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</si>
  <si>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</si>
  <si>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</si>
  <si>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</si>
  <si>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</si>
  <si>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</si>
  <si>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</si>
  <si>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</si>
  <si>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</si>
  <si>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</si>
  <si>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</si>
  <si>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</si>
  <si>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</si>
  <si>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</si>
  <si>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</si>
  <si>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</si>
  <si>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</si>
  <si>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</si>
  <si>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</si>
  <si>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</si>
  <si>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</si>
  <si>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</si>
  <si>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</si>
  <si>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</si>
  <si>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</si>
  <si>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</si>
  <si>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</si>
  <si>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</si>
  <si>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</si>
  <si>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</si>
  <si>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</si>
  <si>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</si>
  <si>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</si>
  <si>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</si>
  <si>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</si>
  <si>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</si>
  <si>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</si>
  <si>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</si>
  <si>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</si>
  <si>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</si>
  <si>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</si>
  <si>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</si>
  <si>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</si>
  <si>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</si>
  <si>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</si>
  <si>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</si>
  <si>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</si>
  <si>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</si>
  <si>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</si>
  <si>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</si>
  <si>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</si>
  <si>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</si>
  <si>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</si>
  <si>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</si>
  <si>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</si>
  <si>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</si>
  <si>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</si>
  <si>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</si>
  <si>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</si>
  <si>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</si>
  <si>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</si>
  <si>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</si>
  <si>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</si>
  <si>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</si>
  <si>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</si>
  <si>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</si>
  <si>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</si>
  <si>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</si>
  <si>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</si>
  <si>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</si>
  <si>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</si>
  <si>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</si>
  <si>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</si>
  <si>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</si>
  <si>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</si>
  <si>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</si>
  <si>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</si>
  <si>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</si>
  <si>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</si>
  <si>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</si>
  <si>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</si>
  <si>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</si>
  <si>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</si>
  <si>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</si>
  <si>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</si>
  <si>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</si>
  <si>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</si>
  <si>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</si>
  <si>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</si>
  <si>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</si>
  <si>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</si>
  <si>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</si>
  <si>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</si>
  <si>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</si>
  <si>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</si>
  <si>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</si>
  <si>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</si>
  <si>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</si>
  <si>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</si>
  <si>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</si>
  <si>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</si>
  <si>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</si>
  <si>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</si>
  <si>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</si>
  <si>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</si>
  <si>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</si>
  <si>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</si>
  <si>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</si>
  <si>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</si>
  <si>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</si>
  <si>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</si>
  <si>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</si>
  <si>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</si>
  <si>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</si>
  <si>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</si>
  <si>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</si>
  <si>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</si>
  <si>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</si>
  <si>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</si>
  <si>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</si>
  <si>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</si>
  <si>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</si>
  <si>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</si>
  <si>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</si>
  <si>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</si>
  <si>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</si>
  <si>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</si>
  <si>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</si>
  <si>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</si>
  <si>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</si>
  <si>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</si>
  <si>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</si>
  <si>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</si>
  <si>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</si>
  <si>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</si>
  <si>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</si>
  <si>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</si>
  <si>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</si>
  <si>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</si>
  <si>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</si>
  <si>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</si>
  <si>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</si>
  <si>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</si>
  <si>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</si>
  <si>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</si>
  <si>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</si>
  <si>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</si>
  <si>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</si>
  <si>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</si>
  <si>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</si>
  <si>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</si>
  <si>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</si>
  <si>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</si>
  <si>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</si>
  <si>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</si>
  <si>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</si>
  <si>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</si>
  <si>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</si>
  <si>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</si>
  <si>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</si>
  <si>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</si>
  <si>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</si>
  <si>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</si>
  <si>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</si>
  <si>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</si>
  <si>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</si>
  <si>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</si>
  <si>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</si>
  <si>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</si>
  <si>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</si>
  <si>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</si>
  <si>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</si>
  <si>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</si>
  <si>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</si>
  <si>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</si>
  <si>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</si>
  <si>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</si>
  <si>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</si>
  <si>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</si>
  <si>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</si>
  <si>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</si>
  <si>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</si>
  <si>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</si>
  <si>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</si>
  <si>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</si>
  <si>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</si>
  <si>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</si>
  <si>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</si>
  <si>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</si>
  <si>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</si>
  <si>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</si>
  <si>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</si>
  <si>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</si>
  <si>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</si>
  <si>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</si>
  <si>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</si>
  <si>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</si>
  <si>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</si>
  <si>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</si>
  <si>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</si>
  <si>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</si>
  <si>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</si>
  <si>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</si>
  <si>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</si>
  <si>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</si>
  <si>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</si>
  <si>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</si>
  <si>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</si>
  <si>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</si>
  <si>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</si>
  <si>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</si>
  <si>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</si>
  <si>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</si>
  <si>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</si>
  <si>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</si>
  <si>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</si>
  <si>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</si>
  <si>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</si>
  <si>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</si>
  <si>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</si>
  <si>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</si>
  <si>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</si>
  <si>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</si>
  <si>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</si>
  <si>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</si>
  <si>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</si>
  <si>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</si>
  <si>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</si>
  <si>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</si>
  <si>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</si>
  <si>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</si>
  <si>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</si>
  <si>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</si>
  <si>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</si>
  <si>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</si>
  <si>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</si>
  <si>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</si>
  <si>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</si>
  <si>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</si>
  <si>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</si>
  <si>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</si>
  <si>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</si>
  <si>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</si>
  <si>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</si>
  <si>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</si>
  <si>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</si>
  <si>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</si>
  <si>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</si>
  <si>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</si>
  <si>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</si>
  <si>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</si>
  <si>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</si>
  <si>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</si>
  <si>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</si>
  <si>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</si>
  <si>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</si>
  <si>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</si>
  <si>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</si>
  <si>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</si>
  <si>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</si>
  <si>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</si>
  <si>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</si>
  <si>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</si>
  <si>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</si>
  <si>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</si>
  <si>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</si>
  <si>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</si>
  <si>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</si>
  <si>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</si>
  <si>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</si>
  <si>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</si>
  <si>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</si>
  <si>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</si>
  <si>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</si>
  <si>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</si>
  <si>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</si>
  <si>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</si>
  <si>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</si>
  <si>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</si>
  <si>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</si>
  <si>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</si>
  <si>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</si>
  <si>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</si>
  <si>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</si>
  <si>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</si>
  <si>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</si>
  <si>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</si>
  <si>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</si>
  <si>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</si>
  <si>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</si>
  <si>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</si>
  <si>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</si>
  <si>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</si>
  <si>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</si>
  <si>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</si>
  <si>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</si>
  <si>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</si>
  <si>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</si>
  <si>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</si>
  <si>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</si>
  <si>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</si>
  <si>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</si>
  <si>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</si>
  <si>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</si>
  <si>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</si>
  <si>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</si>
  <si>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</si>
  <si>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</si>
  <si>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</si>
  <si>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</si>
  <si>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</si>
  <si>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</si>
  <si>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</si>
  <si>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</si>
  <si>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</si>
  <si>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</si>
  <si>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</si>
  <si>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</si>
  <si>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</si>
  <si>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</si>
  <si>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</si>
  <si>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</si>
  <si>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</si>
  <si>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</si>
  <si>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</si>
  <si>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</si>
  <si>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</si>
  <si>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</si>
  <si>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</si>
  <si>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</si>
  <si>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</si>
  <si>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</si>
  <si>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</si>
  <si>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</si>
  <si>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</si>
  <si>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</si>
  <si>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</si>
  <si>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</si>
  <si>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</si>
  <si>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</si>
  <si>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</si>
  <si>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</si>
  <si>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</si>
  <si>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</si>
  <si>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</si>
  <si>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</si>
  <si>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</si>
  <si>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</si>
  <si>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</si>
  <si>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</si>
  <si>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</si>
  <si>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</si>
  <si>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</si>
  <si>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</si>
  <si>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</si>
  <si>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</si>
  <si>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</si>
  <si>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</si>
  <si>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</si>
  <si>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</si>
  <si>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</si>
  <si>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</si>
  <si>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</si>
  <si>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</si>
  <si>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</si>
  <si>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</si>
  <si>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</si>
  <si>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</si>
  <si>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</si>
  <si>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</si>
  <si>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</si>
  <si>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</si>
  <si>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</si>
  <si>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</si>
  <si>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</si>
  <si>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</si>
  <si>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</si>
  <si>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</si>
  <si>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</si>
  <si>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</si>
  <si>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</si>
  <si>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</si>
  <si>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</si>
  <si>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</si>
  <si>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</si>
  <si>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</si>
  <si>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</si>
  <si>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</si>
  <si>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</si>
  <si>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</si>
  <si>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</si>
  <si>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</si>
  <si>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</si>
  <si>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</si>
  <si>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</si>
  <si>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</si>
  <si>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</si>
  <si>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</si>
  <si>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</si>
  <si>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</si>
  <si>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</si>
  <si>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</si>
  <si>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</si>
  <si>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</si>
  <si>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</si>
  <si>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</si>
  <si>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</si>
  <si>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</si>
  <si>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</si>
  <si>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</si>
  <si>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</si>
  <si>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</si>
  <si>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</si>
  <si>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</si>
  <si>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</si>
  <si>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</si>
  <si>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</si>
  <si>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</si>
  <si>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</si>
  <si>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</si>
  <si>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</si>
  <si>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</si>
  <si>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</si>
  <si>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</si>
  <si>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</si>
  <si>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</si>
  <si>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</si>
  <si>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</si>
  <si>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</si>
  <si>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</si>
  <si>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</si>
  <si>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</si>
  <si>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</si>
  <si>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</si>
  <si>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</si>
  <si>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</si>
  <si>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</si>
  <si>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</si>
  <si>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</si>
  <si>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</si>
  <si>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</si>
  <si>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</si>
  <si>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</si>
  <si>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</si>
  <si>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</si>
  <si>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</si>
  <si>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</si>
  <si>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</si>
  <si>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</si>
  <si>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</si>
  <si>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</si>
  <si>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</si>
  <si>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</si>
  <si>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</si>
  <si>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</si>
  <si>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</si>
  <si>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</si>
  <si>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</si>
  <si>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</si>
  <si>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</si>
  <si>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</si>
  <si>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</si>
  <si>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</si>
  <si>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</si>
  <si>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</si>
  <si>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</si>
  <si>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</si>
  <si>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</si>
  <si>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</si>
  <si>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</si>
  <si>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</si>
  <si>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</si>
  <si>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</si>
  <si>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</si>
  <si>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</si>
  <si>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</si>
  <si>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</si>
  <si>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</si>
  <si>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</si>
  <si>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</si>
  <si>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</si>
  <si>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</si>
  <si>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</si>
  <si>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</si>
  <si>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</si>
  <si>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</si>
  <si>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</si>
  <si>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</si>
  <si>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</si>
  <si>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</si>
  <si>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</si>
  <si>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</si>
  <si>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</si>
  <si>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</si>
  <si>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</si>
  <si>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</si>
  <si>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</si>
  <si>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</si>
  <si>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</si>
  <si>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</si>
  <si>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</si>
  <si>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</si>
  <si>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</si>
  <si>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</si>
  <si>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</si>
  <si>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</si>
  <si>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</si>
  <si>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</si>
  <si>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</si>
  <si>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</si>
  <si>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</si>
  <si>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</si>
  <si>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</si>
  <si>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</si>
  <si>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</si>
  <si>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</si>
  <si>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</si>
  <si>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</si>
  <si>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</si>
  <si>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</si>
  <si>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</si>
  <si>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</si>
  <si>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</si>
  <si>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</si>
  <si>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</si>
  <si>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</si>
  <si>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</si>
  <si>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</si>
  <si>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</si>
  <si>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</si>
  <si>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</si>
  <si>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</si>
  <si>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</si>
  <si>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</si>
  <si>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</si>
  <si>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</si>
  <si>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</si>
  <si>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</si>
  <si>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</si>
  <si>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</si>
  <si>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</si>
  <si>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</si>
  <si>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</si>
  <si>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</si>
  <si>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</si>
  <si>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</si>
  <si>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</si>
  <si>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</si>
  <si>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</si>
  <si>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</si>
  <si>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</si>
  <si>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</si>
  <si>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</si>
  <si>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</si>
  <si>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</si>
  <si>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</si>
  <si>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</si>
  <si>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</si>
  <si>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</si>
  <si>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</si>
  <si>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</si>
  <si>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</si>
  <si>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</si>
  <si>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</si>
  <si>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</si>
  <si>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</si>
  <si>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</si>
  <si>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</si>
  <si>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</si>
  <si>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</si>
  <si>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</si>
  <si>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</si>
  <si>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</si>
  <si>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</si>
  <si>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</si>
  <si>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</si>
  <si>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</si>
  <si>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</si>
  <si>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</si>
  <si>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</si>
  <si>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</si>
  <si>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</si>
  <si>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</si>
  <si>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</si>
  <si>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</si>
  <si>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</si>
  <si>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</si>
  <si>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</si>
  <si>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</si>
  <si>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</si>
  <si>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</si>
  <si>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</si>
  <si>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</si>
  <si>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</si>
  <si>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</si>
  <si>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</si>
  <si>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</si>
  <si>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</si>
  <si>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</si>
  <si>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</si>
  <si>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</si>
  <si>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</si>
  <si>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</si>
  <si>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</si>
  <si>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</si>
  <si>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</si>
  <si>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</si>
  <si>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</si>
  <si>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</si>
  <si>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</si>
  <si>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</si>
  <si>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</si>
  <si>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</si>
  <si>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</si>
  <si>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</si>
  <si>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</si>
  <si>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</si>
  <si>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</si>
  <si>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</si>
  <si>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</si>
  <si>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</si>
  <si>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</si>
  <si>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</si>
  <si>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</si>
  <si>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</si>
  <si>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</si>
  <si>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</si>
  <si>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</si>
  <si>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</si>
  <si>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</si>
  <si>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</si>
  <si>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</si>
  <si>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</si>
  <si>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</si>
  <si>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</si>
  <si>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</si>
  <si>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</si>
  <si>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</si>
  <si>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</si>
  <si>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</si>
  <si>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</si>
  <si>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</si>
  <si>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</si>
  <si>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</si>
  <si>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</si>
  <si>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</si>
  <si>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</si>
  <si>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</si>
  <si>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</si>
  <si>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</si>
  <si>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</si>
  <si>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</si>
  <si>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</si>
  <si>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</si>
  <si>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</si>
  <si>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</si>
  <si>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</si>
  <si>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</si>
  <si>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</si>
  <si>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</si>
  <si>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</si>
  <si>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</si>
  <si>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</si>
  <si>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</si>
  <si>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</si>
  <si>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</si>
  <si>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</si>
  <si>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</si>
  <si>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</si>
  <si>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</si>
  <si>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</si>
  <si>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</si>
  <si>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</si>
  <si>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</si>
  <si>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</si>
  <si>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</si>
  <si>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</si>
  <si>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</si>
  <si>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</si>
  <si>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</si>
  <si>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</si>
  <si>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</si>
  <si>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</si>
  <si>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</si>
  <si>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</si>
  <si>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</si>
  <si>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</si>
  <si>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</si>
  <si>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</si>
  <si>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</si>
  <si>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</si>
  <si>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</si>
  <si>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</si>
  <si>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</si>
  <si>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</si>
  <si>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</si>
  <si>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</si>
  <si>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</si>
  <si>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</si>
  <si>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</si>
  <si>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</si>
  <si>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</si>
  <si>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</si>
  <si>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</si>
  <si>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</si>
  <si>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</si>
  <si>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</si>
  <si>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</si>
  <si>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</si>
  <si>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</si>
  <si>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</si>
  <si>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</si>
  <si>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</si>
  <si>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</si>
  <si>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</si>
  <si>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</si>
  <si>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</si>
  <si>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</si>
  <si>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</si>
  <si>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</si>
  <si>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</si>
  <si>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</si>
  <si>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</si>
  <si>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</si>
  <si>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</si>
  <si>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</si>
  <si>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</si>
  <si>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</si>
  <si>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</si>
  <si>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</si>
  <si>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</si>
  <si>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</si>
  <si>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</si>
  <si>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</si>
  <si>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</si>
  <si>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</si>
  <si>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</si>
  <si>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</si>
  <si>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</si>
  <si>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</si>
  <si>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</si>
  <si>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</si>
  <si>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</si>
  <si>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</si>
  <si>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</si>
  <si>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</si>
  <si>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</si>
  <si>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</si>
  <si>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</si>
  <si>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</si>
  <si>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</si>
  <si>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</si>
  <si>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</si>
  <si>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</si>
  <si>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</si>
  <si>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</si>
  <si>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</si>
  <si>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</si>
  <si>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</si>
  <si>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</si>
  <si>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</si>
  <si>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</si>
  <si>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</si>
  <si>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</si>
  <si>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</si>
  <si>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</si>
  <si>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</si>
  <si>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</si>
  <si>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</si>
  <si>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</si>
  <si>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</si>
  <si>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</si>
  <si>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</si>
  <si>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</si>
  <si>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</si>
  <si>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</si>
  <si>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</si>
  <si>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</si>
  <si>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</si>
  <si>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</si>
  <si>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</si>
  <si>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</si>
  <si>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</si>
  <si>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</si>
  <si>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</si>
  <si>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</si>
  <si>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</si>
  <si>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</si>
  <si>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</si>
  <si>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</si>
  <si>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</si>
  <si>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</si>
  <si>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</si>
  <si>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</si>
  <si>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</si>
  <si>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</si>
  <si>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</si>
  <si>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</si>
  <si>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</si>
  <si>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</si>
  <si>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</si>
  <si>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</si>
  <si>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</si>
  <si>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</si>
  <si>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</si>
  <si>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</si>
  <si>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</si>
  <si>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</si>
  <si>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</si>
  <si>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</si>
  <si>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</si>
  <si>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</si>
  <si>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</si>
  <si>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</si>
  <si>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</si>
  <si>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</si>
  <si>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</si>
  <si>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</si>
  <si>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</si>
  <si>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</si>
  <si>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</si>
  <si>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</si>
  <si>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</si>
  <si>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</si>
  <si>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</si>
  <si>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</si>
  <si>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</si>
  <si>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</si>
  <si>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</si>
  <si>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</si>
  <si>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</si>
  <si>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</si>
  <si>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</si>
  <si>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</si>
  <si>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</si>
  <si>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</si>
  <si>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</si>
  <si>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</si>
  <si>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</si>
  <si>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</si>
  <si>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</si>
  <si>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</si>
  <si>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</si>
  <si>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</si>
  <si>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</si>
  <si>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</si>
  <si>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</si>
  <si>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</si>
  <si>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</si>
  <si>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</si>
  <si>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</si>
  <si>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</si>
  <si>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</si>
  <si>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</si>
  <si>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</si>
  <si>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</si>
  <si>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</si>
  <si>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</si>
  <si>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</si>
  <si>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</si>
  <si>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</si>
  <si>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</si>
  <si>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</si>
  <si>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</si>
  <si>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</si>
  <si>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</si>
  <si>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</si>
  <si>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</si>
  <si>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</si>
  <si>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</si>
  <si>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</si>
  <si>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</si>
  <si>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</si>
  <si>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</si>
  <si>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</si>
  <si>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</si>
  <si>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</si>
  <si>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</si>
  <si>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</si>
  <si>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</si>
  <si>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</si>
  <si>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</si>
  <si>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</si>
  <si>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</si>
  <si>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</si>
  <si>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</si>
  <si>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</si>
  <si>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</si>
  <si>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</si>
  <si>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</si>
  <si>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</si>
  <si>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</si>
  <si>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</si>
  <si>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</si>
  <si>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</si>
  <si>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</si>
  <si>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</si>
  <si>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</si>
  <si>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</si>
  <si>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</si>
  <si>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</si>
  <si>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</si>
  <si>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</si>
  <si>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</si>
  <si>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</si>
  <si>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</si>
  <si>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</si>
  <si>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</si>
  <si>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</si>
  <si>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</si>
  <si>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</si>
  <si>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</si>
  <si>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</si>
  <si>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</si>
  <si>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</si>
  <si>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</si>
  <si>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</si>
  <si>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</si>
  <si>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</si>
  <si>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</si>
  <si>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</si>
  <si>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</si>
  <si>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</si>
  <si>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</si>
  <si>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</si>
  <si>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</si>
  <si>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</si>
  <si>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</si>
  <si>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</si>
  <si>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</si>
  <si>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</si>
  <si>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</si>
  <si>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</si>
  <si>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</si>
  <si>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</si>
  <si>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</si>
  <si>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</si>
  <si>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</si>
  <si>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</si>
  <si>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</si>
  <si>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</si>
  <si>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</si>
  <si>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</si>
  <si>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</si>
  <si>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</si>
  <si>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</si>
  <si>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</si>
  <si>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</si>
  <si>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</si>
  <si>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</si>
  <si>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</si>
  <si>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</si>
  <si>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</si>
  <si>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</si>
  <si>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</si>
  <si>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</si>
  <si>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</si>
  <si>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</si>
  <si>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</si>
  <si>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</si>
  <si>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</si>
  <si>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</si>
  <si>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</si>
  <si>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</si>
  <si>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</si>
  <si>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</si>
  <si>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</si>
  <si>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</si>
  <si>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</si>
  <si>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</si>
  <si>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</si>
  <si>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</si>
  <si>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</si>
  <si>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</si>
  <si>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</si>
  <si>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</si>
  <si>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</si>
  <si>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</si>
  <si>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</si>
  <si>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</si>
  <si>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</si>
  <si>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</si>
  <si>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</si>
  <si>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</si>
  <si>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</si>
  <si>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</si>
  <si>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</si>
  <si>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</si>
  <si>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</si>
  <si>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</si>
  <si>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</si>
  <si>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</si>
  <si>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</si>
  <si>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</si>
  <si>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</si>
  <si>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</si>
  <si>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</si>
  <si>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</si>
  <si>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</si>
  <si>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</si>
  <si>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</si>
  <si>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</si>
  <si>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</si>
  <si>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</si>
  <si>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</si>
  <si>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</si>
  <si>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</si>
  <si>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</si>
  <si>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</si>
  <si>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</si>
  <si>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</si>
  <si>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</si>
  <si>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</si>
  <si>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</si>
  <si>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</si>
  <si>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</si>
  <si>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</si>
  <si>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</si>
  <si>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</si>
  <si>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</si>
  <si>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</si>
  <si>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</si>
  <si>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</si>
  <si>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</si>
  <si>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</si>
  <si>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</si>
  <si>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</si>
  <si>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</si>
  <si>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</si>
  <si>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</si>
  <si>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</si>
  <si>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</si>
  <si>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</si>
  <si>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</si>
  <si>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</si>
  <si>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</si>
  <si>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</si>
  <si>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</si>
  <si>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</si>
  <si>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</si>
  <si>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</si>
  <si>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</si>
  <si>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</si>
  <si>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</si>
  <si>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</si>
  <si>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</si>
  <si>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</si>
  <si>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</si>
  <si>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</si>
  <si>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</si>
  <si>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</si>
  <si>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</si>
  <si>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</si>
  <si>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</si>
  <si>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</si>
  <si>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</si>
  <si>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</si>
  <si>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</si>
  <si>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</si>
  <si>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</si>
  <si>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</si>
  <si>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</si>
  <si>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</si>
  <si>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</si>
  <si>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</si>
  <si>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</si>
  <si>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</si>
  <si>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</si>
  <si>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</si>
  <si>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</si>
  <si>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</si>
  <si>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</si>
  <si>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</si>
  <si>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</si>
  <si>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</si>
  <si>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</si>
  <si>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</si>
  <si>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</si>
  <si>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</si>
  <si>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</si>
  <si>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</si>
  <si>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</si>
  <si>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</si>
  <si>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</si>
  <si>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</si>
  <si>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</si>
  <si>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</si>
  <si>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</si>
  <si>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</si>
  <si>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</si>
  <si>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</si>
  <si>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</si>
  <si>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</si>
  <si>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</si>
  <si>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</si>
  <si>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</si>
  <si>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</si>
  <si>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</si>
  <si>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</si>
  <si>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</si>
  <si>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</si>
  <si>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</si>
  <si>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</si>
  <si>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</si>
  <si>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</si>
  <si>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</si>
  <si>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</si>
  <si>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</si>
  <si>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</si>
  <si>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</si>
  <si>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</si>
  <si>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</si>
  <si>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</si>
  <si>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</si>
  <si>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</si>
  <si>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</si>
  <si>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</si>
  <si>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</si>
  <si>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</si>
  <si>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</si>
  <si>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</si>
  <si>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</si>
  <si>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</si>
  <si>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</si>
  <si>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</si>
  <si>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</si>
  <si>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</si>
  <si>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</si>
  <si>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</si>
  <si>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</si>
  <si>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</si>
  <si>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</si>
  <si>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</si>
  <si>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</si>
  <si>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</si>
  <si>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</si>
  <si>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</si>
  <si>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</si>
  <si>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</si>
  <si>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</si>
  <si>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</si>
  <si>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</si>
  <si>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</si>
  <si>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</si>
  <si>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</si>
  <si>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</si>
  <si>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</si>
  <si>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</si>
  <si>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</si>
  <si>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</si>
  <si>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</si>
  <si>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</si>
  <si>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</si>
  <si>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</si>
  <si>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</si>
  <si>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</si>
  <si>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</si>
  <si>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</si>
  <si>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</si>
  <si>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</si>
  <si>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</si>
  <si>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</si>
  <si>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</si>
  <si>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</si>
  <si>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</si>
  <si>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</si>
  <si>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</si>
  <si>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</si>
  <si>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</si>
  <si>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</si>
  <si>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</si>
  <si>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</si>
  <si>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</si>
  <si>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</si>
  <si>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</si>
  <si>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</si>
  <si>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</si>
  <si>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</si>
  <si>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</si>
  <si>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</si>
  <si>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</si>
  <si>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</si>
  <si>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</si>
  <si>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</si>
  <si>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</si>
  <si>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</si>
  <si>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</si>
  <si>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</si>
  <si>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</si>
  <si>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</si>
  <si>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</si>
  <si>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</si>
  <si>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</si>
  <si>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</si>
  <si>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</si>
  <si>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</si>
  <si>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</si>
  <si>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</si>
  <si>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</si>
  <si>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</si>
  <si>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</si>
  <si>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</si>
  <si>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</si>
  <si>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</si>
  <si>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</si>
  <si>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</si>
  <si>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</si>
  <si>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</si>
  <si>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</si>
  <si>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</si>
  <si>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</si>
  <si>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</si>
  <si>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</si>
  <si>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</si>
  <si>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</si>
  <si>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</si>
  <si>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</si>
  <si>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</si>
  <si>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</si>
  <si>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</si>
  <si>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</si>
  <si>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</si>
  <si>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</si>
  <si>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</si>
  <si>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</si>
  <si>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</si>
  <si>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</si>
  <si>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</si>
  <si>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</si>
  <si>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</si>
  <si>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</si>
  <si>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</si>
  <si>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</si>
  <si>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</si>
  <si>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</si>
  <si>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</si>
  <si>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</si>
  <si>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</si>
  <si>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</si>
  <si>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</si>
  <si>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</si>
  <si>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</si>
  <si>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</si>
  <si>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</si>
  <si>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</si>
  <si>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</si>
  <si>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</si>
  <si>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</si>
  <si>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</si>
  <si>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</si>
  <si>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</si>
  <si>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</si>
  <si>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</si>
  <si>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</si>
  <si>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</si>
  <si>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</si>
  <si>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</si>
  <si>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</si>
  <si>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</si>
  <si>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</si>
  <si>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</si>
  <si>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</si>
  <si>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</si>
  <si>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</si>
  <si>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</si>
  <si>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</si>
  <si>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</si>
  <si>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</si>
  <si>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</si>
  <si>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</si>
  <si>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</si>
  <si>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</si>
  <si>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</si>
  <si>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</si>
  <si>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</si>
  <si>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</si>
  <si>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</si>
  <si>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</si>
  <si>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</si>
  <si>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</si>
  <si>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</si>
  <si>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</si>
  <si>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</si>
  <si>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</si>
  <si>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</si>
  <si>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</si>
  <si>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</si>
  <si>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</si>
  <si>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</si>
  <si>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</si>
  <si>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</si>
  <si>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</si>
  <si>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</si>
  <si>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</si>
  <si>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</si>
  <si>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</si>
  <si>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</si>
  <si>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</si>
  <si>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</si>
  <si>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</si>
  <si>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</si>
  <si>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</si>
  <si>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</si>
  <si>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</si>
  <si>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</si>
  <si>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</si>
  <si>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</si>
  <si>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</si>
  <si>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</si>
  <si>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</si>
  <si>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</si>
  <si>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</si>
  <si>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</si>
  <si>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</si>
  <si>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</si>
  <si>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</si>
  <si>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</si>
  <si>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</si>
  <si>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</si>
  <si>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</si>
  <si>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</si>
  <si>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</si>
  <si>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</si>
  <si>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</si>
  <si>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</si>
  <si>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</si>
  <si>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</si>
  <si>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</si>
  <si>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</si>
  <si>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</si>
  <si>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</si>
  <si>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</si>
  <si>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</si>
  <si>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</si>
  <si>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</si>
  <si>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</si>
  <si>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</si>
  <si>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</si>
  <si>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</si>
  <si>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</si>
  <si>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</si>
  <si>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</si>
  <si>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</si>
  <si>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</si>
  <si>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</si>
  <si>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</si>
  <si>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</si>
  <si>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</si>
  <si>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</si>
  <si>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</si>
  <si>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</si>
  <si>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</si>
  <si>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</si>
  <si>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</si>
  <si>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</si>
  <si>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</si>
  <si>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</si>
  <si>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</si>
  <si>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</si>
  <si>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</si>
  <si>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</si>
  <si>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</si>
  <si>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</si>
  <si>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</si>
  <si>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</si>
  <si>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</si>
  <si>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</si>
  <si>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</si>
  <si>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</si>
  <si>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</si>
  <si>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</si>
  <si>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</si>
  <si>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</si>
  <si>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</si>
  <si>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</si>
  <si>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</si>
  <si>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</si>
  <si>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</si>
  <si>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</si>
  <si>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</si>
  <si>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</si>
  <si>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</si>
  <si>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</si>
  <si>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</si>
  <si>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</si>
  <si>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</si>
  <si>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</si>
  <si>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</si>
  <si>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</si>
  <si>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</si>
  <si>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</si>
  <si>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</si>
  <si>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</si>
  <si>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</si>
  <si>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</si>
  <si>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</si>
  <si>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</si>
  <si>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</si>
  <si>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</si>
  <si>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</si>
  <si>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</si>
  <si>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</si>
  <si>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</si>
  <si>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</si>
  <si>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</si>
  <si>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</si>
  <si>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</si>
  <si>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</si>
  <si>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</si>
  <si>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</si>
  <si>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</si>
  <si>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</si>
  <si>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</si>
  <si>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</si>
  <si>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</si>
  <si>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</si>
  <si>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</si>
  <si>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</si>
  <si>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</si>
  <si>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</si>
  <si>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</si>
  <si>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</si>
  <si>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</si>
  <si>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</si>
  <si>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</si>
  <si>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</si>
  <si>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</si>
  <si>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</si>
  <si>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</si>
  <si>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</si>
  <si>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</si>
  <si>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</si>
  <si>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</si>
  <si>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</si>
  <si>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</si>
  <si>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</si>
  <si>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</si>
  <si>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</si>
  <si>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</si>
  <si>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</si>
  <si>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</si>
  <si>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</si>
  <si>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</si>
  <si>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</si>
  <si>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</si>
  <si>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</si>
  <si>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</si>
  <si>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</si>
  <si>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</si>
  <si>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</si>
  <si>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</si>
  <si>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</si>
  <si>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</si>
  <si>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</si>
  <si>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</si>
  <si>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</si>
  <si>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</si>
  <si>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</si>
  <si>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</si>
  <si>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</si>
  <si>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</si>
  <si>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</si>
  <si>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</si>
  <si>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</si>
  <si>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</si>
  <si>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</si>
  <si>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</si>
  <si>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</si>
  <si>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</si>
  <si>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</si>
  <si>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</si>
  <si>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</si>
  <si>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</si>
  <si>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</si>
  <si>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</si>
  <si>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</si>
  <si>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</si>
  <si>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</si>
  <si>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</si>
  <si>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</si>
  <si>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</si>
  <si>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</si>
  <si>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</si>
  <si>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</si>
  <si>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</si>
  <si>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</si>
  <si>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</si>
  <si>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</si>
  <si>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</si>
  <si>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</si>
  <si>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</si>
  <si>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</si>
  <si>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</si>
  <si>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</si>
  <si>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</si>
  <si>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</si>
  <si>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</si>
  <si>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</si>
  <si>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</si>
  <si>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</si>
  <si>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</si>
  <si>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</si>
  <si>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</si>
  <si>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</si>
  <si>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</si>
  <si>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</si>
  <si>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</si>
  <si>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</si>
  <si>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</si>
  <si>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</si>
  <si>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</si>
  <si>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</si>
  <si>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</si>
  <si>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</si>
  <si>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</si>
  <si>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</si>
  <si>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</si>
  <si>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</si>
  <si>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</si>
  <si>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</si>
  <si>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</si>
  <si>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</si>
  <si>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</si>
  <si>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</si>
  <si>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</si>
  <si>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</si>
  <si>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</si>
  <si>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</si>
  <si>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</si>
  <si>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</si>
  <si>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</si>
  <si>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</si>
  <si>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</si>
  <si>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</si>
  <si>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</si>
  <si>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</si>
  <si>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</si>
  <si>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</si>
  <si>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</si>
  <si>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</si>
  <si>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</si>
  <si>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</si>
  <si>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</si>
  <si>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</si>
  <si>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</si>
  <si>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</si>
  <si>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</si>
  <si>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</si>
  <si>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</si>
  <si>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</si>
  <si>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</si>
  <si>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</si>
  <si>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</si>
  <si>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</si>
  <si>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</si>
  <si>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</si>
  <si>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</si>
  <si>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</si>
  <si>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</si>
  <si>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</si>
  <si>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</si>
  <si>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</si>
  <si>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</si>
  <si>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</si>
  <si>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</si>
  <si>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</si>
  <si>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</si>
  <si>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</si>
  <si>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</si>
  <si>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</si>
  <si>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</si>
  <si>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</si>
  <si>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</si>
  <si>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</si>
  <si>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</si>
  <si>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</si>
  <si>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</si>
  <si>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</si>
  <si>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</si>
  <si>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</si>
  <si>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</si>
  <si>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</si>
  <si>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</si>
  <si>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</si>
  <si>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</si>
  <si>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</si>
  <si>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</si>
  <si>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</si>
  <si>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</si>
  <si>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</si>
  <si>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</si>
  <si>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</si>
  <si>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</si>
  <si>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</si>
  <si>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</si>
  <si>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</si>
  <si>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</si>
  <si>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</si>
  <si>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</si>
  <si>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</si>
  <si>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</si>
  <si>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</si>
  <si>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</si>
  <si>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</si>
  <si>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</si>
  <si>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</si>
  <si>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</si>
  <si>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</si>
  <si>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</si>
  <si>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</si>
  <si>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</si>
  <si>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</si>
  <si>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</si>
  <si>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</si>
  <si>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</si>
  <si>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</si>
  <si>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</si>
  <si>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</si>
  <si>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</si>
  <si>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</si>
  <si>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</si>
  <si>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</si>
  <si>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</si>
  <si>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</si>
  <si>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</si>
  <si>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</si>
  <si>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</si>
  <si>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</si>
  <si>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</si>
  <si>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</si>
  <si>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</si>
  <si>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</si>
  <si>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</si>
  <si>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</si>
  <si>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</si>
  <si>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</si>
  <si>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</si>
  <si>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</si>
  <si>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</si>
  <si>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</si>
  <si>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</si>
  <si>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</si>
  <si>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</si>
  <si>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</si>
  <si>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</si>
  <si>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</si>
  <si>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</si>
  <si>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</si>
  <si>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</si>
  <si>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</si>
  <si>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</si>
  <si>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</si>
  <si>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</si>
  <si>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</si>
  <si>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</si>
  <si>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</si>
  <si>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</si>
  <si>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</si>
  <si>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</si>
  <si>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</si>
  <si>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</si>
  <si>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</si>
  <si>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</si>
  <si>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</si>
  <si>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</si>
  <si>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</si>
  <si>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</si>
  <si>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</si>
  <si>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</si>
  <si>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</si>
  <si>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</si>
  <si>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</si>
  <si>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</si>
  <si>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</si>
  <si>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</si>
  <si>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</si>
  <si>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</si>
  <si>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</si>
  <si>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</si>
  <si>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</si>
  <si>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</si>
  <si>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</si>
  <si>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</si>
  <si>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</si>
  <si>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</si>
  <si>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</si>
  <si>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</si>
  <si>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</si>
  <si>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</si>
  <si>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</si>
  <si>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</si>
  <si>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</si>
  <si>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</si>
  <si>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</si>
  <si>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</si>
  <si>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</si>
  <si>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</si>
  <si>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</si>
  <si>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</si>
  <si>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</si>
  <si>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</si>
  <si>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</si>
  <si>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</si>
  <si>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</si>
  <si>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</si>
  <si>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</si>
  <si>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</si>
  <si>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</si>
  <si>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</si>
  <si>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</si>
  <si>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</si>
  <si>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</si>
  <si>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</si>
  <si>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</si>
  <si>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</si>
  <si>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</si>
  <si>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</si>
  <si>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</si>
  <si>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</si>
  <si>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</si>
  <si>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</si>
  <si>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</si>
  <si>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</si>
  <si>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</si>
  <si>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</si>
  <si>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</si>
  <si>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</si>
  <si>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</si>
  <si>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</si>
  <si>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</si>
  <si>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</si>
  <si>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</si>
  <si>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</si>
  <si>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</si>
  <si>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</si>
  <si>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</si>
  <si>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</si>
  <si>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</si>
  <si>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</si>
  <si>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</si>
  <si>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</si>
  <si>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</si>
  <si>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</si>
  <si>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</si>
  <si>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</si>
  <si>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</si>
  <si>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</si>
  <si>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</si>
  <si>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</si>
  <si>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</si>
  <si>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</si>
  <si>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</si>
  <si>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</si>
  <si>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</si>
  <si>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</si>
  <si>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</si>
  <si>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</si>
  <si>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</si>
  <si>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</si>
  <si>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</si>
  <si>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</si>
  <si>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</si>
  <si>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</si>
  <si>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</si>
  <si>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</si>
  <si>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</si>
  <si>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</si>
  <si>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</si>
  <si>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</si>
  <si>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</si>
  <si>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</si>
  <si>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</si>
  <si>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</si>
  <si>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</si>
  <si>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</si>
  <si>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</si>
  <si>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</si>
  <si>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</si>
  <si>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</si>
  <si>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</si>
  <si>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</si>
  <si>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</si>
  <si>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</si>
  <si>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</si>
  <si>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</si>
  <si>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</si>
  <si>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</si>
  <si>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</si>
  <si>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</si>
  <si>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</si>
  <si>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</si>
  <si>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</si>
  <si>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</si>
  <si>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</si>
  <si>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</si>
  <si>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</si>
  <si>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</si>
  <si>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</si>
  <si>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</si>
  <si>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</si>
  <si>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</si>
  <si>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</si>
  <si>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</si>
  <si>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</si>
  <si>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</si>
  <si>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</si>
  <si>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</si>
  <si>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</si>
  <si>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</si>
  <si>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</si>
  <si>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</si>
  <si>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</si>
  <si>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</si>
  <si>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</si>
  <si>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</si>
  <si>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</si>
  <si>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</si>
  <si>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</si>
  <si>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</si>
  <si>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</si>
  <si>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</si>
  <si>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</si>
  <si>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</si>
  <si>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</si>
  <si>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</si>
  <si>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</si>
  <si>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</si>
  <si>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</si>
  <si>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</si>
  <si>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</si>
  <si>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</si>
  <si>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</si>
  <si>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</si>
  <si>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</si>
  <si>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</si>
  <si>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</si>
  <si>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</si>
  <si>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</si>
  <si>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</si>
  <si>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</si>
  <si>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</si>
  <si>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</si>
  <si>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</si>
  <si>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</si>
  <si>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</si>
  <si>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</si>
  <si>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</si>
  <si>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</si>
  <si>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</si>
  <si>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</si>
  <si>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</si>
  <si>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</si>
  <si>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</si>
  <si>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</si>
  <si>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</si>
  <si>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</si>
  <si>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</si>
  <si>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</si>
  <si>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</si>
  <si>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</si>
  <si>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</si>
  <si>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</si>
  <si>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</si>
  <si>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</si>
  <si>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</si>
  <si>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</si>
  <si>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</si>
  <si>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</si>
  <si>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</si>
  <si>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</si>
  <si>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</si>
  <si>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</si>
  <si>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</si>
  <si>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</si>
  <si>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</si>
  <si>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</si>
  <si>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</si>
  <si>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</si>
  <si>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</si>
  <si>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</si>
  <si>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</si>
  <si>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</si>
  <si>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</si>
  <si>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</si>
  <si>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</si>
  <si>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</si>
  <si>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</si>
  <si>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</si>
  <si>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</si>
  <si>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</si>
  <si>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</si>
  <si>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</si>
  <si>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</si>
  <si>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</si>
  <si>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</si>
  <si>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</si>
  <si>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</si>
  <si>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</si>
  <si>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</si>
  <si>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</si>
  <si>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</si>
  <si>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</si>
  <si>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</si>
  <si>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</si>
  <si>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</si>
  <si>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</si>
  <si>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</si>
  <si>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</si>
  <si>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</si>
  <si>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</si>
  <si>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</si>
  <si>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</si>
  <si>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</si>
  <si>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</si>
  <si>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</si>
  <si>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</si>
  <si>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</si>
  <si>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</si>
  <si>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</si>
  <si>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</si>
  <si>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</si>
  <si>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</si>
  <si>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</si>
  <si>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</si>
  <si>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</si>
  <si>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</si>
  <si>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</si>
  <si>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</si>
  <si>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</si>
  <si>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</si>
  <si>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</si>
  <si>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</si>
  <si>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</si>
  <si>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</si>
  <si>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</si>
  <si>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</si>
  <si>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</si>
  <si>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</si>
  <si>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</si>
  <si>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</si>
  <si>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</si>
  <si>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</si>
  <si>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</si>
  <si>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</si>
  <si>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</si>
  <si>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</si>
  <si>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</si>
  <si>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</si>
  <si>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</si>
  <si>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</si>
  <si>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</si>
  <si>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</si>
  <si>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</si>
  <si>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</si>
  <si>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</si>
  <si>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</si>
  <si>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</si>
  <si>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</si>
  <si>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</si>
  <si>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</si>
  <si>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</si>
  <si>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</si>
  <si>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</si>
  <si>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</si>
  <si>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</si>
  <si>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</si>
  <si>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</si>
  <si>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</si>
  <si>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</si>
  <si>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</si>
  <si>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</si>
  <si>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</si>
  <si>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</si>
  <si>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</si>
  <si>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</si>
  <si>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</si>
  <si>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</si>
  <si>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</si>
  <si>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</si>
  <si>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</si>
  <si>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</si>
  <si>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</si>
  <si>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</si>
  <si>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</si>
  <si>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</si>
  <si>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</si>
  <si>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</si>
  <si>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</si>
  <si>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</si>
  <si>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</si>
  <si>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</si>
  <si>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</si>
  <si>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</si>
  <si>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</si>
  <si>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</si>
  <si>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</si>
  <si>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</si>
  <si>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</si>
  <si>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</si>
  <si>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</si>
  <si>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</si>
  <si>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</si>
  <si>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</si>
  <si>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</si>
  <si>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</si>
  <si>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</si>
  <si>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</si>
  <si>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</si>
  <si>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</si>
  <si>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</si>
  <si>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</si>
  <si>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</si>
  <si>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</si>
  <si>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</si>
  <si>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</si>
  <si>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</si>
  <si>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</si>
  <si>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</si>
  <si>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</si>
  <si>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</si>
  <si>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</si>
  <si>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</si>
  <si>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</si>
  <si>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</si>
  <si>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</si>
  <si>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</si>
  <si>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</si>
  <si>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</si>
  <si>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</si>
  <si>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</si>
  <si>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</si>
  <si>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</si>
  <si>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</si>
  <si>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</si>
  <si>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</si>
  <si>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</si>
  <si>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</si>
  <si>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</si>
  <si>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</si>
  <si>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</si>
  <si>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</si>
  <si>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</si>
  <si>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</si>
  <si>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</si>
  <si>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</si>
  <si>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</si>
  <si>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</si>
  <si>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</si>
  <si>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</si>
  <si>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</si>
  <si>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</si>
  <si>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</si>
  <si>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</si>
  <si>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</si>
  <si>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</si>
  <si>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</si>
  <si>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</si>
  <si>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</si>
  <si>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</si>
  <si>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</si>
  <si>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</si>
  <si>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</si>
  <si>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</si>
  <si>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</si>
  <si>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</si>
  <si>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</si>
  <si>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</si>
  <si>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</si>
  <si>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</si>
  <si>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</si>
  <si>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</si>
  <si>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</si>
  <si>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</si>
  <si>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</si>
  <si>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</si>
  <si>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</si>
  <si>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</si>
  <si>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</si>
  <si>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</si>
  <si>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</si>
  <si>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</si>
  <si>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</si>
  <si>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</si>
  <si>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</si>
  <si>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</si>
  <si>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</si>
  <si>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</si>
  <si>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</si>
  <si>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</si>
  <si>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</si>
  <si>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</si>
  <si>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</si>
  <si>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</si>
  <si>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</si>
  <si>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</si>
  <si>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</si>
  <si>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</si>
  <si>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</si>
  <si>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</si>
  <si>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</si>
  <si>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</si>
  <si>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</si>
  <si>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</si>
  <si>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</si>
  <si>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</si>
  <si>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</si>
  <si>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</si>
  <si>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</si>
  <si>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</si>
  <si>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</si>
  <si>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</si>
  <si>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</si>
  <si>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</si>
  <si>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</si>
  <si>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</si>
  <si>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</si>
  <si>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</si>
  <si>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</si>
  <si>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</si>
  <si>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</si>
  <si>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</si>
  <si>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</si>
  <si>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</si>
  <si>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</si>
  <si>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</si>
  <si>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</si>
  <si>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</si>
  <si>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</si>
  <si>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</si>
  <si>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</si>
  <si>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</si>
  <si>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</si>
  <si>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</si>
  <si>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</si>
  <si>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</si>
  <si>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</si>
  <si>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</si>
  <si>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</si>
  <si>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</si>
  <si>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</si>
  <si>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</si>
  <si>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</si>
  <si>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</si>
  <si>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</si>
  <si>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</si>
  <si>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</si>
  <si>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</si>
  <si>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</si>
  <si>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</si>
  <si>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</si>
  <si>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</si>
  <si>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</si>
  <si>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</si>
  <si>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</si>
  <si>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</si>
  <si>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</si>
  <si>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</si>
  <si>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</si>
  <si>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</si>
  <si>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</si>
  <si>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</si>
  <si>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</si>
  <si>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</si>
  <si>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</si>
  <si>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</si>
  <si>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</si>
  <si>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</si>
  <si>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</si>
  <si>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</si>
  <si>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</si>
  <si>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</si>
  <si>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</si>
  <si>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</si>
  <si>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</si>
  <si>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</si>
  <si>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</si>
  <si>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</si>
  <si>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</si>
  <si>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</si>
  <si>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</si>
  <si>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</si>
  <si>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</si>
  <si>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</si>
  <si>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</si>
  <si>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</si>
  <si>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</si>
  <si>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</si>
  <si>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</si>
  <si>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</si>
  <si>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</si>
  <si>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</si>
  <si>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</si>
  <si>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</si>
  <si>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</si>
  <si>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</si>
  <si>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</si>
  <si>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</si>
  <si>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</si>
  <si>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</si>
  <si>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</si>
  <si>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</si>
  <si>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</si>
  <si>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</si>
  <si>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</si>
  <si>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</si>
  <si>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</si>
  <si>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</si>
  <si>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</si>
  <si>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</si>
  <si>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</si>
  <si>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</si>
  <si>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</si>
  <si>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</si>
  <si>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</si>
  <si>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</si>
  <si>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</si>
  <si>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</si>
  <si>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</si>
  <si>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</si>
  <si>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</si>
  <si>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</si>
  <si>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</si>
  <si>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</si>
  <si>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</si>
  <si>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</si>
  <si>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</si>
  <si>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</si>
  <si>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</si>
  <si>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</si>
  <si>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</si>
  <si>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</si>
  <si>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</si>
  <si>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</si>
  <si>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</si>
  <si>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</si>
  <si>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</si>
  <si>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</si>
  <si>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</si>
  <si>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</si>
  <si>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</si>
  <si>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</si>
  <si>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</si>
  <si>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</si>
  <si>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</si>
  <si>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</si>
  <si>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</si>
  <si>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</si>
  <si>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</si>
  <si>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</si>
  <si>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</si>
  <si>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</si>
  <si>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</si>
  <si>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</si>
  <si>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</si>
  <si>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</si>
  <si>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</si>
  <si>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</si>
  <si>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</si>
  <si>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</si>
  <si>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</si>
  <si>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</si>
  <si>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</si>
  <si>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</si>
  <si>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</si>
  <si>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</si>
  <si>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</si>
  <si>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</si>
  <si>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</si>
  <si>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</si>
  <si>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</si>
  <si>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</si>
  <si>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</si>
  <si>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</si>
  <si>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</si>
  <si>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</si>
  <si>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</si>
  <si>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</si>
  <si>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</si>
  <si>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</si>
  <si>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</si>
  <si>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</si>
  <si>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</si>
  <si>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</si>
  <si>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</si>
  <si>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</si>
  <si>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</si>
  <si>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</si>
  <si>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</si>
  <si>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</si>
  <si>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</si>
  <si>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</si>
  <si>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</si>
  <si>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</si>
  <si>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</si>
  <si>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</si>
  <si>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</si>
  <si>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</si>
  <si>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</si>
  <si>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</si>
  <si>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</si>
  <si>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</si>
  <si>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</si>
  <si>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</si>
  <si>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</si>
  <si>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</si>
  <si>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</si>
  <si>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</si>
  <si>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</si>
  <si>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</si>
  <si>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</si>
  <si>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</si>
  <si>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</si>
  <si>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</si>
  <si>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</si>
  <si>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</si>
  <si>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</si>
  <si>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</si>
  <si>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</si>
  <si>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</si>
  <si>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</si>
  <si>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</si>
  <si>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</si>
  <si>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</si>
  <si>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</si>
  <si>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</si>
  <si>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</si>
  <si>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</si>
  <si>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</si>
  <si>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</si>
  <si>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</si>
  <si>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</si>
  <si>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</si>
  <si>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</si>
  <si>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</si>
  <si>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</si>
  <si>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</si>
  <si>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</si>
  <si>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</si>
  <si>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</si>
  <si>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</si>
  <si>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</si>
  <si>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</si>
  <si>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</si>
  <si>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</si>
  <si>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</si>
  <si>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</si>
  <si>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</si>
  <si>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</si>
  <si>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</si>
  <si>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</si>
  <si>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</si>
  <si>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</si>
  <si>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</si>
  <si>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</si>
  <si>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</si>
  <si>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</si>
  <si>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</si>
  <si>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</si>
  <si>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</si>
  <si>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</si>
  <si>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</si>
  <si>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</si>
  <si>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</si>
  <si>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</si>
  <si>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</si>
  <si>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</si>
  <si>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</si>
  <si>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</si>
  <si>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</si>
  <si>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</si>
  <si>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</si>
  <si>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</si>
  <si>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</si>
  <si>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</si>
  <si>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</si>
  <si>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</si>
  <si>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</si>
  <si>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</si>
  <si>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</si>
  <si>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</si>
  <si>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</si>
  <si>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</si>
  <si>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</si>
  <si>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</si>
  <si>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</si>
  <si>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</si>
  <si>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</si>
  <si>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</si>
  <si>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</si>
  <si>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</si>
  <si>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</si>
  <si>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</si>
  <si>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</si>
  <si>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</si>
  <si>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</si>
  <si>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</si>
  <si>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</si>
  <si>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</si>
  <si>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</si>
  <si>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</si>
  <si>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</si>
  <si>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</si>
  <si>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</si>
  <si>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</si>
  <si>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</si>
  <si>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</si>
  <si>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</si>
  <si>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</si>
  <si>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</si>
  <si>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</si>
  <si>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</si>
  <si>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</si>
  <si>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</si>
  <si>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</si>
  <si>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</si>
  <si>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</si>
  <si>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</si>
  <si>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</si>
  <si>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</si>
  <si>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</si>
  <si>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</si>
  <si>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</si>
  <si>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</si>
  <si>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</si>
  <si>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</si>
  <si>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</si>
  <si>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</si>
  <si>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</si>
  <si>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</si>
  <si>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</si>
  <si>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</si>
  <si>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</si>
  <si>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</si>
  <si>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</si>
  <si>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</si>
  <si>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</si>
  <si>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</si>
  <si>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</si>
  <si>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</si>
  <si>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</si>
  <si>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</si>
  <si>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</si>
  <si>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</si>
  <si>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</si>
  <si>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</si>
  <si>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</si>
  <si>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</si>
  <si>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</si>
  <si>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</si>
  <si>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</si>
  <si>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</si>
  <si>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</si>
  <si>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</si>
  <si>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</si>
  <si>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</si>
  <si>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</si>
  <si>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</si>
  <si>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</si>
  <si>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</si>
  <si>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</si>
  <si>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</si>
  <si>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</si>
  <si>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</si>
  <si>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</si>
  <si>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</si>
  <si>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</si>
  <si>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</si>
  <si>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</si>
  <si>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</si>
  <si>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</si>
  <si>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</si>
  <si>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</si>
  <si>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</si>
  <si>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</si>
  <si>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</si>
  <si>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</si>
  <si>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</si>
  <si>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</si>
  <si>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</si>
  <si>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</si>
  <si>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</si>
  <si>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</si>
  <si>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</si>
  <si>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</si>
  <si>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</si>
  <si>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</si>
  <si>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</si>
  <si>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</si>
  <si>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</si>
  <si>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</si>
  <si>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</si>
  <si>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</si>
  <si>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</si>
  <si>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</si>
  <si>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</si>
  <si>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</si>
  <si>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</si>
  <si>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</si>
  <si>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</si>
  <si>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</si>
  <si>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</si>
  <si>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</si>
  <si>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</si>
  <si>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</si>
  <si>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</si>
  <si>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</si>
  <si>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</si>
  <si>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</si>
  <si>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</si>
  <si>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</si>
  <si>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</si>
  <si>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</si>
  <si>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</si>
  <si>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</si>
  <si>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</si>
  <si>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</si>
  <si>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</si>
  <si>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</si>
  <si>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</si>
  <si>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</si>
  <si>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</si>
  <si>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</si>
  <si>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</si>
  <si>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</si>
  <si>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</si>
  <si>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</si>
  <si>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</si>
  <si>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</si>
  <si>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</si>
  <si>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</si>
  <si>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</si>
  <si>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</si>
  <si>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</si>
  <si>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</si>
  <si>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</si>
  <si>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</si>
  <si>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</si>
  <si>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</si>
  <si>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</si>
  <si>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</si>
  <si>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</si>
  <si>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</si>
  <si>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</si>
  <si>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</si>
  <si>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</si>
  <si>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</si>
  <si>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</si>
  <si>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</si>
  <si>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</si>
  <si>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</si>
  <si>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</si>
  <si>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</si>
  <si>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</si>
  <si>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</si>
  <si>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</si>
  <si>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</si>
  <si>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</si>
  <si>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</si>
  <si>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</si>
  <si>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</si>
  <si>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</si>
  <si>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</si>
  <si>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</si>
  <si>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</si>
  <si>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</si>
  <si>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</si>
  <si>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</si>
  <si>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</si>
  <si>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</si>
  <si>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</si>
  <si>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</si>
  <si>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</si>
  <si>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</si>
  <si>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</si>
  <si>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</si>
  <si>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</si>
  <si>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</si>
  <si>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</si>
  <si>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</si>
  <si>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</si>
  <si>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</si>
  <si>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</si>
  <si>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</si>
  <si>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</si>
  <si>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</si>
  <si>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</si>
  <si>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</si>
  <si>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</si>
  <si>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</si>
  <si>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</si>
  <si>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</si>
  <si>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</si>
  <si>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</si>
  <si>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</si>
  <si>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</si>
  <si>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</si>
  <si>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</si>
  <si>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</si>
  <si>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</si>
  <si>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</si>
  <si>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</si>
  <si>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</si>
  <si>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</si>
  <si>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</si>
  <si>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</si>
  <si>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</si>
  <si>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</si>
  <si>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</si>
  <si>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</si>
  <si>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</si>
  <si>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</si>
  <si>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</si>
  <si>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</si>
  <si>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</si>
  <si>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</si>
  <si>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</si>
  <si>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</si>
  <si>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</si>
  <si>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</si>
  <si>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</si>
  <si>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</si>
  <si>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</si>
  <si>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</si>
  <si>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</si>
  <si>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</si>
  <si>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</si>
  <si>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</si>
  <si>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</si>
  <si>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</si>
  <si>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</si>
  <si>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</si>
  <si>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</si>
  <si>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</si>
  <si>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</si>
  <si>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</si>
  <si>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</si>
  <si>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</si>
  <si>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</si>
  <si>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</si>
  <si>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</si>
  <si>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</si>
  <si>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</si>
  <si>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</si>
  <si>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</si>
  <si>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</si>
  <si>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</si>
  <si>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</si>
  <si>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</si>
  <si>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</si>
  <si>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</si>
  <si>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</si>
  <si>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</si>
  <si>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</si>
  <si>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</si>
  <si>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</si>
  <si>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</si>
  <si>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</si>
  <si>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</si>
  <si>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</si>
  <si>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</si>
  <si>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</si>
  <si>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</si>
  <si>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</si>
  <si>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</si>
  <si>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</si>
  <si>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</si>
  <si>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</si>
  <si>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</si>
  <si>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</si>
  <si>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</si>
  <si>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</si>
  <si>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</si>
  <si>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</si>
  <si>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</si>
  <si>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</si>
  <si>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</si>
  <si>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</si>
  <si>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</si>
  <si>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</si>
  <si>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</si>
  <si>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</si>
  <si>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</si>
  <si>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</si>
  <si>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</si>
  <si>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</si>
  <si>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</si>
  <si>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</si>
  <si>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</si>
  <si>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</si>
  <si>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</si>
  <si>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</si>
  <si>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</si>
  <si>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</si>
  <si>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</si>
  <si>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</si>
  <si>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</si>
  <si>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</si>
  <si>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</si>
  <si>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</si>
  <si>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</si>
  <si>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</si>
  <si>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</si>
  <si>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</si>
  <si>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</si>
  <si>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</si>
  <si>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</si>
  <si>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</si>
  <si>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</si>
  <si>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</si>
  <si>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</si>
  <si>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</si>
  <si>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</si>
  <si>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</si>
  <si>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</si>
  <si>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</si>
  <si>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</si>
  <si>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</si>
  <si>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</si>
  <si>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</si>
  <si>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</si>
  <si>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</si>
  <si>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</si>
  <si>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</si>
  <si>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</si>
  <si>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</si>
  <si>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</si>
  <si>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</si>
  <si>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</si>
  <si>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</si>
  <si>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</si>
  <si>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</si>
  <si>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</si>
  <si>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</si>
  <si>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</si>
  <si>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</si>
  <si>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</si>
  <si>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</si>
  <si>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</si>
  <si>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</si>
  <si>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</si>
  <si>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</si>
  <si>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</si>
  <si>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</si>
  <si>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</si>
  <si>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</si>
  <si>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</si>
  <si>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</si>
  <si>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</si>
  <si>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</si>
  <si>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</si>
  <si>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</si>
  <si>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</si>
  <si>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</si>
  <si>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</si>
  <si>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</si>
  <si>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</si>
  <si>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</si>
  <si>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</si>
  <si>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</si>
  <si>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</si>
  <si>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</si>
  <si>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</si>
  <si>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</si>
  <si>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</si>
  <si>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</si>
  <si>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</si>
  <si>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</si>
  <si>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</si>
  <si>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</si>
  <si>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</si>
  <si>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</si>
  <si>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</si>
  <si>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</si>
  <si>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</si>
  <si>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</si>
  <si>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</si>
  <si>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</si>
  <si>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</si>
  <si>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</si>
  <si>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</si>
  <si>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</si>
  <si>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</si>
  <si>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</si>
  <si>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</si>
  <si>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</si>
  <si>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</si>
  <si>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</si>
  <si>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</si>
  <si>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</si>
  <si>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</si>
  <si>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</si>
  <si>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</si>
  <si>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</si>
  <si>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</si>
  <si>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</si>
  <si>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</si>
  <si>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</si>
  <si>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</si>
  <si>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</si>
  <si>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</si>
  <si>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</si>
  <si>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</si>
  <si>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</si>
  <si>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</si>
  <si>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</si>
  <si>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</si>
  <si>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</si>
  <si>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</si>
  <si>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</si>
  <si>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</si>
  <si>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</si>
  <si>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</si>
  <si>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</si>
  <si>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</si>
  <si>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</si>
  <si>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</si>
  <si>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</si>
  <si>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</si>
  <si>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</si>
  <si>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</si>
  <si>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</si>
  <si>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</si>
  <si>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</si>
  <si>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</si>
  <si>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</si>
  <si>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</si>
  <si>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</si>
  <si>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</si>
  <si>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</si>
  <si>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</si>
  <si>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</si>
  <si>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</si>
  <si>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</si>
  <si>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</si>
  <si>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</si>
  <si>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</si>
  <si>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</si>
  <si>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</si>
  <si>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</si>
  <si>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</si>
  <si>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</si>
  <si>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</si>
  <si>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</si>
  <si>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</si>
  <si>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</si>
  <si>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</si>
  <si>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</si>
  <si>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</si>
  <si>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</si>
  <si>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</si>
  <si>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</si>
  <si>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</si>
  <si>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</si>
  <si>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</si>
  <si>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</si>
  <si>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</si>
  <si>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</si>
  <si>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</si>
  <si>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</si>
  <si>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</si>
  <si>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</si>
  <si>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</si>
  <si>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</si>
  <si>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</si>
  <si>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</si>
  <si>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</si>
  <si>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</si>
  <si>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</si>
  <si>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</si>
  <si>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</si>
  <si>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</si>
  <si>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</si>
  <si>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</si>
  <si>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</si>
  <si>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</si>
  <si>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</si>
  <si>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</si>
  <si>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</si>
  <si>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</si>
  <si>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</si>
  <si>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</si>
  <si>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</si>
  <si>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</si>
  <si>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</si>
  <si>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</si>
  <si>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</si>
  <si>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</si>
  <si>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</si>
  <si>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</si>
  <si>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</si>
  <si>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</si>
  <si>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</si>
  <si>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</si>
  <si>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</si>
  <si>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</si>
  <si>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</si>
  <si>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</si>
  <si>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</si>
  <si>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</si>
  <si>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</si>
  <si>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</si>
  <si>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</si>
  <si>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</si>
  <si>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</si>
  <si>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</si>
  <si>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</si>
  <si>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</si>
  <si>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</si>
  <si>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</si>
  <si>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</si>
  <si>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</si>
  <si>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</si>
  <si>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</si>
  <si>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</si>
  <si>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</si>
  <si>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</si>
  <si>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</si>
  <si>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</si>
  <si>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</si>
  <si>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</si>
  <si>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</si>
  <si>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</si>
  <si>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</si>
  <si>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</si>
  <si>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</si>
  <si>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</si>
  <si>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</si>
  <si>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</si>
  <si>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</si>
  <si>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</si>
  <si>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</si>
  <si>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</si>
  <si>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</si>
  <si>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</si>
  <si>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</si>
  <si>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</si>
  <si>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</si>
  <si>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</si>
  <si>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</si>
  <si>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</si>
  <si>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</si>
  <si>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</si>
  <si>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</si>
  <si>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</si>
  <si>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</si>
  <si>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</si>
  <si>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</si>
  <si>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</si>
  <si>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</si>
  <si>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</si>
  <si>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</si>
  <si>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</si>
  <si>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</si>
  <si>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</si>
  <si>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</si>
  <si>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</si>
  <si>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</si>
  <si>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</si>
  <si>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</si>
  <si>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</si>
  <si>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</si>
  <si>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</si>
  <si>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</si>
  <si>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</si>
  <si>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</si>
  <si>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</si>
  <si>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</si>
  <si>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</si>
  <si>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</si>
  <si>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</si>
  <si>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</si>
  <si>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</si>
  <si>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</si>
  <si>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</si>
  <si>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</si>
  <si>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</si>
  <si>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</si>
  <si>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</si>
  <si>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</si>
  <si>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</si>
  <si>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</si>
  <si>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</si>
  <si>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</si>
  <si>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</si>
  <si>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</si>
  <si>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</si>
  <si>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</si>
  <si>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</si>
  <si>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</si>
  <si>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</si>
  <si>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</si>
  <si>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</si>
  <si>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</si>
  <si>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</si>
  <si>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</si>
  <si>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</si>
  <si>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</si>
  <si>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</si>
  <si>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</si>
  <si>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</si>
  <si>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</si>
  <si>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</si>
  <si>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</si>
  <si>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</si>
  <si>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</si>
  <si>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</si>
  <si>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</si>
  <si>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</si>
  <si>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</si>
  <si>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</si>
  <si>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</si>
  <si>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</si>
  <si>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</si>
  <si>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</si>
  <si>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</si>
  <si>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</si>
  <si>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</si>
  <si>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</si>
  <si>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</si>
  <si>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</si>
  <si>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</si>
  <si>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</si>
  <si>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</si>
  <si>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</si>
  <si>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</si>
  <si>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</si>
  <si>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</si>
  <si>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</si>
  <si>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</si>
  <si>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</si>
  <si>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</si>
  <si>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</si>
  <si>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</si>
  <si>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</si>
  <si>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</si>
  <si>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</si>
  <si>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</si>
  <si>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</si>
  <si>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</si>
  <si>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</si>
  <si>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</si>
  <si>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</si>
  <si>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</si>
  <si>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</si>
  <si>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</si>
  <si>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</si>
  <si>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</si>
  <si>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</si>
  <si>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</si>
  <si>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</si>
  <si>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</si>
  <si>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</si>
  <si>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</si>
  <si>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</si>
  <si>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</si>
  <si>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</si>
  <si>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</si>
  <si>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</si>
  <si>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</si>
  <si>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</si>
  <si>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</si>
  <si>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</si>
  <si>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</si>
  <si>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</si>
  <si>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</si>
  <si>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</si>
  <si>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</si>
  <si>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</si>
  <si>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</si>
  <si>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</si>
  <si>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</si>
  <si>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</si>
  <si>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</si>
  <si>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</si>
  <si>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</si>
  <si>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</si>
  <si>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</si>
  <si>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</si>
  <si>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</si>
  <si>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</si>
  <si>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</si>
  <si>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</si>
  <si>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</si>
  <si>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</si>
  <si>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</si>
  <si>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</si>
  <si>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</si>
  <si>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</si>
  <si>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</si>
  <si>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</si>
  <si>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</si>
  <si>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</si>
  <si>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</si>
  <si>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</si>
  <si>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</si>
  <si>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</si>
  <si>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</si>
  <si>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</si>
  <si>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</si>
  <si>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</si>
  <si>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</si>
  <si>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</si>
  <si>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</si>
  <si>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</si>
  <si>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</si>
  <si>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</si>
  <si>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</si>
  <si>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</si>
  <si>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</si>
  <si>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</si>
  <si>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</si>
  <si>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</si>
  <si>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</si>
  <si>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</si>
  <si>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</si>
  <si>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</si>
  <si>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</si>
  <si>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</si>
  <si>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</si>
  <si>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</si>
  <si>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</si>
  <si>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</si>
  <si>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</si>
  <si>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</si>
  <si>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</si>
  <si>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</si>
  <si>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</si>
  <si>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</si>
  <si>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</si>
  <si>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</si>
  <si>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</si>
  <si>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</si>
  <si>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</si>
  <si>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</si>
  <si>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</si>
  <si>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</si>
  <si>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</si>
  <si>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</si>
  <si>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</si>
  <si>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</si>
  <si>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</si>
  <si>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</si>
  <si>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</si>
  <si>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</si>
  <si>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</si>
  <si>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</si>
  <si>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</si>
  <si>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</si>
  <si>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</si>
  <si>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</si>
  <si>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</si>
  <si>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</si>
  <si>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</si>
  <si>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</si>
  <si>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</si>
  <si>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</si>
  <si>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</si>
  <si>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</si>
  <si>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</si>
  <si>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</si>
  <si>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</si>
  <si>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</si>
  <si>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</si>
  <si>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</si>
  <si>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</si>
  <si>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</si>
  <si>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</si>
  <si>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</si>
  <si>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</si>
  <si>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</si>
  <si>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</si>
  <si>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</si>
  <si>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</si>
  <si>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</si>
  <si>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</si>
  <si>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</si>
  <si>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</si>
  <si>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</si>
  <si>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</si>
  <si>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</si>
  <si>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</si>
  <si>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</si>
  <si>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</si>
  <si>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</si>
  <si>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</si>
  <si>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</si>
  <si>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</si>
  <si>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</si>
  <si>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</si>
  <si>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</si>
  <si>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</si>
  <si>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</si>
  <si>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</si>
  <si>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</si>
  <si>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</si>
  <si>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</si>
  <si>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</si>
  <si>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</si>
  <si>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</si>
  <si>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</si>
  <si>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</si>
  <si>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</si>
  <si>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</si>
  <si>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</si>
  <si>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</si>
  <si>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</si>
  <si>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</si>
  <si>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</si>
  <si>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</si>
  <si>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</si>
  <si>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</si>
  <si>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</si>
  <si>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</si>
  <si>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</si>
  <si>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</si>
  <si>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</si>
  <si>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</si>
  <si>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</si>
  <si>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</si>
  <si>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</si>
  <si>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</si>
  <si>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</si>
  <si>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</si>
  <si>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</si>
  <si>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</si>
  <si>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</si>
  <si>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</si>
  <si>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</si>
  <si>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</si>
  <si>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</si>
  <si>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</si>
  <si>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</si>
  <si>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</si>
  <si>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</si>
  <si>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</si>
  <si>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</si>
  <si>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</si>
  <si>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</si>
  <si>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</si>
  <si>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</si>
  <si>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</si>
  <si>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</si>
  <si>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</si>
  <si>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</si>
  <si>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</si>
  <si>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</si>
  <si>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</si>
  <si>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</si>
  <si>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</si>
  <si>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</si>
  <si>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</si>
  <si>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</si>
  <si>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</si>
  <si>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</si>
  <si>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</si>
  <si>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</si>
  <si>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</si>
  <si>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</si>
  <si>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</si>
  <si>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</si>
  <si>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</si>
  <si>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</si>
  <si>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</si>
  <si>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</si>
  <si>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</si>
  <si>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</si>
  <si>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</si>
  <si>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</si>
  <si>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</si>
  <si>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</si>
  <si>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</si>
  <si>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</si>
  <si>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</si>
  <si>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</si>
  <si>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</si>
  <si>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</si>
  <si>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</si>
  <si>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</si>
  <si>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</si>
  <si>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</si>
  <si>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</si>
  <si>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</si>
  <si>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</si>
  <si>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</si>
  <si>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</si>
  <si>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</si>
  <si>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</si>
  <si>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</si>
  <si>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</si>
  <si>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</si>
  <si>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</si>
  <si>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</si>
  <si>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</si>
  <si>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</si>
  <si>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</si>
  <si>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</si>
  <si>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</si>
  <si>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</si>
  <si>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</si>
  <si>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</si>
  <si>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</si>
  <si>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</si>
  <si>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</si>
  <si>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</si>
  <si>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</si>
  <si>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</si>
  <si>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</si>
  <si>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</si>
  <si>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</si>
  <si>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</si>
  <si>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</si>
  <si>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</si>
  <si>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</si>
  <si>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</si>
  <si>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</si>
  <si>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</si>
  <si>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</si>
  <si>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</si>
  <si>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</si>
  <si>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</si>
  <si>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</si>
  <si>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</si>
  <si>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</si>
  <si>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</si>
  <si>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</si>
  <si>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</si>
  <si>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</si>
  <si>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</si>
  <si>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</si>
  <si>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</si>
  <si>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</si>
  <si>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</si>
  <si>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</si>
  <si>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</si>
  <si>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</si>
  <si>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</si>
  <si>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</si>
  <si>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</si>
  <si>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</si>
  <si>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</si>
  <si>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</si>
  <si>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</si>
  <si>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</si>
  <si>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</si>
  <si>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</si>
  <si>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</si>
  <si>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</si>
  <si>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</si>
  <si>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</si>
  <si>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</si>
  <si>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</si>
  <si>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</si>
  <si>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</si>
  <si>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</si>
  <si>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</si>
  <si>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</si>
  <si>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</si>
  <si>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</si>
  <si>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</si>
  <si>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</si>
  <si>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</si>
  <si>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</si>
  <si>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</si>
  <si>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</si>
  <si>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</si>
  <si>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</si>
  <si>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</si>
  <si>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</si>
  <si>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</si>
  <si>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</si>
  <si>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</si>
  <si>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</si>
  <si>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</si>
  <si>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</si>
  <si>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</si>
  <si>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</si>
  <si>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</si>
  <si>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</si>
  <si>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</si>
  <si>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</si>
  <si>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</si>
  <si>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</si>
  <si>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</si>
  <si>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</si>
  <si>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</si>
  <si>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</si>
  <si>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</si>
  <si>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</si>
  <si>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</si>
  <si>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</si>
  <si>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</si>
  <si>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</si>
  <si>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</si>
  <si>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</si>
  <si>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</si>
  <si>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</si>
  <si>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</si>
  <si>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</si>
  <si>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</si>
  <si>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</si>
  <si>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</si>
  <si>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</si>
  <si>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</si>
  <si>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</si>
  <si>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</si>
  <si>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</si>
  <si>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</si>
  <si>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</si>
  <si>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</si>
  <si>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</si>
  <si>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</si>
  <si>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</si>
  <si>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</si>
  <si>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</si>
  <si>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</si>
  <si>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</si>
  <si>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</si>
  <si>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</si>
  <si>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</si>
  <si>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</si>
  <si>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</si>
  <si>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</si>
  <si>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</si>
  <si>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</si>
  <si>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</si>
  <si>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</si>
  <si>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</si>
  <si>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</si>
  <si>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</si>
  <si>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</si>
  <si>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</si>
  <si>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</si>
  <si>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</si>
  <si>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</si>
  <si>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</si>
  <si>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</si>
  <si>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</si>
  <si>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</si>
  <si>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</si>
  <si>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</si>
  <si>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</si>
  <si>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</si>
  <si>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</si>
  <si>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</si>
  <si>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</si>
  <si>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</si>
  <si>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</si>
  <si>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</si>
  <si>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</si>
  <si>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</si>
  <si>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</si>
  <si>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</si>
  <si>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</si>
  <si>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</si>
  <si>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</si>
  <si>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</si>
  <si>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</si>
  <si>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</si>
  <si>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</si>
  <si>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</si>
  <si>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</si>
  <si>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</si>
  <si>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</si>
  <si>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</si>
  <si>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</si>
  <si>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</si>
  <si>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</si>
  <si>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</si>
  <si>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</si>
  <si>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</si>
  <si>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</si>
  <si>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</si>
  <si>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</si>
  <si>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</si>
  <si>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</si>
  <si>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</si>
  <si>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</si>
  <si>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</si>
  <si>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</si>
  <si>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</si>
  <si>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</si>
  <si>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</si>
  <si>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</si>
  <si>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</si>
  <si>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</si>
  <si>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</si>
  <si>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</si>
  <si>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</si>
  <si>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</si>
  <si>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</si>
  <si>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</si>
  <si>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</si>
  <si>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</si>
  <si>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</si>
  <si>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</si>
  <si>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</si>
  <si>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</si>
  <si>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</si>
  <si>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</si>
  <si>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</si>
  <si>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</si>
  <si>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</si>
  <si>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</si>
  <si>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</si>
  <si>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</si>
  <si>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</si>
  <si>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</si>
  <si>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</si>
  <si>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</si>
  <si>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</si>
  <si>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</si>
  <si>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</si>
  <si>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</si>
  <si>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</si>
  <si>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</si>
  <si>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</si>
  <si>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</si>
  <si>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</si>
  <si>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</si>
  <si>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</si>
  <si>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</si>
  <si>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</si>
  <si>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</si>
  <si>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</si>
  <si>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</si>
  <si>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</si>
  <si>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</si>
  <si>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</si>
  <si>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</si>
  <si>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</si>
  <si>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</si>
  <si>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</si>
  <si>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</si>
  <si>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</si>
  <si>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</si>
  <si>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</si>
  <si>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</si>
  <si>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</si>
  <si>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</si>
  <si>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</si>
  <si>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</si>
  <si>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</si>
  <si>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</si>
  <si>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</si>
  <si>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</si>
  <si>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</si>
  <si>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</si>
  <si>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</si>
  <si>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</si>
  <si>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</si>
  <si>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</si>
  <si>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</si>
  <si>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</si>
  <si>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</si>
  <si>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</si>
  <si>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</si>
  <si>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</si>
  <si>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</si>
  <si>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</si>
  <si>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</si>
  <si>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</si>
  <si>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</si>
  <si>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</si>
  <si>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</si>
  <si>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</si>
  <si>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</si>
  <si>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</si>
  <si>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</si>
  <si>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</si>
  <si>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</si>
  <si>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</si>
  <si>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</si>
  <si>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</si>
  <si>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</si>
  <si>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</si>
  <si>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</si>
  <si>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</si>
  <si>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</si>
  <si>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</si>
  <si>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</si>
  <si>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</si>
  <si>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</si>
  <si>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</si>
  <si>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</si>
  <si>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</si>
  <si>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</si>
  <si>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</si>
  <si>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</si>
  <si>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</si>
  <si>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</si>
  <si>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</si>
  <si>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</si>
  <si>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</si>
  <si>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</si>
  <si>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</si>
  <si>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</si>
  <si>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</si>
  <si>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</si>
  <si>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</si>
  <si>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</si>
  <si>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</si>
  <si>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</si>
  <si>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</si>
  <si>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</si>
  <si>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</si>
  <si>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</si>
  <si>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</si>
  <si>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</si>
  <si>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</si>
  <si>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</si>
  <si>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</si>
  <si>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</si>
  <si>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</si>
  <si>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</si>
  <si>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</si>
  <si>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</si>
  <si>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</si>
  <si>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</si>
  <si>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</si>
  <si>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</si>
  <si>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</si>
  <si>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</si>
  <si>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</si>
  <si>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</si>
  <si>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</si>
  <si>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</si>
  <si>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</si>
  <si>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</si>
  <si>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</si>
  <si>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</si>
  <si>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</si>
  <si>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</si>
  <si>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</si>
  <si>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</si>
  <si>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</si>
  <si>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</si>
  <si>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</si>
  <si>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</si>
  <si>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</si>
  <si>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</si>
  <si>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</si>
  <si>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</si>
  <si>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</si>
  <si>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</si>
  <si>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</si>
  <si>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</si>
  <si>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</si>
  <si>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</si>
  <si>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</si>
  <si>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</si>
  <si>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</si>
  <si>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</si>
  <si>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</si>
  <si>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</si>
  <si>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</si>
  <si>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</si>
  <si>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</si>
  <si>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</si>
  <si>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</si>
  <si>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</si>
  <si>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</si>
  <si>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</si>
  <si>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</si>
  <si>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</si>
  <si>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</si>
  <si>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</si>
  <si>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</si>
  <si>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</si>
  <si>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</si>
  <si>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</si>
  <si>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</si>
  <si>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</si>
  <si>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</si>
  <si>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</si>
  <si>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</si>
  <si>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</si>
  <si>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</si>
  <si>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</si>
  <si>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</si>
  <si>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</si>
  <si>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</si>
  <si>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</si>
  <si>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</si>
  <si>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</si>
  <si>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</si>
  <si>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</si>
  <si>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</si>
  <si>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</si>
  <si>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</si>
  <si>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</si>
  <si>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</si>
  <si>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</si>
  <si>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</si>
  <si>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</si>
  <si>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</si>
  <si>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</si>
  <si>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</si>
  <si>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</si>
  <si>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</si>
  <si>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</si>
  <si>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</si>
  <si>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</si>
  <si>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</si>
  <si>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</si>
  <si>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</si>
  <si>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</si>
  <si>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</si>
  <si>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</si>
  <si>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</si>
  <si>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</si>
  <si>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</si>
  <si>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</si>
  <si>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</si>
  <si>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</si>
  <si>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</si>
  <si>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</si>
  <si>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</si>
  <si>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</si>
  <si>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</si>
  <si>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</si>
  <si>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</si>
  <si>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</si>
  <si>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</si>
  <si>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</si>
  <si>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</si>
  <si>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</si>
  <si>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</si>
  <si>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</si>
  <si>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</si>
  <si>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</si>
  <si>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</si>
  <si>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</si>
  <si>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</si>
  <si>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</si>
  <si>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</si>
  <si>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</si>
  <si>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</si>
  <si>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</si>
  <si>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</si>
  <si>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</si>
  <si>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</si>
  <si>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</si>
  <si>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</si>
  <si>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</si>
  <si>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</si>
  <si>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</si>
  <si>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</si>
  <si>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</si>
  <si>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</si>
  <si>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</si>
  <si>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</si>
  <si>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</si>
  <si>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</si>
  <si>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</si>
  <si>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</si>
  <si>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</si>
  <si>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</si>
  <si>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</si>
  <si>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</si>
  <si>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</si>
  <si>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</si>
  <si>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</si>
  <si>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</si>
  <si>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</si>
  <si>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</si>
  <si>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</si>
  <si>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</si>
  <si>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</si>
  <si>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</si>
  <si>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</si>
  <si>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</si>
  <si>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</si>
  <si>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</si>
  <si>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</si>
  <si>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</si>
  <si>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</si>
  <si>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</si>
  <si>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</si>
  <si>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</si>
  <si>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</si>
  <si>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</si>
  <si>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</si>
  <si>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</si>
  <si>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</si>
  <si>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</si>
  <si>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</si>
  <si>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</si>
  <si>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</si>
  <si>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</si>
  <si>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</si>
  <si>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</si>
  <si>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</si>
  <si>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</si>
  <si>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</si>
  <si>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</si>
  <si>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</si>
  <si>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</si>
  <si>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</si>
  <si>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</si>
  <si>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</si>
  <si>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</si>
  <si>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</si>
  <si>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</si>
  <si>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</si>
  <si>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</si>
  <si>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</si>
  <si>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</si>
  <si>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</si>
  <si>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</si>
  <si>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</si>
  <si>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</si>
  <si>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</si>
  <si>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</si>
  <si>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</si>
  <si>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</si>
  <si>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</si>
  <si>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</si>
  <si>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</si>
  <si>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</si>
  <si>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</si>
  <si>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</si>
  <si>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</si>
  <si>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</si>
  <si>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</si>
  <si>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</si>
  <si>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</si>
  <si>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</si>
  <si>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</si>
  <si>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</si>
  <si>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</si>
  <si>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</si>
  <si>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</si>
  <si>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</si>
  <si>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</si>
  <si>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</si>
  <si>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</si>
  <si>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</si>
  <si>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</si>
  <si>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</si>
  <si>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</si>
  <si>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</si>
  <si>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</si>
  <si>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</si>
  <si>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</si>
  <si>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</si>
  <si>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</si>
  <si>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</si>
  <si>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</si>
  <si>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</si>
  <si>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</si>
  <si>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</si>
  <si>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</si>
  <si>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</si>
  <si>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</si>
  <si>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</si>
  <si>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</si>
  <si>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</si>
  <si>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</si>
  <si>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</si>
  <si>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</si>
  <si>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</si>
  <si>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</si>
  <si>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</si>
  <si>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</si>
  <si>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</si>
  <si>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</si>
  <si>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</si>
  <si>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</si>
  <si>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</si>
  <si>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</si>
  <si>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</si>
  <si>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</si>
  <si>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</si>
  <si>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</si>
  <si>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</si>
  <si>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</si>
  <si>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</si>
  <si>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</si>
  <si>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</si>
  <si>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</si>
  <si>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</si>
  <si>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</si>
  <si>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</si>
  <si>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</si>
  <si>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</si>
  <si>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</si>
  <si>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</si>
  <si>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</si>
  <si>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</si>
  <si>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</si>
  <si>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</si>
  <si>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</si>
  <si>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</si>
  <si>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</si>
  <si>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</si>
  <si>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</si>
  <si>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</si>
  <si>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</si>
  <si>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</si>
  <si>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</si>
  <si>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</si>
  <si>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</si>
  <si>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</si>
  <si>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</si>
  <si>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</si>
  <si>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</si>
  <si>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</si>
  <si>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</si>
  <si>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</si>
  <si>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</si>
  <si>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</si>
  <si>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</si>
  <si>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</si>
  <si>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</si>
  <si>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</si>
  <si>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</si>
  <si>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</si>
  <si>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</si>
  <si>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</si>
  <si>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</si>
  <si>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</si>
  <si>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</si>
  <si>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</si>
  <si>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</si>
  <si>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</si>
  <si>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</si>
  <si>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</si>
  <si>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</si>
  <si>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</si>
  <si>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</si>
  <si>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</si>
  <si>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</si>
  <si>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</si>
  <si>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</si>
  <si>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</si>
  <si>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</si>
  <si>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</si>
  <si>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</si>
  <si>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</si>
  <si>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</si>
  <si>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</si>
  <si>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</si>
  <si>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</si>
  <si>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</si>
  <si>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</si>
  <si>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</si>
  <si>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</si>
  <si>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</si>
  <si>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</si>
  <si>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</si>
  <si>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</si>
  <si>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</si>
  <si>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</si>
  <si>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</si>
  <si>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</si>
  <si>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</si>
  <si>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</si>
  <si>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</si>
  <si>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</si>
  <si>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</si>
  <si>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</si>
  <si>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</si>
  <si>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</si>
  <si>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</si>
  <si>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</si>
  <si>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</si>
  <si>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</si>
  <si>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</si>
  <si>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</si>
  <si>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</si>
  <si>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</si>
  <si>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</si>
  <si>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</si>
  <si>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</si>
  <si>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</si>
  <si>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</si>
  <si>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</si>
  <si>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</si>
  <si>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</si>
  <si>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</si>
  <si>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</si>
  <si>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</si>
  <si>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</si>
  <si>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</si>
  <si>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</si>
  <si>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</si>
  <si>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</si>
  <si>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</si>
  <si>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</si>
  <si>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</si>
  <si>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</si>
  <si>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</si>
  <si>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</si>
  <si>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</si>
  <si>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</si>
  <si>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</si>
  <si>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</si>
  <si>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</si>
  <si>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</si>
  <si>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</si>
  <si>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</si>
  <si>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</si>
  <si>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</si>
  <si>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</si>
  <si>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</si>
  <si>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</si>
  <si>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</si>
  <si>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</si>
  <si>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</si>
  <si>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</si>
  <si>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</si>
  <si>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</si>
  <si>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</si>
  <si>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</si>
  <si>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</si>
  <si>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</si>
  <si>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</si>
  <si>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</si>
  <si>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</si>
  <si>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</si>
  <si>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</si>
  <si>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</si>
  <si>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</si>
  <si>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</si>
  <si>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</si>
  <si>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</si>
  <si>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</si>
  <si>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</si>
  <si>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</si>
  <si>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</si>
  <si>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</si>
  <si>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</si>
  <si>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</si>
  <si>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</si>
  <si>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</si>
  <si>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</si>
  <si>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</si>
  <si>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</si>
  <si>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</si>
  <si>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</si>
  <si>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</si>
  <si>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</si>
  <si>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</si>
  <si>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</si>
  <si>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</si>
  <si>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</si>
  <si>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</si>
  <si>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</si>
  <si>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</si>
  <si>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</si>
  <si>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</si>
  <si>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</si>
  <si>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</si>
  <si>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</si>
  <si>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</si>
  <si>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</si>
  <si>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</si>
  <si>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</si>
  <si>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</si>
  <si>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</si>
  <si>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</si>
  <si>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</si>
  <si>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</si>
  <si>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</si>
  <si>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</si>
  <si>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</si>
  <si>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</si>
  <si>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</si>
  <si>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</si>
  <si>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</si>
  <si>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</si>
  <si>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</si>
  <si>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</si>
  <si>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</si>
  <si>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</si>
  <si>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</si>
  <si>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</si>
  <si>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</si>
  <si>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</si>
  <si>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</si>
  <si>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</si>
  <si>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</si>
  <si>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</si>
  <si>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</si>
  <si>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</si>
  <si>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</si>
  <si>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</si>
  <si>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</si>
  <si>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</si>
  <si>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</si>
  <si>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</si>
  <si>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</si>
  <si>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</si>
  <si>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</si>
  <si>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</si>
  <si>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</si>
  <si>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</si>
  <si>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</si>
  <si>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</si>
  <si>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</si>
  <si>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</si>
  <si>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</si>
  <si>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</si>
  <si>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</si>
  <si>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</si>
  <si>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</si>
  <si>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</si>
  <si>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</si>
  <si>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</si>
  <si>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</si>
  <si>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</si>
  <si>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</si>
  <si>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</si>
  <si>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</si>
  <si>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</si>
  <si>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</si>
  <si>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</si>
  <si>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</si>
  <si>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</si>
  <si>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</si>
  <si>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</si>
  <si>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</si>
  <si>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</si>
  <si>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</si>
  <si>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</si>
  <si>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</si>
  <si>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</si>
  <si>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</si>
  <si>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</si>
  <si>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</si>
  <si>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</si>
  <si>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</si>
  <si>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</si>
  <si>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</si>
  <si>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</si>
  <si>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</si>
  <si>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</si>
  <si>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</si>
  <si>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</si>
  <si>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</si>
  <si>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</si>
  <si>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</si>
  <si>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</si>
  <si>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</si>
  <si>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</si>
  <si>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</si>
  <si>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</si>
  <si>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</si>
  <si>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</si>
  <si>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</si>
  <si>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</si>
  <si>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</si>
  <si>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</si>
  <si>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</si>
  <si>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</si>
  <si>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</si>
  <si>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</si>
  <si>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</si>
  <si>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</si>
  <si>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</si>
  <si>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</si>
  <si>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</si>
  <si>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</si>
  <si>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</si>
  <si>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</si>
  <si>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</si>
  <si>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</si>
  <si>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</si>
  <si>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</si>
  <si>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</si>
  <si>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</si>
  <si>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</si>
  <si>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</si>
  <si>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</si>
  <si>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</si>
  <si>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</si>
  <si>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</si>
  <si>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</si>
  <si>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</si>
  <si>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</si>
  <si>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</si>
  <si>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</si>
  <si>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</si>
  <si>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</si>
  <si>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</si>
  <si>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</si>
  <si>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</si>
  <si>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</si>
  <si>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</si>
  <si>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</si>
  <si>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</si>
  <si>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</si>
  <si>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</si>
  <si>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</si>
  <si>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</si>
  <si>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</si>
  <si>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</si>
  <si>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</si>
  <si>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</si>
  <si>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</si>
  <si>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</si>
  <si>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</si>
  <si>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</si>
  <si>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</si>
  <si>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</si>
  <si>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</si>
  <si>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</si>
  <si>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</si>
  <si>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</si>
  <si>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</si>
  <si>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</si>
  <si>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</si>
  <si>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</si>
  <si>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</si>
  <si>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</si>
  <si>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</si>
  <si>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</si>
  <si>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</si>
  <si>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</si>
  <si>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</si>
  <si>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</si>
  <si>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</si>
  <si>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</si>
  <si>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</si>
  <si>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</si>
  <si>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</si>
  <si>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</si>
  <si>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</si>
  <si>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</si>
  <si>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</si>
  <si>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</si>
  <si>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</si>
  <si>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</si>
  <si>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</si>
  <si>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</si>
  <si>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</si>
  <si>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</si>
  <si>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</si>
  <si>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</si>
  <si>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</si>
  <si>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</si>
  <si>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</si>
  <si>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</si>
  <si>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</si>
  <si>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</si>
  <si>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</si>
  <si>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</si>
  <si>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</si>
  <si>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</si>
  <si>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</si>
  <si>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</si>
  <si>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</si>
  <si>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</si>
  <si>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</si>
  <si>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</si>
  <si>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</si>
  <si>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</si>
  <si>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</si>
  <si>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</si>
  <si>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</si>
  <si>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</si>
  <si>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</si>
  <si>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</si>
  <si>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</si>
  <si>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</si>
  <si>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</si>
  <si>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</si>
  <si>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</si>
  <si>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</si>
  <si>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</si>
  <si>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</si>
  <si>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</si>
  <si>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</si>
  <si>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</si>
  <si>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</si>
  <si>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</si>
  <si>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</si>
  <si>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</si>
  <si>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</si>
  <si>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</si>
  <si>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</si>
  <si>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</si>
  <si>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</si>
  <si>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</si>
  <si>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</si>
  <si>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</si>
  <si>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</si>
  <si>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</si>
  <si>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</si>
  <si>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</si>
  <si>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</si>
  <si>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</si>
  <si>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</si>
  <si>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</si>
  <si>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</si>
  <si>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</si>
  <si>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</si>
  <si>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</si>
  <si>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</si>
  <si>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</si>
  <si>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</si>
  <si>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</si>
  <si>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</si>
  <si>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</si>
  <si>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</si>
  <si>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</si>
  <si>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</si>
  <si>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</si>
  <si>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</si>
  <si>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</si>
  <si>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</si>
  <si>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</si>
  <si>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</si>
  <si>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</si>
  <si>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</si>
  <si>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</si>
  <si>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</si>
  <si>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</si>
  <si>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</si>
  <si>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</si>
  <si>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</si>
  <si>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</si>
  <si>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</si>
  <si>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</si>
  <si>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</si>
  <si>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</si>
  <si>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</si>
  <si>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</si>
  <si>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</si>
  <si>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</si>
  <si>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</si>
  <si>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</si>
  <si>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</si>
  <si>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</si>
  <si>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</si>
  <si>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</si>
  <si>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</si>
  <si>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</si>
  <si>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</si>
  <si>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</si>
  <si>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</si>
  <si>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</si>
  <si>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</si>
  <si>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</si>
  <si>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</si>
  <si>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</si>
  <si>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</si>
  <si>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</si>
  <si>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</si>
  <si>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</si>
  <si>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</si>
  <si>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</si>
  <si>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</si>
  <si>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</si>
  <si>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</si>
  <si>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</si>
  <si>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</si>
  <si>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</si>
  <si>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</si>
  <si>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</si>
  <si>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</si>
  <si>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</si>
  <si>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</si>
  <si>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</si>
  <si>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</si>
  <si>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</si>
  <si>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</si>
  <si>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</si>
  <si>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</si>
  <si>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</si>
  <si>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</si>
  <si>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</si>
  <si>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</si>
  <si>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</si>
  <si>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</si>
  <si>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</si>
  <si>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</si>
  <si>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</si>
  <si>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</si>
  <si>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</si>
  <si>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</si>
  <si>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</si>
  <si>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</si>
  <si>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</si>
  <si>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</si>
  <si>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</si>
  <si>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</si>
  <si>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</si>
  <si>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</si>
  <si>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</si>
  <si>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</si>
  <si>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</si>
  <si>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</si>
  <si>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</si>
  <si>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</si>
  <si>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</si>
  <si>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</si>
  <si>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</si>
  <si>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</si>
  <si>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</si>
  <si>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</si>
  <si>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</si>
  <si>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</si>
  <si>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</si>
  <si>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</si>
  <si>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</si>
  <si>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</si>
  <si>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</si>
  <si>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</si>
  <si>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</si>
  <si>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</si>
  <si>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</si>
  <si>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</si>
  <si>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</si>
  <si>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</si>
  <si>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</si>
  <si>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</si>
  <si>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</si>
  <si>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</si>
  <si>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</si>
  <si>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</si>
  <si>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</si>
  <si>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</si>
  <si>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</si>
  <si>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</si>
  <si>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</si>
  <si>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</si>
  <si>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</si>
  <si>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</si>
  <si>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</si>
  <si>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</si>
  <si>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</si>
  <si>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</si>
  <si>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</si>
  <si>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</si>
  <si>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</si>
  <si>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</si>
  <si>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</si>
  <si>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</si>
  <si>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</si>
  <si>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</si>
  <si>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</si>
  <si>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</si>
  <si>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</si>
  <si>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</si>
  <si>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</si>
  <si>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</si>
  <si>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</si>
  <si>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</si>
  <si>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</si>
  <si>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</si>
  <si>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</si>
  <si>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</si>
  <si>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</si>
  <si>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</si>
  <si>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</si>
  <si>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</si>
  <si>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</si>
  <si>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</si>
  <si>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</si>
  <si>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</si>
  <si>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</si>
  <si>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</si>
  <si>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</si>
  <si>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</si>
  <si>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</si>
  <si>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</si>
  <si>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</si>
  <si>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</si>
  <si>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</si>
  <si>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</si>
  <si>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</si>
  <si>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</si>
  <si>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</si>
  <si>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</si>
  <si>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</si>
  <si>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</si>
  <si>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</si>
  <si>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</si>
  <si>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</si>
  <si>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</si>
  <si>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</si>
  <si>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</si>
  <si>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</si>
  <si>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</si>
  <si>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</si>
  <si>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</si>
  <si>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</si>
  <si>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</si>
  <si>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</si>
  <si>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</si>
  <si>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</si>
  <si>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</si>
  <si>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</si>
  <si>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</si>
  <si>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</si>
  <si>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</si>
  <si>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</si>
  <si>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</si>
  <si>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</si>
  <si>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</si>
  <si>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</si>
  <si>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</si>
  <si>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</si>
  <si>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</si>
  <si>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</si>
  <si>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</si>
  <si>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</si>
  <si>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</si>
  <si>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</si>
  <si>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</si>
  <si>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</si>
  <si>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</si>
  <si>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</si>
  <si>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</si>
  <si>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</si>
  <si>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</si>
  <si>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</si>
  <si>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</si>
  <si>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</si>
  <si>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</si>
  <si>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</si>
  <si>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</si>
  <si>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</si>
  <si>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</si>
  <si>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</si>
  <si>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</si>
  <si>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</si>
  <si>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</si>
  <si>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</si>
  <si>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</si>
  <si>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</si>
  <si>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</si>
  <si>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</si>
  <si>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</si>
  <si>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</si>
  <si>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</si>
  <si>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</si>
  <si>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</si>
  <si>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</si>
  <si>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</si>
  <si>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</si>
  <si>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</si>
  <si>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</si>
  <si>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</si>
  <si>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</si>
  <si>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</si>
  <si>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</si>
  <si>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</si>
  <si>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</si>
  <si>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</si>
  <si>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</si>
  <si>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</si>
  <si>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</si>
  <si>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</si>
  <si>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</si>
  <si>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</si>
  <si>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</si>
  <si>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</si>
  <si>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</si>
  <si>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</si>
  <si>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</si>
  <si>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</si>
  <si>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</si>
  <si>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</si>
  <si>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</si>
  <si>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</si>
  <si>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</si>
  <si>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</si>
  <si>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</si>
  <si>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</si>
  <si>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</si>
  <si>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</si>
  <si>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</si>
  <si>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</si>
  <si>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</si>
  <si>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</si>
  <si>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</si>
  <si>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</si>
  <si>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</si>
  <si>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</si>
  <si>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</si>
  <si>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</si>
  <si>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</si>
  <si>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</si>
  <si>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</si>
  <si>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</si>
  <si>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</si>
  <si>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</si>
  <si>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</si>
  <si>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</si>
  <si>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</si>
  <si>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</si>
  <si>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</si>
  <si>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</si>
  <si>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</si>
  <si>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</si>
  <si>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</si>
  <si>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</si>
  <si>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</si>
  <si>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</si>
  <si>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</si>
  <si>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</si>
  <si>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</si>
  <si>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</si>
  <si>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</si>
  <si>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</si>
  <si>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</si>
  <si>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</si>
  <si>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</si>
  <si>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</si>
  <si>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</si>
  <si>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</si>
  <si>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</si>
  <si>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</si>
  <si>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</si>
  <si>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</si>
  <si>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</si>
  <si>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</si>
  <si>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</si>
  <si>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</si>
  <si>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</si>
  <si>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</si>
  <si>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</si>
  <si>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</si>
  <si>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</si>
  <si>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</si>
  <si>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</si>
  <si>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</si>
  <si>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</si>
  <si>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</si>
  <si>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</si>
  <si>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</si>
  <si>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</si>
  <si>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</si>
  <si>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</si>
  <si>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</si>
  <si>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</si>
  <si>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</si>
  <si>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</si>
  <si>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</si>
  <si>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</si>
  <si>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</si>
  <si>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</si>
  <si>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</si>
  <si>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</si>
  <si>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</si>
  <si>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</si>
  <si>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</si>
  <si>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</si>
  <si>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</si>
  <si>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</si>
  <si>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</si>
  <si>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</si>
  <si>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</si>
  <si>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</si>
  <si>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</si>
  <si>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</si>
  <si>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</si>
  <si>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</si>
  <si>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</si>
  <si>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</si>
  <si>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</si>
  <si>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</si>
  <si>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</si>
  <si>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</si>
  <si>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</si>
  <si>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</si>
  <si>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</si>
  <si>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</si>
  <si>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</si>
  <si>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</si>
  <si>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</si>
  <si>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</si>
  <si>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</si>
  <si>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</si>
  <si>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</si>
  <si>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</si>
  <si>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</si>
  <si>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</si>
  <si>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</si>
  <si>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</si>
  <si>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</si>
  <si>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</si>
  <si>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</si>
  <si>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</si>
  <si>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</si>
  <si>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</si>
  <si>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</si>
  <si>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</si>
  <si>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</si>
  <si>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</si>
  <si>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</si>
  <si>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</si>
  <si>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</si>
  <si>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</si>
  <si>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</si>
  <si>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</si>
  <si>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</si>
  <si>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</si>
  <si>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</si>
  <si>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</si>
  <si>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</si>
  <si>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</si>
  <si>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</si>
  <si>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</si>
  <si>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</si>
  <si>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</si>
  <si>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</si>
  <si>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</si>
  <si>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</si>
  <si>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</si>
  <si>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</si>
  <si>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</si>
  <si>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</si>
  <si>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</si>
  <si>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</si>
  <si>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</si>
  <si>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</si>
  <si>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</si>
  <si>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</si>
  <si>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</si>
  <si>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</si>
  <si>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</si>
  <si>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</si>
  <si>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</si>
  <si>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</si>
  <si>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</si>
  <si>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</si>
  <si>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</si>
  <si>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</si>
  <si>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</si>
  <si>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</si>
  <si>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</si>
  <si>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</si>
  <si>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</si>
  <si>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</si>
  <si>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</si>
  <si>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</si>
  <si>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</si>
  <si>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</si>
  <si>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</si>
  <si>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</si>
  <si>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</si>
  <si>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</si>
  <si>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</si>
  <si>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</si>
  <si>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</si>
  <si>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</si>
  <si>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</si>
  <si>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</si>
  <si>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</si>
  <si>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</si>
  <si>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</si>
  <si>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</si>
  <si>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</si>
  <si>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</si>
  <si>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</si>
  <si>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</si>
  <si>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</si>
  <si>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</si>
  <si>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</si>
  <si>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</si>
  <si>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</si>
  <si>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</si>
  <si>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</si>
  <si>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</si>
  <si>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</si>
  <si>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</si>
  <si>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</si>
  <si>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</si>
  <si>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</si>
  <si>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</si>
  <si>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</si>
  <si>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</si>
  <si>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</si>
  <si>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</si>
  <si>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</si>
  <si>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</si>
  <si>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</si>
  <si>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</si>
  <si>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</si>
  <si>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</si>
  <si>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</si>
  <si>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</si>
  <si>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</si>
  <si>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</si>
  <si>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</si>
  <si>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</si>
  <si>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</si>
  <si>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</si>
  <si>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</si>
  <si>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</si>
  <si>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</si>
  <si>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</si>
  <si>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</si>
  <si>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</si>
  <si>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</si>
  <si>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</si>
  <si>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</si>
  <si>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</si>
  <si>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</si>
  <si>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</si>
  <si>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</si>
  <si>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</si>
  <si>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</si>
  <si>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</si>
  <si>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</si>
  <si>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</si>
  <si>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</si>
  <si>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</si>
  <si>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</si>
  <si>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</si>
  <si>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</si>
  <si>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</si>
  <si>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</si>
  <si>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</si>
  <si>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</si>
  <si>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</si>
  <si>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</si>
  <si>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</si>
  <si>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</si>
  <si>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</si>
  <si>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</si>
  <si>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</si>
  <si>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</si>
  <si>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</si>
  <si>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</si>
  <si>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</si>
  <si>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</si>
  <si>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</si>
  <si>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</si>
  <si>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</si>
  <si>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</si>
  <si>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</si>
  <si>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</si>
  <si>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</si>
  <si>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</si>
  <si>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</si>
  <si>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</si>
  <si>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</si>
  <si>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</si>
  <si>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</si>
  <si>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</si>
  <si>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</si>
  <si>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</si>
  <si>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</si>
  <si>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</si>
  <si>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</si>
  <si>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</si>
  <si>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</si>
  <si>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</si>
  <si>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</si>
  <si>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</si>
  <si>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</si>
  <si>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</si>
  <si>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</si>
  <si>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</si>
  <si>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</si>
  <si>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</si>
  <si>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</si>
  <si>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</si>
  <si>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</si>
  <si>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</si>
  <si>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</si>
  <si>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</si>
  <si>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</si>
  <si>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</si>
  <si>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</si>
  <si>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</si>
  <si>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</si>
  <si>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</si>
  <si>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</si>
  <si>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</si>
  <si>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</si>
  <si>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</si>
  <si>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</si>
  <si>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</si>
  <si>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</si>
  <si>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</si>
  <si>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</si>
  <si>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</si>
  <si>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</si>
  <si>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</si>
  <si>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Row Labels</t>
  </si>
  <si>
    <t>Grand Total</t>
  </si>
  <si>
    <t>Column Labels</t>
  </si>
  <si>
    <t>Parent Category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</si>
  <si>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</si>
  <si>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</si>
  <si>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</si>
  <si>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</si>
  <si>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</si>
  <si>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</si>
  <si>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</si>
  <si>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</si>
  <si>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</si>
  <si>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</si>
  <si>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</si>
  <si>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</si>
  <si>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</si>
  <si>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</si>
  <si>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</si>
  <si>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</si>
  <si>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</si>
  <si>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</si>
  <si>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</si>
  <si>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</si>
  <si>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</si>
  <si>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</si>
  <si>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</si>
  <si>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</si>
  <si>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</si>
  <si>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</si>
  <si>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</si>
  <si>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</si>
  <si>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</si>
  <si>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</si>
  <si>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</si>
  <si>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</si>
  <si>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</si>
  <si>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</si>
  <si>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Canceled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</si>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</sst>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C-4DE4-BD54-3ADE21A12F1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C-4DE4-BD54-3ADE21A12F12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C-4DE4-BD54-3ADE21A1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70896"/>
        <c:axId val="697565488"/>
      </c:lineChart>
      <c:catAx>
        <c:axId val="6975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5488"/>
        <c:crosses val="autoZero"/>
        <c:auto val="1"/>
        <c:lblAlgn val="ctr"/>
        <c:lblOffset val="100"/>
        <c:noMultiLvlLbl val="0"/>
      </c:catAx>
      <c:valAx>
        <c:axId val="6975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A-4663-A8B0-F526B00E4C00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5A-4663-A8B0-F526B00E4C00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5A-4663-A8B0-F526B00E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74032"/>
        <c:axId val="585874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5A-4663-A8B0-F526B00E4C0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A-4663-A8B0-F526B00E4C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5A-4663-A8B0-F526B00E4C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5A-4663-A8B0-F526B00E4C00}"/>
                  </c:ext>
                </c:extLst>
              </c15:ser>
            </c15:filteredLineSeries>
          </c:ext>
        </c:extLst>
      </c:lineChart>
      <c:catAx>
        <c:axId val="5858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4864"/>
        <c:crosses val="autoZero"/>
        <c:auto val="1"/>
        <c:lblAlgn val="ctr"/>
        <c:lblOffset val="100"/>
        <c:noMultiLvlLbl val="0"/>
      </c:catAx>
      <c:valAx>
        <c:axId val="585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3</xdr:row>
      <xdr:rowOff>0</xdr:rowOff>
    </xdr:from>
    <xdr:to>
      <xdr:col>17</xdr:col>
      <xdr:colOff>259080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100FE-B8F2-11DB-501C-A4239E29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13</xdr:row>
      <xdr:rowOff>121920</xdr:rowOff>
    </xdr:from>
    <xdr:to>
      <xdr:col>7</xdr:col>
      <xdr:colOff>281940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835E6-8AD1-536D-90FF-7F740C3A4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 Halley" refreshedDate="44803.361829513888" createdVersion="8" refreshedVersion="8" minRefreshableVersion="3" recordCount="4114" xr:uid="{D4C89465-9A2F-47AB-B174-E025116BBE21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0">
      <sharedItems containsSemiMixedTypes="0" containsString="0" containsNumber="1" minValue="0" maxValue="193963.9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0" maxValue="2017" count="9">
        <m/>
        <n v="2016"/>
        <n v="2015"/>
        <n v="2014"/>
        <n v="2017"/>
        <n v="2012"/>
        <n v="2010"/>
        <n v="2011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0"/>
    <s v="US"/>
    <s v="USD"/>
    <n v="1437620400"/>
    <n v="1434931811"/>
    <b v="0"/>
    <n v="182"/>
    <b v="1"/>
    <n v="27578"/>
    <n v="12879.86"/>
    <x v="0"/>
    <s v="television"/>
    <x v="0"/>
    <d v="2015-07-23T03:00:00"/>
    <x v="0"/>
  </r>
  <r>
    <n v="1"/>
    <s v="FannibalFest Fan Convention"/>
    <s v="A Hannibal TV Show Fan Convention and Art Collective"/>
    <n v="10275"/>
    <n v="1076751.05"/>
    <x v="0"/>
    <s v="US"/>
    <s v="USD"/>
    <n v="1488464683"/>
    <n v="1485872683"/>
    <b v="0"/>
    <n v="79"/>
    <b v="1"/>
    <n v="10479"/>
    <n v="13629.76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1052110.8700000001"/>
    <x v="0"/>
    <s v="GB"/>
    <s v="GBP"/>
    <n v="1455555083"/>
    <n v="1454691083"/>
    <b v="0"/>
    <n v="35"/>
    <b v="1"/>
    <n v="210422"/>
    <n v="30060.31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972594.99"/>
    <x v="0"/>
    <s v="US"/>
    <s v="USD"/>
    <n v="1407414107"/>
    <n v="1404822107"/>
    <b v="0"/>
    <n v="150"/>
    <b v="1"/>
    <n v="9726"/>
    <n v="6483.9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800211"/>
    <x v="0"/>
    <s v="US"/>
    <s v="USD"/>
    <n v="1450555279"/>
    <n v="1447963279"/>
    <b v="0"/>
    <n v="284"/>
    <b v="1"/>
    <n v="1819"/>
    <n v="2817.64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0"/>
    <s v="US"/>
    <s v="USD"/>
    <n v="1469770500"/>
    <n v="1468362207"/>
    <b v="0"/>
    <n v="47"/>
    <b v="1"/>
    <n v="19802"/>
    <n v="16848.13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590807.11"/>
    <x v="0"/>
    <s v="US"/>
    <s v="USD"/>
    <n v="1402710250"/>
    <n v="1401846250"/>
    <b v="0"/>
    <n v="58"/>
    <b v="1"/>
    <n v="7385"/>
    <n v="10186.33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0"/>
    <s v="US"/>
    <s v="USD"/>
    <n v="1467680867"/>
    <n v="1464224867"/>
    <b v="0"/>
    <n v="57"/>
    <b v="1"/>
    <n v="5705"/>
    <n v="9007.41"/>
    <x v="0"/>
    <s v="television"/>
    <x v="7"/>
    <d v="2016-07-05T01:07:47"/>
    <x v="0"/>
  </r>
  <r>
    <n v="8"/>
    <s v="Sizzling in the Kitchen Flynn Style"/>
    <s v="Help us raise the funds to film our pilot episode!"/>
    <n v="3500"/>
    <n v="508525.01"/>
    <x v="0"/>
    <s v="US"/>
    <s v="USD"/>
    <n v="1460754000"/>
    <n v="1460155212"/>
    <b v="0"/>
    <n v="12"/>
    <b v="1"/>
    <n v="14529"/>
    <n v="42377.08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0"/>
    <s v="US"/>
    <s v="USD"/>
    <n v="1460860144"/>
    <n v="1458268144"/>
    <b v="0"/>
    <n v="20"/>
    <b v="1"/>
    <n v="100157"/>
    <n v="25039.21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0"/>
    <s v="US"/>
    <s v="USD"/>
    <n v="1403660279"/>
    <n v="1400636279"/>
    <b v="0"/>
    <n v="19"/>
    <b v="1"/>
    <n v="15719"/>
    <n v="24819.32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409782"/>
    <x v="0"/>
    <s v="US"/>
    <s v="USD"/>
    <n v="1471834800"/>
    <n v="1469126462"/>
    <b v="0"/>
    <n v="75"/>
    <b v="1"/>
    <n v="8196"/>
    <n v="5463.76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396659"/>
    <x v="0"/>
    <s v="US"/>
    <s v="USD"/>
    <n v="1405479600"/>
    <n v="1401642425"/>
    <b v="0"/>
    <n v="827"/>
    <b v="1"/>
    <n v="1322"/>
    <n v="479.64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349474"/>
    <x v="0"/>
    <s v="US"/>
    <s v="USD"/>
    <n v="1466713620"/>
    <n v="1463588109"/>
    <b v="0"/>
    <n v="51"/>
    <b v="1"/>
    <n v="9985"/>
    <n v="6852.43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348018"/>
    <x v="0"/>
    <s v="AU"/>
    <s v="AUD"/>
    <n v="1405259940"/>
    <n v="1403051888"/>
    <b v="0"/>
    <n v="41"/>
    <b v="1"/>
    <n v="5800"/>
    <n v="8488.24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335597.31"/>
    <x v="0"/>
    <s v="ES"/>
    <s v="EUR"/>
    <n v="1443384840"/>
    <n v="1441790658"/>
    <b v="0"/>
    <n v="98"/>
    <b v="1"/>
    <n v="16780"/>
    <n v="3424.4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315295.89"/>
    <x v="0"/>
    <s v="US"/>
    <s v="USD"/>
    <n v="1402896600"/>
    <n v="1398971211"/>
    <b v="0"/>
    <n v="70"/>
    <b v="1"/>
    <n v="2627"/>
    <n v="4504.2299999999996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315222.2"/>
    <x v="0"/>
    <s v="GB"/>
    <s v="GBP"/>
    <n v="1415126022"/>
    <n v="1412530422"/>
    <b v="0"/>
    <n v="36"/>
    <b v="1"/>
    <n v="21015"/>
    <n v="8756.17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06970"/>
    <x v="0"/>
    <s v="US"/>
    <s v="USD"/>
    <n v="1410958856"/>
    <n v="1408366856"/>
    <b v="0"/>
    <n v="342"/>
    <b v="1"/>
    <n v="1023"/>
    <n v="897.57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0"/>
    <s v="US"/>
    <s v="USD"/>
    <n v="1437420934"/>
    <n v="1434828934"/>
    <b v="0"/>
    <n v="22"/>
    <b v="1"/>
    <n v="35496"/>
    <n v="13714.53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92097"/>
    <x v="0"/>
    <s v="US"/>
    <s v="USD"/>
    <n v="1442167912"/>
    <n v="1436983912"/>
    <b v="0"/>
    <n v="25"/>
    <b v="1"/>
    <n v="14605"/>
    <n v="11683.88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0"/>
    <s v="US"/>
    <s v="USD"/>
    <n v="1411743789"/>
    <n v="1409151789"/>
    <b v="0"/>
    <n v="101"/>
    <b v="1"/>
    <n v="1542"/>
    <n v="2824.84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243778"/>
    <x v="0"/>
    <s v="US"/>
    <s v="USD"/>
    <n v="1420099140"/>
    <n v="1418766740"/>
    <b v="0"/>
    <n v="8"/>
    <b v="1"/>
    <n v="69651"/>
    <n v="30472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1543.12"/>
    <x v="0"/>
    <s v="US"/>
    <s v="USD"/>
    <n v="1430407200"/>
    <n v="1428086501"/>
    <b v="0"/>
    <n v="23"/>
    <b v="1"/>
    <n v="11577"/>
    <n v="10067.09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229802.31"/>
    <x v="0"/>
    <s v="US"/>
    <s v="USD"/>
    <n v="1442345940"/>
    <n v="1439494863"/>
    <b v="0"/>
    <n v="574"/>
    <b v="1"/>
    <n v="657"/>
    <n v="400.35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0"/>
    <s v="US"/>
    <s v="USD"/>
    <n v="1452299761"/>
    <n v="1447115761"/>
    <b v="0"/>
    <n v="14"/>
    <b v="1"/>
    <n v="35029"/>
    <n v="15012.2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206743.09"/>
    <x v="0"/>
    <s v="US"/>
    <s v="USD"/>
    <n v="1408278144"/>
    <n v="1404822144"/>
    <b v="0"/>
    <n v="19"/>
    <b v="1"/>
    <n v="16539"/>
    <n v="10881.22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05025"/>
    <x v="0"/>
    <s v="NZ"/>
    <s v="NZD"/>
    <n v="1416113833"/>
    <n v="1413518233"/>
    <b v="0"/>
    <n v="150"/>
    <b v="1"/>
    <n v="1025"/>
    <n v="1366.83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202928.5"/>
    <x v="0"/>
    <s v="US"/>
    <s v="USD"/>
    <n v="1450307284"/>
    <n v="1447715284"/>
    <b v="0"/>
    <n v="71"/>
    <b v="1"/>
    <n v="1691"/>
    <n v="2858.15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201165"/>
    <x v="0"/>
    <s v="GB"/>
    <s v="GBP"/>
    <n v="1406045368"/>
    <n v="1403453368"/>
    <b v="0"/>
    <n v="117"/>
    <b v="1"/>
    <n v="6706"/>
    <n v="1719.36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198415.01"/>
    <x v="0"/>
    <s v="US"/>
    <s v="USD"/>
    <n v="1408604515"/>
    <n v="1406012515"/>
    <b v="0"/>
    <n v="53"/>
    <b v="1"/>
    <n v="4960"/>
    <n v="3743.68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93963.9"/>
    <x v="0"/>
    <s v="US"/>
    <s v="USD"/>
    <n v="1453748434"/>
    <n v="1452193234"/>
    <b v="0"/>
    <n v="1"/>
    <b v="1"/>
    <n v="1492030"/>
    <n v="193963.9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184133.01"/>
    <x v="0"/>
    <s v="US"/>
    <s v="USD"/>
    <n v="1463111940"/>
    <n v="1459523017"/>
    <b v="0"/>
    <n v="89"/>
    <b v="1"/>
    <n v="647"/>
    <n v="2068.91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180062"/>
    <x v="0"/>
    <s v="US"/>
    <s v="USD"/>
    <n v="1447001501"/>
    <n v="1444405901"/>
    <b v="0"/>
    <n v="64"/>
    <b v="1"/>
    <n v="3430"/>
    <n v="2813.47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177412.01"/>
    <x v="0"/>
    <s v="US"/>
    <s v="USD"/>
    <n v="1407224601"/>
    <n v="1405928601"/>
    <b v="0"/>
    <n v="68"/>
    <b v="1"/>
    <n v="6824"/>
    <n v="2609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76524"/>
    <x v="0"/>
    <s v="US"/>
    <s v="USD"/>
    <n v="1430179200"/>
    <n v="1428130814"/>
    <b v="0"/>
    <n v="28"/>
    <b v="1"/>
    <n v="17652"/>
    <n v="6304.43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176420"/>
    <x v="0"/>
    <s v="US"/>
    <s v="USD"/>
    <n v="1428128525"/>
    <n v="1425540125"/>
    <b v="0"/>
    <n v="44"/>
    <b v="1"/>
    <n v="2940"/>
    <n v="4009.55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171253"/>
    <x v="0"/>
    <s v="US"/>
    <s v="USD"/>
    <n v="1425055079"/>
    <n v="1422463079"/>
    <b v="0"/>
    <n v="253"/>
    <b v="1"/>
    <n v="778"/>
    <n v="676.89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170525"/>
    <x v="0"/>
    <s v="US"/>
    <s v="USD"/>
    <n v="1368235344"/>
    <n v="1365643344"/>
    <b v="0"/>
    <n v="66"/>
    <b v="1"/>
    <n v="6821"/>
    <n v="2583.71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170271"/>
    <x v="0"/>
    <s v="GB"/>
    <s v="GBP"/>
    <n v="1401058740"/>
    <n v="1398388068"/>
    <b v="0"/>
    <n v="217"/>
    <b v="1"/>
    <n v="681"/>
    <n v="784.66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169985.91"/>
    <x v="0"/>
    <s v="US"/>
    <s v="USD"/>
    <n v="1403150400"/>
    <n v="1401426488"/>
    <b v="0"/>
    <n v="16"/>
    <b v="1"/>
    <n v="8499"/>
    <n v="10624.12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0"/>
    <s v="US"/>
    <s v="USD"/>
    <n v="1412516354"/>
    <n v="1409924354"/>
    <b v="0"/>
    <n v="19"/>
    <b v="1"/>
    <n v="8470"/>
    <n v="8915.51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68829.14"/>
    <x v="0"/>
    <s v="US"/>
    <s v="USD"/>
    <n v="1419780026"/>
    <n v="1417188026"/>
    <b v="0"/>
    <n v="169"/>
    <b v="1"/>
    <n v="1206"/>
    <n v="998.99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0"/>
    <s v="US"/>
    <s v="USD"/>
    <n v="1405209600"/>
    <n v="1402599486"/>
    <b v="0"/>
    <n v="263"/>
    <b v="1"/>
    <n v="1678"/>
    <n v="638.1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167410.01999999999"/>
    <x v="0"/>
    <s v="US"/>
    <s v="USD"/>
    <n v="1412648537"/>
    <n v="1408760537"/>
    <b v="0"/>
    <n v="15"/>
    <b v="1"/>
    <n v="8371"/>
    <n v="11160.67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161459"/>
    <x v="0"/>
    <s v="US"/>
    <s v="USD"/>
    <n v="1461769107"/>
    <n v="1459177107"/>
    <b v="0"/>
    <n v="61"/>
    <b v="1"/>
    <n v="3229"/>
    <n v="2646.87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160920"/>
    <x v="0"/>
    <s v="AU"/>
    <s v="AUD"/>
    <n v="1450220974"/>
    <n v="1447628974"/>
    <b v="0"/>
    <n v="45"/>
    <b v="1"/>
    <n v="1916"/>
    <n v="3576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153362"/>
    <x v="0"/>
    <s v="US"/>
    <s v="USD"/>
    <n v="1419021607"/>
    <n v="1413834007"/>
    <b v="0"/>
    <n v="70"/>
    <b v="1"/>
    <n v="3067"/>
    <n v="2190.89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0"/>
    <s v="GB"/>
    <s v="GBP"/>
    <n v="1425211200"/>
    <n v="1422534260"/>
    <b v="0"/>
    <n v="38"/>
    <b v="1"/>
    <n v="7630"/>
    <n v="4015.9"/>
    <x v="0"/>
    <s v="television"/>
    <x v="48"/>
    <d v="2015-03-01T12:00:00"/>
    <x v="0"/>
  </r>
  <r>
    <n v="49"/>
    <s v="Driving Jersey - Season Five"/>
    <s v="Driving Jersey is real people telling real stories."/>
    <n v="12000"/>
    <n v="152579"/>
    <x v="0"/>
    <s v="US"/>
    <s v="USD"/>
    <n v="1445660045"/>
    <n v="1443068045"/>
    <b v="0"/>
    <n v="87"/>
    <b v="1"/>
    <n v="1271"/>
    <n v="1753.78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152165"/>
    <x v="0"/>
    <s v="GB"/>
    <s v="GBP"/>
    <n v="1422637200"/>
    <n v="1419271458"/>
    <b v="0"/>
    <n v="22"/>
    <b v="1"/>
    <n v="25361"/>
    <n v="6916.59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50102"/>
    <x v="0"/>
    <s v="US"/>
    <s v="USD"/>
    <n v="1439245037"/>
    <n v="1436653037"/>
    <b v="0"/>
    <n v="119"/>
    <b v="1"/>
    <n v="1365"/>
    <n v="1261.3599999999999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0"/>
    <s v="US"/>
    <s v="USD"/>
    <n v="1405615846"/>
    <n v="1403023846"/>
    <b v="0"/>
    <n v="52"/>
    <b v="1"/>
    <n v="1472"/>
    <n v="2831.42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142483"/>
    <x v="0"/>
    <s v="US"/>
    <s v="USD"/>
    <n v="1396648800"/>
    <n v="1395407445"/>
    <b v="0"/>
    <n v="117"/>
    <b v="1"/>
    <n v="4749"/>
    <n v="1217.8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0"/>
    <s v="US"/>
    <s v="USD"/>
    <n v="1451063221"/>
    <n v="1448471221"/>
    <b v="0"/>
    <n v="52"/>
    <b v="1"/>
    <n v="1373"/>
    <n v="2639.52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36924.35"/>
    <x v="0"/>
    <s v="US"/>
    <s v="USD"/>
    <n v="1464390916"/>
    <n v="1462576516"/>
    <b v="0"/>
    <n v="86"/>
    <b v="1"/>
    <n v="1592"/>
    <n v="1592.14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136009.76"/>
    <x v="0"/>
    <s v="GB"/>
    <s v="GBP"/>
    <n v="1433779200"/>
    <n v="1432559424"/>
    <b v="0"/>
    <n v="174"/>
    <b v="1"/>
    <n v="1700"/>
    <n v="781.6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0"/>
    <s v="US"/>
    <s v="USD"/>
    <n v="1429991962"/>
    <n v="1427399962"/>
    <b v="0"/>
    <n v="69"/>
    <b v="1"/>
    <n v="865"/>
    <n v="1880.4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26082.45"/>
    <x v="0"/>
    <s v="US"/>
    <s v="USD"/>
    <n v="1416423172"/>
    <n v="1413827572"/>
    <b v="0"/>
    <n v="75"/>
    <b v="1"/>
    <n v="1261"/>
    <n v="1681.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125137"/>
    <x v="0"/>
    <s v="US"/>
    <s v="USD"/>
    <n v="1442264400"/>
    <n v="1439530776"/>
    <b v="0"/>
    <n v="33"/>
    <b v="1"/>
    <n v="626"/>
    <n v="3792.03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123920"/>
    <x v="0"/>
    <s v="GB"/>
    <s v="GBP"/>
    <n v="1395532800"/>
    <n v="1393882717"/>
    <b v="0"/>
    <n v="108"/>
    <b v="1"/>
    <n v="2754"/>
    <n v="1147.4100000000001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123444.12"/>
    <x v="0"/>
    <s v="US"/>
    <s v="USD"/>
    <n v="1370547157"/>
    <n v="1368646357"/>
    <b v="0"/>
    <n v="23"/>
    <b v="1"/>
    <n v="2469"/>
    <n v="5367.14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120249"/>
    <x v="0"/>
    <s v="US"/>
    <s v="USD"/>
    <n v="1362337878"/>
    <n v="1360177878"/>
    <b v="0"/>
    <n v="48"/>
    <b v="1"/>
    <n v="4008"/>
    <n v="2505.19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117210.24000000001"/>
    <x v="0"/>
    <s v="US"/>
    <s v="USD"/>
    <n v="1388206740"/>
    <n v="1386194013"/>
    <b v="0"/>
    <n v="64"/>
    <b v="1"/>
    <n v="5861"/>
    <n v="1831.41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117108"/>
    <x v="0"/>
    <s v="US"/>
    <s v="USD"/>
    <n v="1373243181"/>
    <n v="1370651181"/>
    <b v="0"/>
    <n v="24"/>
    <b v="1"/>
    <n v="9759"/>
    <n v="4879.5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115816"/>
    <x v="0"/>
    <s v="CA"/>
    <s v="CAD"/>
    <n v="1407736740"/>
    <n v="1405453354"/>
    <b v="0"/>
    <n v="57"/>
    <b v="1"/>
    <n v="1655"/>
    <n v="2031.86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115297.5"/>
    <x v="0"/>
    <s v="US"/>
    <s v="USD"/>
    <n v="1468873420"/>
    <n v="1466281420"/>
    <b v="0"/>
    <n v="26"/>
    <b v="1"/>
    <n v="5765"/>
    <n v="4434.5200000000004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114977"/>
    <x v="0"/>
    <s v="US"/>
    <s v="USD"/>
    <n v="1342360804"/>
    <n v="1339768804"/>
    <b v="0"/>
    <n v="20"/>
    <b v="1"/>
    <n v="5749"/>
    <n v="5748.8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113015"/>
    <x v="0"/>
    <s v="GB"/>
    <s v="GBP"/>
    <n v="1393162791"/>
    <n v="1390570791"/>
    <b v="0"/>
    <n v="36"/>
    <b v="1"/>
    <n v="18836"/>
    <n v="3139.31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2536"/>
    <x v="0"/>
    <s v="US"/>
    <s v="USD"/>
    <n v="1317538740"/>
    <n v="1314765025"/>
    <b v="0"/>
    <n v="178"/>
    <b v="1"/>
    <n v="1125"/>
    <n v="632.22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110538.12"/>
    <x v="0"/>
    <s v="US"/>
    <s v="USD"/>
    <n v="1315171845"/>
    <n v="1309987845"/>
    <b v="0"/>
    <n v="17"/>
    <b v="1"/>
    <n v="22108"/>
    <n v="6502.24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0"/>
    <s v="US"/>
    <s v="USD"/>
    <n v="1338186657"/>
    <n v="1333002657"/>
    <b v="0"/>
    <n v="32"/>
    <b v="1"/>
    <n v="6131"/>
    <n v="3448.55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108397.11"/>
    <x v="0"/>
    <s v="US"/>
    <s v="USD"/>
    <n v="1352937600"/>
    <n v="1351210481"/>
    <b v="0"/>
    <n v="41"/>
    <b v="1"/>
    <n v="4927"/>
    <n v="2643.83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0"/>
    <s v="US"/>
    <s v="USD"/>
    <n v="1304395140"/>
    <n v="1297620584"/>
    <b v="0"/>
    <n v="18"/>
    <b v="1"/>
    <n v="11936"/>
    <n v="5967.87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0"/>
    <s v="FR"/>
    <s v="EUR"/>
    <n v="1453376495"/>
    <n v="1450784495"/>
    <b v="0"/>
    <n v="29"/>
    <b v="1"/>
    <n v="21430"/>
    <n v="3694.78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106330.39"/>
    <x v="0"/>
    <s v="US"/>
    <s v="USD"/>
    <n v="1366693272"/>
    <n v="1364101272"/>
    <b v="0"/>
    <n v="47"/>
    <b v="1"/>
    <n v="3038"/>
    <n v="2262.35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106222"/>
    <x v="0"/>
    <s v="US"/>
    <s v="USD"/>
    <n v="1325007358"/>
    <n v="1319819758"/>
    <b v="0"/>
    <n v="15"/>
    <b v="1"/>
    <n v="35407"/>
    <n v="7081.4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06084.5"/>
    <x v="0"/>
    <s v="US"/>
    <s v="USD"/>
    <n v="1337569140"/>
    <n v="1332991717"/>
    <b v="0"/>
    <n v="26"/>
    <b v="1"/>
    <n v="26521"/>
    <n v="4080.17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0"/>
    <s v="FR"/>
    <s v="EUR"/>
    <n v="1472751121"/>
    <n v="1471887121"/>
    <b v="0"/>
    <n v="35"/>
    <b v="1"/>
    <n v="211762"/>
    <n v="3025.17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05745"/>
    <x v="0"/>
    <s v="GB"/>
    <s v="GBP"/>
    <n v="1398451093"/>
    <n v="1395859093"/>
    <b v="0"/>
    <n v="41"/>
    <b v="1"/>
    <n v="8134"/>
    <n v="2579.15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04146.51"/>
    <x v="0"/>
    <s v="US"/>
    <s v="USD"/>
    <n v="1386640856"/>
    <n v="1383616856"/>
    <b v="0"/>
    <n v="47"/>
    <b v="1"/>
    <n v="868"/>
    <n v="2215.88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00939"/>
    <x v="0"/>
    <s v="US"/>
    <s v="USD"/>
    <n v="1342234920"/>
    <n v="1341892127"/>
    <b v="0"/>
    <n v="28"/>
    <b v="1"/>
    <n v="13459"/>
    <n v="3604.96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0"/>
    <s v="US"/>
    <s v="USD"/>
    <n v="1318189261"/>
    <n v="1315597261"/>
    <b v="0"/>
    <n v="100"/>
    <b v="1"/>
    <n v="2521"/>
    <n v="1008.24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100490.02"/>
    <x v="0"/>
    <s v="GB"/>
    <s v="GBP"/>
    <n v="1424604600"/>
    <n v="1423320389"/>
    <b v="0"/>
    <n v="13"/>
    <b v="1"/>
    <n v="50245"/>
    <n v="7730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100036"/>
    <x v="0"/>
    <s v="US"/>
    <s v="USD"/>
    <n v="1305483086"/>
    <n v="1302891086"/>
    <b v="0"/>
    <n v="7"/>
    <b v="1"/>
    <n v="20007"/>
    <n v="14290.86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98953.42"/>
    <x v="0"/>
    <s v="US"/>
    <s v="USD"/>
    <n v="1316746837"/>
    <n v="1314154837"/>
    <b v="0"/>
    <n v="21"/>
    <b v="1"/>
    <n v="8246"/>
    <n v="4712.07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0"/>
    <s v="FR"/>
    <s v="EUR"/>
    <n v="1451226045"/>
    <n v="1444828845"/>
    <b v="0"/>
    <n v="17"/>
    <b v="1"/>
    <n v="1621"/>
    <n v="5721.94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96248.960000000006"/>
    <x v="0"/>
    <s v="US"/>
    <s v="USD"/>
    <n v="1275529260"/>
    <n v="1274705803"/>
    <b v="0"/>
    <n v="25"/>
    <b v="1"/>
    <n v="3850"/>
    <n v="3849.9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96015.9"/>
    <x v="0"/>
    <s v="US"/>
    <s v="USD"/>
    <n v="1403452131"/>
    <n v="1401205731"/>
    <b v="0"/>
    <n v="60"/>
    <b v="1"/>
    <n v="2743"/>
    <n v="1600.27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93374"/>
    <x v="0"/>
    <s v="US"/>
    <s v="USD"/>
    <n v="1370196192"/>
    <n v="1368036192"/>
    <b v="0"/>
    <n v="56"/>
    <b v="1"/>
    <n v="1556"/>
    <n v="1667.3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92848.5"/>
    <x v="0"/>
    <s v="US"/>
    <s v="USD"/>
    <n v="1310454499"/>
    <n v="1307862499"/>
    <b v="0"/>
    <n v="16"/>
    <b v="1"/>
    <n v="18570"/>
    <n v="5803.03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0"/>
    <s v="US"/>
    <s v="USD"/>
    <n v="1305625164"/>
    <n v="1300354764"/>
    <b v="0"/>
    <n v="46"/>
    <b v="1"/>
    <n v="3078"/>
    <n v="2007.4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92154.22"/>
    <x v="0"/>
    <s v="CA"/>
    <s v="CAD"/>
    <n v="1485936000"/>
    <n v="1481949983"/>
    <b v="0"/>
    <n v="43"/>
    <b v="1"/>
    <n v="1843"/>
    <n v="2143.12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0"/>
    <s v="US"/>
    <s v="USD"/>
    <n v="1341349200"/>
    <n v="1338928537"/>
    <b v="0"/>
    <n v="15"/>
    <b v="1"/>
    <n v="8649"/>
    <n v="5766.1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0"/>
    <s v="GB"/>
    <s v="GBP"/>
    <n v="1396890822"/>
    <n v="1395162822"/>
    <b v="0"/>
    <n v="12"/>
    <b v="1"/>
    <n v="34453"/>
    <n v="7177.75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0"/>
    <s v="US"/>
    <s v="USD"/>
    <n v="1330214841"/>
    <n v="1327622841"/>
    <b v="0"/>
    <n v="21"/>
    <b v="1"/>
    <n v="24341"/>
    <n v="4056.76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84947"/>
    <x v="0"/>
    <s v="US"/>
    <s v="USD"/>
    <n v="1280631600"/>
    <n v="1274889241"/>
    <b v="0"/>
    <n v="34"/>
    <b v="1"/>
    <n v="5663"/>
    <n v="2498.44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0"/>
    <s v="US"/>
    <s v="USD"/>
    <n v="1310440482"/>
    <n v="1307848482"/>
    <b v="0"/>
    <n v="8"/>
    <b v="1"/>
    <n v="20633"/>
    <n v="10316.5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81316"/>
    <x v="0"/>
    <s v="US"/>
    <s v="USD"/>
    <n v="1354923000"/>
    <n v="1351796674"/>
    <b v="0"/>
    <n v="60"/>
    <b v="1"/>
    <n v="2541"/>
    <n v="1355.2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80070"/>
    <x v="0"/>
    <s v="US"/>
    <s v="USD"/>
    <n v="1390426799"/>
    <n v="1387834799"/>
    <b v="0"/>
    <n v="39"/>
    <b v="1"/>
    <n v="5338"/>
    <n v="2053.0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79686.05"/>
    <x v="0"/>
    <s v="US"/>
    <s v="USD"/>
    <n v="1352055886"/>
    <n v="1350324286"/>
    <b v="0"/>
    <n v="26"/>
    <b v="1"/>
    <n v="1594"/>
    <n v="3064.85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0"/>
    <s v="US"/>
    <s v="USD"/>
    <n v="1359052710"/>
    <n v="1356979110"/>
    <b v="0"/>
    <n v="35"/>
    <b v="1"/>
    <n v="2267"/>
    <n v="2266.7199999999998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9173"/>
    <x v="0"/>
    <s v="US"/>
    <s v="USD"/>
    <n v="1293073733"/>
    <n v="1290481733"/>
    <b v="0"/>
    <n v="65"/>
    <b v="1"/>
    <n v="1320"/>
    <n v="1218.05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77710.8"/>
    <x v="0"/>
    <s v="GB"/>
    <s v="GBP"/>
    <n v="1394220030"/>
    <n v="1392232830"/>
    <b v="0"/>
    <n v="49"/>
    <b v="1"/>
    <n v="5978"/>
    <n v="1585.93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76949.820000000007"/>
    <x v="0"/>
    <s v="US"/>
    <s v="USD"/>
    <n v="1301792400"/>
    <n v="1299775266"/>
    <b v="0"/>
    <n v="10"/>
    <b v="1"/>
    <n v="15390"/>
    <n v="7694.98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76726"/>
    <x v="0"/>
    <s v="US"/>
    <s v="USD"/>
    <n v="1463184000"/>
    <n v="1461605020"/>
    <b v="0"/>
    <n v="60"/>
    <b v="1"/>
    <n v="3488"/>
    <n v="1278.77"/>
    <x v="0"/>
    <s v="shorts"/>
    <x v="105"/>
    <d v="2016-05-14T00:00:00"/>
    <x v="0"/>
  </r>
  <r>
    <n v="106"/>
    <s v="LOST WEEKEND"/>
    <s v="A Boy. A Girl. A Car. A Serial Killer."/>
    <n v="5000"/>
    <n v="76130.2"/>
    <x v="0"/>
    <s v="US"/>
    <s v="USD"/>
    <n v="1333391901"/>
    <n v="1332182301"/>
    <b v="0"/>
    <n v="27"/>
    <b v="1"/>
    <n v="1523"/>
    <n v="2819.64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0"/>
    <s v="US"/>
    <s v="USD"/>
    <n v="1303688087"/>
    <n v="1301787287"/>
    <b v="0"/>
    <n v="69"/>
    <b v="1"/>
    <n v="1015"/>
    <n v="1102.97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76047"/>
    <x v="0"/>
    <s v="US"/>
    <s v="USD"/>
    <n v="1370011370"/>
    <n v="1364827370"/>
    <b v="0"/>
    <n v="47"/>
    <b v="1"/>
    <n v="5070"/>
    <n v="1618.0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0"/>
    <s v="US"/>
    <s v="USD"/>
    <n v="1298680630"/>
    <n v="1296088630"/>
    <b v="0"/>
    <n v="47"/>
    <b v="1"/>
    <n v="7510"/>
    <n v="1597.86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75029.48"/>
    <x v="0"/>
    <s v="US"/>
    <s v="USD"/>
    <n v="1384408740"/>
    <n v="1381445253"/>
    <b v="0"/>
    <n v="26"/>
    <b v="1"/>
    <n v="5771"/>
    <n v="2885.75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74134"/>
    <x v="0"/>
    <s v="AU"/>
    <s v="AUD"/>
    <n v="1433059187"/>
    <n v="1430467187"/>
    <b v="0"/>
    <n v="53"/>
    <b v="1"/>
    <n v="2118"/>
    <n v="1398.75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74026"/>
    <x v="0"/>
    <s v="US"/>
    <s v="USD"/>
    <n v="1397354400"/>
    <n v="1395277318"/>
    <b v="0"/>
    <n v="81"/>
    <b v="1"/>
    <n v="1481"/>
    <n v="913.9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3818.240000000005"/>
    <x v="0"/>
    <s v="US"/>
    <s v="USD"/>
    <n v="1312642800"/>
    <n v="1311963128"/>
    <b v="0"/>
    <n v="78"/>
    <b v="1"/>
    <n v="1476"/>
    <n v="946.39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73552"/>
    <x v="0"/>
    <s v="US"/>
    <s v="USD"/>
    <n v="1326436488"/>
    <n v="1321252488"/>
    <b v="0"/>
    <n v="35"/>
    <b v="1"/>
    <n v="2452"/>
    <n v="2101.4899999999998"/>
    <x v="0"/>
    <s v="shorts"/>
    <x v="114"/>
    <d v="2012-01-13T06:34:48"/>
    <x v="0"/>
  </r>
  <r>
    <n v="115"/>
    <s v="The World's Greatest Lover"/>
    <s v="Never judge a book (or a lover) by their cover."/>
    <n v="450"/>
    <n v="71771"/>
    <x v="0"/>
    <s v="US"/>
    <s v="USD"/>
    <n v="1328377444"/>
    <n v="1326217444"/>
    <b v="0"/>
    <n v="22"/>
    <b v="1"/>
    <n v="15949"/>
    <n v="3262.32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71748"/>
    <x v="0"/>
    <s v="US"/>
    <s v="USD"/>
    <n v="1302260155"/>
    <n v="1298289355"/>
    <b v="0"/>
    <n v="57"/>
    <b v="1"/>
    <n v="2050"/>
    <n v="1258.74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0"/>
    <s v="US"/>
    <s v="USD"/>
    <n v="1276110000"/>
    <n v="1268337744"/>
    <b v="0"/>
    <n v="27"/>
    <b v="1"/>
    <n v="1544"/>
    <n v="2572.7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67856"/>
    <x v="0"/>
    <s v="US"/>
    <s v="USD"/>
    <n v="1311902236"/>
    <n v="1309310236"/>
    <b v="0"/>
    <n v="39"/>
    <b v="1"/>
    <n v="1357"/>
    <n v="1739.9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0"/>
    <s v="US"/>
    <s v="USD"/>
    <n v="1313276400"/>
    <n v="1310693986"/>
    <b v="0"/>
    <n v="37"/>
    <b v="1"/>
    <n v="2048"/>
    <n v="1798.77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1"/>
    <s v="HK"/>
    <s v="HKD"/>
    <n v="1475457107"/>
    <n v="1472865107"/>
    <b v="0"/>
    <n v="1"/>
    <b v="0"/>
    <n v="95"/>
    <n v="66458.23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65924.38"/>
    <x v="1"/>
    <s v="US"/>
    <s v="USD"/>
    <n v="1429352160"/>
    <n v="1427993710"/>
    <b v="0"/>
    <n v="1"/>
    <b v="0"/>
    <n v="2197"/>
    <n v="65924.38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65313"/>
    <x v="1"/>
    <s v="US"/>
    <s v="USD"/>
    <n v="1476094907"/>
    <n v="1470910907"/>
    <b v="0"/>
    <n v="0"/>
    <b v="0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1"/>
    <s v="US"/>
    <s v="USD"/>
    <n v="1414533600"/>
    <n v="1411411564"/>
    <b v="0"/>
    <n v="6"/>
    <b v="0"/>
    <n v="118"/>
    <n v="10829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64203.33"/>
    <x v="1"/>
    <s v="US"/>
    <s v="USD"/>
    <n v="1431728242"/>
    <n v="1429568242"/>
    <b v="0"/>
    <n v="0"/>
    <b v="0"/>
    <n v="1605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63527"/>
    <x v="1"/>
    <s v="CA"/>
    <s v="CAD"/>
    <n v="1486165880"/>
    <n v="1480981880"/>
    <b v="0"/>
    <n v="6"/>
    <b v="0"/>
    <n v="12705"/>
    <n v="10587.83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1"/>
    <s v="US"/>
    <s v="USD"/>
    <n v="1433988000"/>
    <n v="1431353337"/>
    <b v="0"/>
    <n v="13"/>
    <b v="0"/>
    <n v="254"/>
    <n v="4881.55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60450.1"/>
    <x v="1"/>
    <s v="US"/>
    <s v="USD"/>
    <n v="1428069541"/>
    <n v="1425481141"/>
    <b v="0"/>
    <n v="4"/>
    <b v="0"/>
    <n v="756"/>
    <n v="15112.53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60180"/>
    <x v="1"/>
    <s v="US"/>
    <s v="USD"/>
    <n v="1476941293"/>
    <n v="1473917293"/>
    <b v="0"/>
    <n v="6"/>
    <b v="0"/>
    <n v="60"/>
    <n v="10030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60175"/>
    <x v="1"/>
    <s v="US"/>
    <s v="USD"/>
    <n v="1414708183"/>
    <n v="1409524183"/>
    <b v="0"/>
    <n v="0"/>
    <b v="0"/>
    <n v="301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60095.35"/>
    <x v="1"/>
    <s v="GB"/>
    <s v="GBP"/>
    <n v="1402949760"/>
    <n v="1400536692"/>
    <b v="0"/>
    <n v="0"/>
    <b v="0"/>
    <n v="10016"/>
    <n v="0"/>
    <x v="0"/>
    <s v="science fiction"/>
    <x v="130"/>
    <d v="2014-06-16T20:16:00"/>
    <x v="0"/>
  </r>
  <r>
    <n v="131"/>
    <s v="I (Canceled)"/>
    <s v="I"/>
    <n v="1200"/>
    <n v="60046"/>
    <x v="1"/>
    <s v="US"/>
    <s v="USD"/>
    <n v="1467763200"/>
    <n v="1466453161"/>
    <b v="0"/>
    <n v="0"/>
    <b v="0"/>
    <n v="5004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58520.2"/>
    <x v="1"/>
    <s v="US"/>
    <s v="USD"/>
    <n v="1415392207"/>
    <n v="1411500607"/>
    <b v="0"/>
    <n v="81"/>
    <b v="0"/>
    <n v="73"/>
    <n v="722.47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57817"/>
    <x v="1"/>
    <s v="US"/>
    <s v="USD"/>
    <n v="1464715860"/>
    <n v="1462130584"/>
    <b v="0"/>
    <n v="0"/>
    <b v="0"/>
    <n v="81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57754"/>
    <x v="1"/>
    <s v="US"/>
    <s v="USD"/>
    <n v="1441386000"/>
    <n v="1438811418"/>
    <b v="0"/>
    <n v="0"/>
    <b v="0"/>
    <n v="1155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1"/>
    <s v="US"/>
    <s v="USD"/>
    <n v="1404241200"/>
    <n v="1401354597"/>
    <b v="0"/>
    <n v="5"/>
    <b v="0"/>
    <n v="1911"/>
    <n v="11468.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57197"/>
    <x v="1"/>
    <s v="US"/>
    <s v="USD"/>
    <n v="1431771360"/>
    <n v="1427968234"/>
    <b v="0"/>
    <n v="0"/>
    <b v="0"/>
    <n v="1907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56618"/>
    <x v="1"/>
    <s v="DK"/>
    <s v="DKK"/>
    <n v="1444657593"/>
    <n v="1440337593"/>
    <b v="0"/>
    <n v="0"/>
    <b v="0"/>
    <n v="103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1"/>
    <s v="US"/>
    <s v="USD"/>
    <n v="1438405140"/>
    <n v="1435731041"/>
    <b v="0"/>
    <n v="58"/>
    <b v="0"/>
    <n v="38"/>
    <n v="975.69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6146"/>
    <x v="1"/>
    <s v="US"/>
    <s v="USD"/>
    <n v="1436738772"/>
    <n v="1435874772"/>
    <b v="0"/>
    <n v="1"/>
    <b v="0"/>
    <n v="11229"/>
    <n v="56146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56079.83"/>
    <x v="1"/>
    <s v="US"/>
    <s v="USD"/>
    <n v="1426823132"/>
    <n v="1424234732"/>
    <b v="0"/>
    <n v="0"/>
    <b v="0"/>
    <n v="28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1"/>
    <s v="US"/>
    <s v="USD"/>
    <n v="1433043623"/>
    <n v="1429155623"/>
    <b v="0"/>
    <n v="28"/>
    <b v="0"/>
    <n v="460"/>
    <n v="1972.25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55201.52"/>
    <x v="1"/>
    <s v="US"/>
    <s v="USD"/>
    <n v="1416176778"/>
    <n v="1414358778"/>
    <b v="0"/>
    <n v="1"/>
    <b v="0"/>
    <n v="1840"/>
    <n v="55201.52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1"/>
    <s v="AU"/>
    <s v="AUD"/>
    <n v="1472882100"/>
    <n v="1467941542"/>
    <b v="0"/>
    <n v="0"/>
    <b v="0"/>
    <n v="984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53771"/>
    <x v="1"/>
    <s v="CA"/>
    <s v="CAD"/>
    <n v="1428945472"/>
    <n v="1423765072"/>
    <b v="0"/>
    <n v="37"/>
    <b v="0"/>
    <n v="717"/>
    <n v="1453.27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53769"/>
    <x v="1"/>
    <s v="US"/>
    <s v="USD"/>
    <n v="1439298052"/>
    <n v="1436965252"/>
    <b v="0"/>
    <n v="9"/>
    <b v="0"/>
    <n v="1195"/>
    <n v="5974.33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53737"/>
    <x v="1"/>
    <s v="US"/>
    <s v="USD"/>
    <n v="1484698998"/>
    <n v="1479514998"/>
    <b v="0"/>
    <n v="3"/>
    <b v="0"/>
    <n v="269"/>
    <n v="17912.330000000002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53670.6"/>
    <x v="1"/>
    <s v="GB"/>
    <s v="GBP"/>
    <n v="1420741080"/>
    <n v="1417026340"/>
    <b v="0"/>
    <n v="0"/>
    <b v="0"/>
    <n v="767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53157"/>
    <x v="1"/>
    <s v="US"/>
    <s v="USD"/>
    <n v="1456555536"/>
    <n v="1453963536"/>
    <b v="0"/>
    <n v="2"/>
    <b v="0"/>
    <n v="106"/>
    <n v="26578.5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53001.3"/>
    <x v="1"/>
    <s v="US"/>
    <s v="USD"/>
    <n v="1419494400"/>
    <n v="1416888470"/>
    <b v="0"/>
    <n v="6"/>
    <b v="0"/>
    <n v="530"/>
    <n v="8833.549999999999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52576"/>
    <x v="1"/>
    <s v="US"/>
    <s v="USD"/>
    <n v="1432612382"/>
    <n v="1427428382"/>
    <b v="0"/>
    <n v="67"/>
    <b v="0"/>
    <n v="40"/>
    <n v="784.72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1"/>
    <s v="AU"/>
    <s v="AUD"/>
    <n v="1434633191"/>
    <n v="1429449191"/>
    <b v="0"/>
    <n v="5"/>
    <b v="0"/>
    <n v="21"/>
    <n v="10439.6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51906"/>
    <x v="1"/>
    <s v="US"/>
    <s v="USD"/>
    <n v="1411437100"/>
    <n v="1408845100"/>
    <b v="0"/>
    <n v="2"/>
    <b v="0"/>
    <n v="14"/>
    <n v="25953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51605.31"/>
    <x v="1"/>
    <s v="US"/>
    <s v="USD"/>
    <n v="1417532644"/>
    <n v="1413900244"/>
    <b v="0"/>
    <n v="10"/>
    <b v="0"/>
    <n v="103"/>
    <n v="5160.53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51544"/>
    <x v="1"/>
    <s v="US"/>
    <s v="USD"/>
    <n v="1433336895"/>
    <n v="1429621695"/>
    <b v="0"/>
    <n v="3"/>
    <b v="0"/>
    <n v="3436"/>
    <n v="17181.330000000002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51514.5"/>
    <x v="1"/>
    <s v="US"/>
    <s v="USD"/>
    <n v="1437657935"/>
    <n v="1434201935"/>
    <b v="0"/>
    <n v="4"/>
    <b v="0"/>
    <n v="4"/>
    <n v="12878.63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51184"/>
    <x v="1"/>
    <s v="CA"/>
    <s v="CAD"/>
    <n v="1407034796"/>
    <n v="1401850796"/>
    <b v="0"/>
    <n v="15"/>
    <b v="0"/>
    <n v="146"/>
    <n v="3412.27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51149"/>
    <x v="1"/>
    <s v="US"/>
    <s v="USD"/>
    <n v="1456523572"/>
    <n v="1453931572"/>
    <b v="0"/>
    <n v="2"/>
    <b v="0"/>
    <n v="1708"/>
    <n v="25574.5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1"/>
    <s v="US"/>
    <s v="USD"/>
    <n v="1413942628"/>
    <n v="1411350628"/>
    <b v="0"/>
    <n v="0"/>
    <b v="0"/>
    <n v="1017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1"/>
    <s v="US"/>
    <s v="USD"/>
    <n v="1467541545"/>
    <n v="1464085545"/>
    <b v="0"/>
    <n v="1"/>
    <b v="0"/>
    <n v="10"/>
    <n v="50803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2"/>
    <s v="US"/>
    <s v="USD"/>
    <n v="1439675691"/>
    <n v="1434491691"/>
    <b v="0"/>
    <n v="0"/>
    <b v="0"/>
    <n v="1013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0251.41"/>
    <x v="2"/>
    <s v="US"/>
    <s v="USD"/>
    <n v="1404318595"/>
    <n v="1401726595"/>
    <b v="0"/>
    <n v="1"/>
    <b v="0"/>
    <n v="101"/>
    <n v="50251.41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50091"/>
    <x v="2"/>
    <s v="US"/>
    <s v="USD"/>
    <n v="1408232520"/>
    <n v="1405393356"/>
    <b v="0"/>
    <n v="10"/>
    <b v="0"/>
    <n v="1789"/>
    <n v="5009.1000000000004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49830"/>
    <x v="2"/>
    <s v="US"/>
    <s v="USD"/>
    <n v="1443657600"/>
    <n v="1440716654"/>
    <b v="0"/>
    <n v="0"/>
    <b v="0"/>
    <n v="2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49811"/>
    <x v="2"/>
    <s v="US"/>
    <s v="USD"/>
    <n v="1411150701"/>
    <n v="1405966701"/>
    <b v="0"/>
    <n v="7"/>
    <b v="0"/>
    <n v="42"/>
    <n v="7115.86"/>
    <x v="0"/>
    <s v="drama"/>
    <x v="164"/>
    <d v="2014-09-19T18:18:21"/>
    <x v="0"/>
  </r>
  <r>
    <n v="165"/>
    <s v="NET"/>
    <s v="A teacher. A boy. The beach and a heatwave that drove them all insane."/>
    <n v="17000"/>
    <n v="49588"/>
    <x v="2"/>
    <s v="GB"/>
    <s v="GBP"/>
    <n v="1452613724"/>
    <n v="1450021724"/>
    <b v="0"/>
    <n v="0"/>
    <b v="0"/>
    <n v="292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49321"/>
    <x v="2"/>
    <s v="US"/>
    <s v="USD"/>
    <n v="1484531362"/>
    <n v="1481939362"/>
    <b v="0"/>
    <n v="1"/>
    <b v="0"/>
    <n v="986"/>
    <n v="49321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49100"/>
    <x v="2"/>
    <s v="US"/>
    <s v="USD"/>
    <n v="1438726535"/>
    <n v="1433542535"/>
    <b v="0"/>
    <n v="2"/>
    <b v="0"/>
    <n v="45"/>
    <n v="2455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48434"/>
    <x v="2"/>
    <s v="US"/>
    <s v="USD"/>
    <n v="1426791770"/>
    <n v="1424203370"/>
    <b v="0"/>
    <n v="3"/>
    <b v="0"/>
    <n v="605"/>
    <n v="16144.67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47978"/>
    <x v="2"/>
    <s v="GB"/>
    <s v="GBP"/>
    <n v="1413634059"/>
    <n v="1411042059"/>
    <b v="0"/>
    <n v="10"/>
    <b v="0"/>
    <n v="1919"/>
    <n v="4797.8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47665"/>
    <x v="2"/>
    <s v="US"/>
    <s v="USD"/>
    <n v="1440912480"/>
    <n v="1438385283"/>
    <b v="0"/>
    <n v="10"/>
    <b v="0"/>
    <n v="477"/>
    <n v="4766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47327"/>
    <x v="2"/>
    <s v="US"/>
    <s v="USD"/>
    <n v="1470975614"/>
    <n v="1465791614"/>
    <b v="0"/>
    <n v="1"/>
    <b v="0"/>
    <n v="95"/>
    <n v="47327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47189"/>
    <x v="2"/>
    <s v="US"/>
    <s v="USD"/>
    <n v="1426753723"/>
    <n v="1423733323"/>
    <b v="0"/>
    <n v="0"/>
    <b v="0"/>
    <n v="5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47074"/>
    <x v="2"/>
    <s v="GB"/>
    <s v="GBP"/>
    <n v="1425131108"/>
    <n v="1422539108"/>
    <b v="0"/>
    <n v="0"/>
    <b v="0"/>
    <n v="4241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46643.07"/>
    <x v="2"/>
    <s v="NL"/>
    <s v="EUR"/>
    <n v="1431108776"/>
    <n v="1425924776"/>
    <b v="0"/>
    <n v="0"/>
    <b v="0"/>
    <n v="777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46100.69"/>
    <x v="2"/>
    <s v="GB"/>
    <s v="GBP"/>
    <n v="1409337611"/>
    <n v="1407177611"/>
    <b v="0"/>
    <n v="26"/>
    <b v="0"/>
    <n v="231"/>
    <n v="1773.1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46032"/>
    <x v="2"/>
    <s v="US"/>
    <s v="USD"/>
    <n v="1438803999"/>
    <n v="1436211999"/>
    <b v="0"/>
    <n v="0"/>
    <b v="0"/>
    <n v="3069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45979.01"/>
    <x v="2"/>
    <s v="US"/>
    <s v="USD"/>
    <n v="1427155726"/>
    <n v="1425690526"/>
    <b v="0"/>
    <n v="7"/>
    <b v="0"/>
    <n v="10218"/>
    <n v="6568.43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45535"/>
    <x v="2"/>
    <s v="ES"/>
    <s v="EUR"/>
    <n v="1448582145"/>
    <n v="1445986545"/>
    <b v="0"/>
    <n v="0"/>
    <b v="0"/>
    <n v="9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45126"/>
    <x v="2"/>
    <s v="US"/>
    <s v="USD"/>
    <n v="1457056555"/>
    <n v="1454464555"/>
    <b v="0"/>
    <n v="2"/>
    <b v="0"/>
    <n v="4513"/>
    <n v="22563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5041"/>
    <x v="2"/>
    <s v="GB"/>
    <s v="GBP"/>
    <n v="1428951600"/>
    <n v="1425512843"/>
    <b v="0"/>
    <n v="13"/>
    <b v="0"/>
    <n v="3753"/>
    <n v="3464.69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44669"/>
    <x v="2"/>
    <s v="GB"/>
    <s v="GBP"/>
    <n v="1434995295"/>
    <n v="1432403295"/>
    <b v="0"/>
    <n v="4"/>
    <b v="0"/>
    <n v="1305"/>
    <n v="11167.2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2"/>
    <s v="US"/>
    <s v="USD"/>
    <n v="1483748232"/>
    <n v="1481156232"/>
    <b v="0"/>
    <n v="0"/>
    <b v="0"/>
    <n v="4464"/>
    <n v="0"/>
    <x v="0"/>
    <s v="drama"/>
    <x v="182"/>
    <d v="2017-01-07T00:17:12"/>
    <x v="0"/>
  </r>
  <r>
    <n v="183"/>
    <s v="Three Little Words"/>
    <s v="Don't kill me until I meet my Dad"/>
    <n v="12500"/>
    <n v="44388"/>
    <x v="2"/>
    <s v="GB"/>
    <s v="GBP"/>
    <n v="1417033610"/>
    <n v="1414438010"/>
    <b v="0"/>
    <n v="12"/>
    <b v="0"/>
    <n v="355"/>
    <n v="3699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43758"/>
    <x v="2"/>
    <s v="CA"/>
    <s v="CAD"/>
    <n v="1409543940"/>
    <n v="1404586762"/>
    <b v="0"/>
    <n v="2"/>
    <b v="0"/>
    <n v="2917"/>
    <n v="21879"/>
    <x v="0"/>
    <s v="drama"/>
    <x v="184"/>
    <d v="2014-09-01T03:59:00"/>
    <x v="0"/>
  </r>
  <r>
    <n v="185"/>
    <s v="BLANK Short Movie"/>
    <s v="Love has no boundaries!"/>
    <n v="40000"/>
    <n v="43296"/>
    <x v="2"/>
    <s v="NO"/>
    <s v="NOK"/>
    <n v="1471557139"/>
    <n v="1468965139"/>
    <b v="0"/>
    <n v="10"/>
    <b v="0"/>
    <n v="108"/>
    <n v="4329.6000000000004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43037"/>
    <x v="2"/>
    <s v="US"/>
    <s v="USD"/>
    <n v="1488571200"/>
    <n v="1485977434"/>
    <b v="0"/>
    <n v="0"/>
    <b v="0"/>
    <n v="861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43015"/>
    <x v="2"/>
    <s v="US"/>
    <s v="USD"/>
    <n v="1437461940"/>
    <n v="1435383457"/>
    <b v="0"/>
    <n v="5"/>
    <b v="0"/>
    <n v="860"/>
    <n v="8603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42642"/>
    <x v="2"/>
    <s v="US"/>
    <s v="USD"/>
    <n v="1409891015"/>
    <n v="1407299015"/>
    <b v="0"/>
    <n v="0"/>
    <b v="0"/>
    <n v="2843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42311"/>
    <x v="2"/>
    <s v="US"/>
    <s v="USD"/>
    <n v="1472920477"/>
    <n v="1467736477"/>
    <b v="0"/>
    <n v="5"/>
    <b v="0"/>
    <n v="8"/>
    <n v="8462.2000000000007"/>
    <x v="0"/>
    <s v="drama"/>
    <x v="189"/>
    <d v="2016-09-03T16:34:37"/>
    <x v="0"/>
  </r>
  <r>
    <n v="190"/>
    <s v="REGIONRAT, the movie"/>
    <s v="Because hope can be a 4 letter word"/>
    <n v="12000"/>
    <n v="42086.42"/>
    <x v="2"/>
    <s v="US"/>
    <s v="USD"/>
    <n v="1466091446"/>
    <n v="1465227446"/>
    <b v="0"/>
    <n v="1"/>
    <b v="0"/>
    <n v="351"/>
    <n v="42086.42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41950"/>
    <x v="2"/>
    <s v="AU"/>
    <s v="AUD"/>
    <n v="1443782138"/>
    <n v="1440326138"/>
    <b v="0"/>
    <n v="3"/>
    <b v="0"/>
    <n v="839"/>
    <n v="139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2"/>
    <s v="US"/>
    <s v="USD"/>
    <n v="1413572432"/>
    <n v="1410980432"/>
    <b v="0"/>
    <n v="3"/>
    <b v="0"/>
    <n v="4"/>
    <n v="13950.15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2"/>
    <s v="GB"/>
    <s v="GBP"/>
    <n v="1417217166"/>
    <n v="1412029566"/>
    <b v="0"/>
    <n v="0"/>
    <b v="0"/>
    <n v="415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41000"/>
    <x v="2"/>
    <s v="GB"/>
    <s v="GBP"/>
    <n v="1457308531"/>
    <n v="1452124531"/>
    <b v="0"/>
    <n v="3"/>
    <b v="0"/>
    <n v="1640"/>
    <n v="13666.67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2"/>
    <s v="US"/>
    <s v="USD"/>
    <n v="1436544332"/>
    <n v="1431360332"/>
    <b v="0"/>
    <n v="0"/>
    <b v="0"/>
    <n v="2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40690"/>
    <x v="2"/>
    <s v="GB"/>
    <s v="GBP"/>
    <n v="1444510800"/>
    <n v="1442062898"/>
    <b v="0"/>
    <n v="19"/>
    <b v="0"/>
    <n v="1163"/>
    <n v="2141.58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40594"/>
    <x v="2"/>
    <s v="GB"/>
    <s v="GBP"/>
    <n v="1487365200"/>
    <n v="1483734100"/>
    <b v="0"/>
    <n v="8"/>
    <b v="0"/>
    <n v="1624"/>
    <n v="5074.2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40502.99"/>
    <x v="2"/>
    <s v="US"/>
    <s v="USD"/>
    <n v="1412500322"/>
    <n v="1409908322"/>
    <b v="0"/>
    <n v="6"/>
    <b v="0"/>
    <n v="162"/>
    <n v="6750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2"/>
    <s v="US"/>
    <s v="USD"/>
    <n v="1472698702"/>
    <n v="1470106702"/>
    <b v="0"/>
    <n v="0"/>
    <b v="0"/>
    <n v="404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40357"/>
    <x v="2"/>
    <s v="US"/>
    <s v="USD"/>
    <n v="1410746403"/>
    <n v="1408154403"/>
    <b v="0"/>
    <n v="18"/>
    <b v="0"/>
    <n v="673"/>
    <n v="2242.06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40280"/>
    <x v="2"/>
    <s v="US"/>
    <s v="USD"/>
    <n v="1423424329"/>
    <n v="1421696329"/>
    <b v="0"/>
    <n v="7"/>
    <b v="0"/>
    <n v="6197"/>
    <n v="5754.29"/>
    <x v="0"/>
    <s v="drama"/>
    <x v="201"/>
    <d v="2015-02-08T19:38:49"/>
    <x v="0"/>
  </r>
  <r>
    <n v="202"/>
    <s v="Modern Gangsters"/>
    <s v="new web series created by jonney terry"/>
    <n v="6000"/>
    <n v="40153"/>
    <x v="2"/>
    <s v="US"/>
    <s v="USD"/>
    <n v="1444337940"/>
    <n v="1441750564"/>
    <b v="0"/>
    <n v="0"/>
    <b v="0"/>
    <n v="669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40140.01"/>
    <x v="2"/>
    <s v="GB"/>
    <s v="GBP"/>
    <n v="1422562864"/>
    <n v="1417378864"/>
    <b v="0"/>
    <n v="8"/>
    <b v="0"/>
    <n v="1606"/>
    <n v="5017.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40079"/>
    <x v="2"/>
    <s v="AU"/>
    <s v="AUD"/>
    <n v="1470319203"/>
    <n v="1467727203"/>
    <b v="0"/>
    <n v="1293"/>
    <b v="0"/>
    <n v="13"/>
    <n v="31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2"/>
    <s v="US"/>
    <s v="USD"/>
    <n v="1444144222"/>
    <n v="1441120222"/>
    <b v="0"/>
    <n v="17"/>
    <b v="0"/>
    <n v="501"/>
    <n v="2356.1799999999998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40043.25"/>
    <x v="2"/>
    <s v="US"/>
    <s v="USD"/>
    <n v="1470441983"/>
    <n v="1468627583"/>
    <b v="0"/>
    <n v="0"/>
    <b v="0"/>
    <n v="315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39757"/>
    <x v="2"/>
    <s v="CA"/>
    <s v="CAD"/>
    <n v="1420346638"/>
    <n v="1417754638"/>
    <b v="0"/>
    <n v="13"/>
    <b v="0"/>
    <n v="284"/>
    <n v="3058.23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39693.279999999999"/>
    <x v="2"/>
    <s v="AU"/>
    <s v="AUD"/>
    <n v="1418719967"/>
    <n v="1416127967"/>
    <b v="0"/>
    <n v="0"/>
    <b v="0"/>
    <n v="79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2"/>
    <s v="US"/>
    <s v="USD"/>
    <n v="1436566135"/>
    <n v="1433974135"/>
    <b v="0"/>
    <n v="0"/>
    <b v="0"/>
    <n v="158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9500.5"/>
    <x v="2"/>
    <s v="US"/>
    <s v="USD"/>
    <n v="1443675600"/>
    <n v="1441157592"/>
    <b v="0"/>
    <n v="33"/>
    <b v="0"/>
    <n v="329"/>
    <n v="1196.98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2"/>
    <s v="US"/>
    <s v="USD"/>
    <n v="1442634617"/>
    <n v="1440042617"/>
    <b v="0"/>
    <n v="12"/>
    <b v="0"/>
    <n v="786"/>
    <n v="3275.3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39304"/>
    <x v="2"/>
    <s v="US"/>
    <s v="USD"/>
    <n v="1460837320"/>
    <n v="1455656920"/>
    <b v="0"/>
    <n v="1"/>
    <b v="0"/>
    <n v="624"/>
    <n v="39304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39137"/>
    <x v="2"/>
    <s v="US"/>
    <s v="USD"/>
    <n v="1439734001"/>
    <n v="1437142547"/>
    <b v="0"/>
    <n v="1"/>
    <b v="0"/>
    <n v="78"/>
    <n v="39137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2"/>
    <s v="US"/>
    <s v="USD"/>
    <n v="1425655349"/>
    <n v="1420471349"/>
    <b v="0"/>
    <n v="1"/>
    <b v="0"/>
    <n v="313"/>
    <n v="3913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38876.949999999997"/>
    <x v="2"/>
    <s v="GB"/>
    <s v="GBP"/>
    <n v="1455753540"/>
    <n v="1452058282"/>
    <b v="0"/>
    <n v="1"/>
    <b v="0"/>
    <n v="884"/>
    <n v="38876.949999999997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2"/>
    <s v="US"/>
    <s v="USD"/>
    <n v="1429740037"/>
    <n v="1425423637"/>
    <b v="0"/>
    <n v="84"/>
    <b v="0"/>
    <n v="77"/>
    <n v="461.24"/>
    <x v="0"/>
    <s v="drama"/>
    <x v="216"/>
    <d v="2015-04-22T22:00:37"/>
    <x v="0"/>
  </r>
  <r>
    <n v="217"/>
    <s v="Bitch"/>
    <s v="A roadmovie by paw"/>
    <n v="100000"/>
    <n v="38500"/>
    <x v="2"/>
    <s v="SE"/>
    <s v="SEK"/>
    <n v="1419780149"/>
    <n v="1417101749"/>
    <b v="0"/>
    <n v="38"/>
    <b v="0"/>
    <n v="39"/>
    <n v="1013.16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2"/>
    <s v="US"/>
    <s v="USD"/>
    <n v="1431702289"/>
    <n v="1426518289"/>
    <b v="0"/>
    <n v="1"/>
    <b v="0"/>
    <n v="762"/>
    <n v="38082.69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37994"/>
    <x v="2"/>
    <s v="US"/>
    <s v="USD"/>
    <n v="1459493940"/>
    <n v="1456732225"/>
    <b v="0"/>
    <n v="76"/>
    <b v="0"/>
    <n v="76"/>
    <n v="499.92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7354.269999999997"/>
    <x v="2"/>
    <s v="US"/>
    <s v="USD"/>
    <n v="1440101160"/>
    <n v="1436542030"/>
    <b v="0"/>
    <n v="3"/>
    <b v="0"/>
    <n v="75"/>
    <n v="12451.42"/>
    <x v="0"/>
    <s v="drama"/>
    <x v="220"/>
    <d v="2015-08-20T20:06:00"/>
    <x v="0"/>
  </r>
  <r>
    <n v="221"/>
    <s v="Archetypes"/>
    <s v="Film about Schizophrenia with Surreal Twists!"/>
    <n v="50000"/>
    <n v="37104.03"/>
    <x v="2"/>
    <s v="US"/>
    <s v="USD"/>
    <n v="1427569564"/>
    <n v="1422389164"/>
    <b v="0"/>
    <n v="0"/>
    <b v="0"/>
    <n v="74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36082"/>
    <x v="2"/>
    <s v="US"/>
    <s v="USD"/>
    <n v="1427423940"/>
    <n v="1422383318"/>
    <b v="0"/>
    <n v="2"/>
    <b v="0"/>
    <n v="3608"/>
    <n v="18041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35932"/>
    <x v="2"/>
    <s v="US"/>
    <s v="USD"/>
    <n v="1463879100"/>
    <n v="1461287350"/>
    <b v="0"/>
    <n v="0"/>
    <b v="0"/>
    <n v="2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2"/>
    <s v="AU"/>
    <s v="AUD"/>
    <n v="1436506726"/>
    <n v="1431322726"/>
    <b v="0"/>
    <n v="0"/>
    <b v="0"/>
    <n v="1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35640"/>
    <x v="2"/>
    <s v="US"/>
    <s v="USD"/>
    <n v="1460153054"/>
    <n v="1457564654"/>
    <b v="0"/>
    <n v="0"/>
    <b v="0"/>
    <n v="1782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35389.129999999997"/>
    <x v="2"/>
    <s v="GB"/>
    <s v="GBP"/>
    <n v="1433064540"/>
    <n v="1428854344"/>
    <b v="0"/>
    <n v="2"/>
    <b v="0"/>
    <n v="122"/>
    <n v="17694.57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35338"/>
    <x v="2"/>
    <s v="US"/>
    <s v="USD"/>
    <n v="1436477241"/>
    <n v="1433885241"/>
    <b v="0"/>
    <n v="0"/>
    <b v="0"/>
    <n v="126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35307"/>
    <x v="2"/>
    <s v="GB"/>
    <s v="GBP"/>
    <n v="1433176105"/>
    <n v="1427992105"/>
    <b v="0"/>
    <n v="0"/>
    <b v="0"/>
    <n v="441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35296"/>
    <x v="2"/>
    <s v="DE"/>
    <s v="EUR"/>
    <n v="1455402297"/>
    <n v="1452810297"/>
    <b v="0"/>
    <n v="0"/>
    <b v="0"/>
    <n v="1177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35275.64"/>
    <x v="2"/>
    <s v="US"/>
    <s v="USD"/>
    <n v="1433443151"/>
    <n v="1430851151"/>
    <b v="0"/>
    <n v="2"/>
    <b v="0"/>
    <n v="235"/>
    <n v="17637.82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2"/>
    <s v="US"/>
    <s v="USD"/>
    <n v="1451775651"/>
    <n v="1449183651"/>
    <b v="0"/>
    <n v="0"/>
    <b v="0"/>
    <n v="2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35123"/>
    <x v="2"/>
    <s v="GB"/>
    <s v="GBP"/>
    <n v="1425066546"/>
    <n v="1422474546"/>
    <b v="0"/>
    <n v="7"/>
    <b v="0"/>
    <n v="878"/>
    <n v="5017.57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35076"/>
    <x v="2"/>
    <s v="US"/>
    <s v="USD"/>
    <n v="1475185972"/>
    <n v="1472593972"/>
    <b v="0"/>
    <n v="0"/>
    <b v="0"/>
    <n v="1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34676"/>
    <x v="2"/>
    <s v="US"/>
    <s v="USD"/>
    <n v="1434847859"/>
    <n v="1431391859"/>
    <b v="0"/>
    <n v="5"/>
    <b v="0"/>
    <n v="3468"/>
    <n v="6935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34660"/>
    <x v="2"/>
    <s v="US"/>
    <s v="USD"/>
    <n v="1436478497"/>
    <n v="1433886497"/>
    <b v="0"/>
    <n v="0"/>
    <b v="0"/>
    <n v="347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2"/>
    <s v="US"/>
    <s v="USD"/>
    <n v="1451952000"/>
    <n v="1447380099"/>
    <b v="0"/>
    <n v="0"/>
    <b v="0"/>
    <n v="23"/>
    <n v="0"/>
    <x v="0"/>
    <s v="drama"/>
    <x v="236"/>
    <d v="2016-01-05T00:00:00"/>
    <x v="0"/>
  </r>
  <r>
    <n v="237"/>
    <s v="Making The Choice"/>
    <s v="Making The Choice is a christian short film series."/>
    <n v="15000"/>
    <n v="34090.629999999997"/>
    <x v="2"/>
    <s v="US"/>
    <s v="USD"/>
    <n v="1457445069"/>
    <n v="1452261069"/>
    <b v="0"/>
    <n v="1"/>
    <b v="0"/>
    <n v="227"/>
    <n v="34090.629999999997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33892"/>
    <x v="2"/>
    <s v="US"/>
    <s v="USD"/>
    <n v="1483088400"/>
    <n v="1481324760"/>
    <b v="0"/>
    <n v="0"/>
    <b v="0"/>
    <n v="13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33791"/>
    <x v="2"/>
    <s v="AU"/>
    <s v="AUD"/>
    <n v="1446984000"/>
    <n v="1445308730"/>
    <b v="0"/>
    <n v="5"/>
    <b v="0"/>
    <n v="3379"/>
    <n v="6758.2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0"/>
    <s v="US"/>
    <s v="USD"/>
    <n v="1367773211"/>
    <n v="1363885211"/>
    <b v="1"/>
    <n v="137"/>
    <b v="1"/>
    <n v="224"/>
    <n v="245.5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33486"/>
    <x v="0"/>
    <s v="US"/>
    <s v="USD"/>
    <n v="1419180304"/>
    <n v="1415292304"/>
    <b v="1"/>
    <n v="376"/>
    <b v="1"/>
    <n v="92"/>
    <n v="89.06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33393.339999999997"/>
    <x v="0"/>
    <s v="US"/>
    <s v="USD"/>
    <n v="1324381790"/>
    <n v="1321357790"/>
    <b v="1"/>
    <n v="202"/>
    <b v="1"/>
    <n v="257"/>
    <n v="165.31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33393"/>
    <x v="0"/>
    <s v="US"/>
    <s v="USD"/>
    <n v="1393031304"/>
    <n v="1390439304"/>
    <b v="1"/>
    <n v="328"/>
    <b v="1"/>
    <n v="134"/>
    <n v="101.81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3370.769999999997"/>
    <x v="0"/>
    <s v="US"/>
    <s v="USD"/>
    <n v="1268723160"/>
    <n v="1265269559"/>
    <b v="1"/>
    <n v="84"/>
    <b v="1"/>
    <n v="953"/>
    <n v="397.27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0"/>
    <s v="US"/>
    <s v="USD"/>
    <n v="1345079785"/>
    <n v="1342487785"/>
    <b v="1"/>
    <n v="96"/>
    <b v="1"/>
    <n v="665"/>
    <n v="346.14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33006"/>
    <x v="0"/>
    <s v="US"/>
    <s v="USD"/>
    <n v="1292665405"/>
    <n v="1288341805"/>
    <b v="1"/>
    <n v="223"/>
    <b v="1"/>
    <n v="660"/>
    <n v="148.01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32903"/>
    <x v="0"/>
    <s v="US"/>
    <s v="USD"/>
    <n v="1287200340"/>
    <n v="1284042614"/>
    <b v="1"/>
    <n v="62"/>
    <b v="1"/>
    <n v="658"/>
    <n v="530.6900000000000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0"/>
    <s v="US"/>
    <s v="USD"/>
    <n v="1325961309"/>
    <n v="1322073309"/>
    <b v="1"/>
    <n v="146"/>
    <b v="1"/>
    <n v="39"/>
    <n v="225.1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0"/>
    <s v="US"/>
    <s v="USD"/>
    <n v="1282498800"/>
    <n v="1275603020"/>
    <b v="1"/>
    <n v="235"/>
    <b v="1"/>
    <n v="327"/>
    <n v="139.34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2616"/>
    <x v="0"/>
    <s v="US"/>
    <s v="USD"/>
    <n v="1370525691"/>
    <n v="1367933691"/>
    <b v="1"/>
    <n v="437"/>
    <b v="1"/>
    <n v="109"/>
    <n v="74.64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0"/>
    <s v="US"/>
    <s v="USD"/>
    <n v="1337194800"/>
    <n v="1334429646"/>
    <b v="1"/>
    <n v="77"/>
    <b v="1"/>
    <n v="919"/>
    <n v="417.83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0"/>
    <s v="US"/>
    <s v="USD"/>
    <n v="1275364740"/>
    <n v="1269878058"/>
    <b v="1"/>
    <n v="108"/>
    <b v="1"/>
    <n v="642"/>
    <n v="296.99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0"/>
    <s v="US"/>
    <s v="USD"/>
    <n v="1329320235"/>
    <n v="1326728235"/>
    <b v="1"/>
    <n v="7"/>
    <b v="1"/>
    <n v="2136"/>
    <n v="4576.5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32006.67"/>
    <x v="0"/>
    <s v="US"/>
    <s v="USD"/>
    <n v="1445047200"/>
    <n v="1442443910"/>
    <b v="1"/>
    <n v="314"/>
    <b v="1"/>
    <n v="133"/>
    <n v="101.93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31896.33"/>
    <x v="0"/>
    <s v="US"/>
    <s v="USD"/>
    <n v="1300275482"/>
    <n v="1297687082"/>
    <b v="1"/>
    <n v="188"/>
    <b v="1"/>
    <n v="399"/>
    <n v="169.66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0"/>
    <s v="US"/>
    <s v="USD"/>
    <n v="1363458467"/>
    <n v="1360866467"/>
    <b v="1"/>
    <n v="275"/>
    <b v="1"/>
    <n v="245"/>
    <n v="115.71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0"/>
    <s v="US"/>
    <s v="USD"/>
    <n v="1463670162"/>
    <n v="1461078162"/>
    <b v="1"/>
    <n v="560"/>
    <b v="1"/>
    <n v="91"/>
    <n v="5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0"/>
    <s v="US"/>
    <s v="USD"/>
    <n v="1308359666"/>
    <n v="1305767666"/>
    <b v="1"/>
    <n v="688"/>
    <b v="1"/>
    <n v="106"/>
    <n v="46.0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0"/>
    <s v="US"/>
    <s v="USD"/>
    <n v="1428514969"/>
    <n v="1425922969"/>
    <b v="1"/>
    <n v="942"/>
    <b v="1"/>
    <n v="42"/>
    <n v="33.630000000000003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31522"/>
    <x v="0"/>
    <s v="US"/>
    <s v="USD"/>
    <n v="1279360740"/>
    <n v="1275415679"/>
    <b v="1"/>
    <n v="88"/>
    <b v="1"/>
    <n v="315"/>
    <n v="358.2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31404"/>
    <x v="0"/>
    <s v="US"/>
    <s v="USD"/>
    <n v="1339080900"/>
    <n v="1334783704"/>
    <b v="1"/>
    <n v="220"/>
    <b v="1"/>
    <n v="157"/>
    <n v="142.75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31330"/>
    <x v="0"/>
    <s v="US"/>
    <s v="USD"/>
    <n v="1298699828"/>
    <n v="1294811828"/>
    <b v="1"/>
    <n v="145"/>
    <b v="1"/>
    <n v="1253"/>
    <n v="216.07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0"/>
    <s v="US"/>
    <s v="USD"/>
    <n v="1348786494"/>
    <n v="1346194494"/>
    <b v="1"/>
    <n v="963"/>
    <b v="1"/>
    <n v="125"/>
    <n v="32.49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0"/>
    <s v="US"/>
    <s v="USD"/>
    <n v="1336747995"/>
    <n v="1334155995"/>
    <b v="1"/>
    <n v="91"/>
    <b v="1"/>
    <n v="626"/>
    <n v="343.69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31272.92"/>
    <x v="0"/>
    <s v="US"/>
    <s v="USD"/>
    <n v="1273522560"/>
    <n v="1269928430"/>
    <b v="1"/>
    <n v="58"/>
    <b v="1"/>
    <n v="625"/>
    <n v="539.19000000000005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0"/>
    <s v="US"/>
    <s v="USD"/>
    <n v="1271994660"/>
    <n v="1264565507"/>
    <b v="1"/>
    <n v="36"/>
    <b v="1"/>
    <n v="3089"/>
    <n v="858.09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30866"/>
    <x v="0"/>
    <s v="GB"/>
    <s v="GBP"/>
    <n v="1403693499"/>
    <n v="1401101499"/>
    <b v="1"/>
    <n v="165"/>
    <b v="1"/>
    <n v="313"/>
    <n v="187.07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30805"/>
    <x v="0"/>
    <s v="US"/>
    <s v="USD"/>
    <n v="1320640778"/>
    <n v="1316749178"/>
    <b v="1"/>
    <n v="111"/>
    <b v="1"/>
    <n v="616"/>
    <n v="277.52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0"/>
    <s v="AU"/>
    <s v="AUD"/>
    <n v="1487738622"/>
    <n v="1485146622"/>
    <b v="1"/>
    <n v="1596"/>
    <b v="1"/>
    <n v="31"/>
    <n v="19.27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0"/>
    <s v="US"/>
    <s v="USD"/>
    <n v="1306296000"/>
    <n v="1301950070"/>
    <b v="1"/>
    <n v="61"/>
    <b v="1"/>
    <n v="1334"/>
    <n v="502.87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0610"/>
    <x v="0"/>
    <s v="US"/>
    <s v="USD"/>
    <n v="1388649600"/>
    <n v="1386123861"/>
    <b v="1"/>
    <n v="287"/>
    <b v="1"/>
    <n v="102"/>
    <n v="106.66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0"/>
    <s v="US"/>
    <s v="USD"/>
    <n v="1272480540"/>
    <n v="1267220191"/>
    <b v="1"/>
    <n v="65"/>
    <b v="1"/>
    <n v="1020"/>
    <n v="470.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0"/>
    <s v="US"/>
    <s v="USD"/>
    <n v="1309694266"/>
    <n v="1307102266"/>
    <b v="1"/>
    <n v="118"/>
    <b v="1"/>
    <n v="610"/>
    <n v="258.52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30383.32"/>
    <x v="0"/>
    <s v="US"/>
    <s v="USD"/>
    <n v="1333609140"/>
    <n v="1330638829"/>
    <b v="1"/>
    <n v="113"/>
    <b v="1"/>
    <n v="760"/>
    <n v="268.88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30334.83"/>
    <x v="0"/>
    <s v="US"/>
    <s v="USD"/>
    <n v="1352511966"/>
    <n v="1349916366"/>
    <b v="1"/>
    <n v="332"/>
    <b v="1"/>
    <n v="152"/>
    <n v="91.37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30315"/>
    <x v="0"/>
    <s v="US"/>
    <s v="USD"/>
    <n v="1335574674"/>
    <n v="1330394274"/>
    <b v="1"/>
    <n v="62"/>
    <b v="1"/>
    <n v="758"/>
    <n v="488.95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30303.24"/>
    <x v="0"/>
    <s v="US"/>
    <s v="USD"/>
    <n v="1432416219"/>
    <n v="1429824219"/>
    <b v="1"/>
    <n v="951"/>
    <b v="1"/>
    <n v="47"/>
    <n v="31.86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30274"/>
    <x v="0"/>
    <s v="US"/>
    <s v="USD"/>
    <n v="1350003539"/>
    <n v="1347411539"/>
    <b v="1"/>
    <n v="415"/>
    <b v="1"/>
    <n v="112"/>
    <n v="72.95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30241"/>
    <x v="0"/>
    <s v="US"/>
    <s v="USD"/>
    <n v="1488160860"/>
    <n v="1485237096"/>
    <b v="1"/>
    <n v="305"/>
    <b v="1"/>
    <n v="178"/>
    <n v="99.15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30226"/>
    <x v="0"/>
    <s v="US"/>
    <s v="USD"/>
    <n v="1401459035"/>
    <n v="1397571035"/>
    <b v="1"/>
    <n v="2139"/>
    <b v="1"/>
    <n v="40"/>
    <n v="14.13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0"/>
    <s v="US"/>
    <s v="USD"/>
    <n v="1249932360"/>
    <n v="1242532513"/>
    <b v="1"/>
    <n v="79"/>
    <b v="1"/>
    <n v="549"/>
    <n v="381.99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30112"/>
    <x v="0"/>
    <s v="US"/>
    <s v="USD"/>
    <n v="1266876000"/>
    <n v="1263679492"/>
    <b v="1"/>
    <n v="179"/>
    <b v="1"/>
    <n v="67"/>
    <n v="168.22"/>
    <x v="0"/>
    <s v="documentary"/>
    <x v="282"/>
    <d v="2010-02-22T22:00:00"/>
    <x v="0"/>
  </r>
  <r>
    <n v="283"/>
    <s v="SOLE SURVIVOR"/>
    <s v="What is the impact of survivorship on the human condition?"/>
    <n v="18000"/>
    <n v="30047.64"/>
    <x v="0"/>
    <s v="US"/>
    <s v="USD"/>
    <n v="1306904340"/>
    <n v="1305219744"/>
    <b v="1"/>
    <n v="202"/>
    <b v="1"/>
    <n v="167"/>
    <n v="148.75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30037.01"/>
    <x v="0"/>
    <s v="US"/>
    <s v="USD"/>
    <n v="1327167780"/>
    <n v="1325007780"/>
    <b v="1"/>
    <n v="760"/>
    <b v="1"/>
    <n v="75"/>
    <n v="39.520000000000003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0"/>
    <s v="US"/>
    <s v="USD"/>
    <n v="1379614128"/>
    <n v="1377022128"/>
    <b v="1"/>
    <n v="563"/>
    <b v="1"/>
    <n v="214"/>
    <n v="53.33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29939"/>
    <x v="0"/>
    <s v="US"/>
    <s v="USD"/>
    <n v="1364236524"/>
    <n v="1360352124"/>
    <b v="1"/>
    <n v="135"/>
    <b v="1"/>
    <n v="200"/>
    <n v="221.77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9681.55"/>
    <x v="0"/>
    <s v="US"/>
    <s v="USD"/>
    <n v="1351828800"/>
    <n v="1349160018"/>
    <b v="1"/>
    <n v="290"/>
    <b v="1"/>
    <n v="198"/>
    <n v="102.35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0"/>
    <s v="US"/>
    <s v="USD"/>
    <n v="1340683393"/>
    <n v="1337659393"/>
    <b v="1"/>
    <n v="447"/>
    <b v="1"/>
    <n v="59"/>
    <n v="66.06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0"/>
    <s v="GB"/>
    <s v="GBP"/>
    <n v="1383389834"/>
    <n v="1380797834"/>
    <b v="1"/>
    <n v="232"/>
    <b v="1"/>
    <n v="197"/>
    <n v="127.24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29209.78"/>
    <x v="0"/>
    <s v="US"/>
    <s v="USD"/>
    <n v="1296633540"/>
    <n v="1292316697"/>
    <b v="1"/>
    <n v="168"/>
    <b v="1"/>
    <n v="649"/>
    <n v="173.87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0"/>
    <s v="US"/>
    <s v="USD"/>
    <n v="1367366460"/>
    <n v="1365791246"/>
    <b v="1"/>
    <n v="128"/>
    <b v="1"/>
    <n v="582"/>
    <n v="227.26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28986.16"/>
    <x v="0"/>
    <s v="US"/>
    <s v="USD"/>
    <n v="1319860740"/>
    <n v="1317064599"/>
    <b v="1"/>
    <n v="493"/>
    <b v="1"/>
    <n v="39"/>
    <n v="58.8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0"/>
    <s v="US"/>
    <s v="USD"/>
    <n v="1398009714"/>
    <n v="1395417714"/>
    <b v="1"/>
    <n v="131"/>
    <b v="1"/>
    <n v="111"/>
    <n v="219.98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0"/>
    <s v="US"/>
    <s v="USD"/>
    <n v="1279555200"/>
    <n v="1276480894"/>
    <b v="1"/>
    <n v="50"/>
    <b v="1"/>
    <n v="575"/>
    <n v="574.55999999999995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0"/>
    <s v="US"/>
    <s v="USD"/>
    <n v="1383264000"/>
    <n v="1378080409"/>
    <b v="1"/>
    <n v="665"/>
    <b v="1"/>
    <n v="57"/>
    <n v="43.14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8633.5"/>
    <x v="0"/>
    <s v="US"/>
    <s v="USD"/>
    <n v="1347017083"/>
    <n v="1344857083"/>
    <b v="1"/>
    <n v="129"/>
    <b v="1"/>
    <n v="115"/>
    <n v="221.97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8520"/>
    <x v="0"/>
    <s v="US"/>
    <s v="USD"/>
    <n v="1430452740"/>
    <n v="1427390901"/>
    <b v="1"/>
    <n v="142"/>
    <b v="1"/>
    <n v="143"/>
    <n v="200.8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28474"/>
    <x v="0"/>
    <s v="US"/>
    <s v="USD"/>
    <n v="1399669200"/>
    <n v="1394536048"/>
    <b v="1"/>
    <n v="2436"/>
    <b v="1"/>
    <n v="23"/>
    <n v="11.69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0"/>
    <s v="US"/>
    <s v="USD"/>
    <n v="1289975060"/>
    <n v="1287379460"/>
    <b v="1"/>
    <n v="244"/>
    <b v="1"/>
    <n v="283"/>
    <n v="115.99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8276"/>
    <x v="0"/>
    <s v="US"/>
    <s v="USD"/>
    <n v="1303686138"/>
    <n v="1301007738"/>
    <b v="1"/>
    <n v="298"/>
    <b v="1"/>
    <n v="113"/>
    <n v="94.89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28167.25"/>
    <x v="0"/>
    <s v="US"/>
    <s v="USD"/>
    <n v="1363711335"/>
    <n v="1360258935"/>
    <b v="1"/>
    <n v="251"/>
    <b v="1"/>
    <n v="217"/>
    <n v="112.22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28067.57"/>
    <x v="0"/>
    <s v="US"/>
    <s v="USD"/>
    <n v="1330115638"/>
    <n v="1327523638"/>
    <b v="1"/>
    <n v="108"/>
    <b v="1"/>
    <n v="281"/>
    <n v="259.88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28067.34"/>
    <x v="0"/>
    <s v="US"/>
    <s v="USD"/>
    <n v="1338601346"/>
    <n v="1336009346"/>
    <b v="1"/>
    <n v="82"/>
    <b v="1"/>
    <n v="936"/>
    <n v="342.28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27849.22"/>
    <x v="0"/>
    <s v="US"/>
    <s v="USD"/>
    <n v="1346464800"/>
    <n v="1343096197"/>
    <b v="1"/>
    <n v="74"/>
    <b v="1"/>
    <n v="819"/>
    <n v="376.34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27675"/>
    <x v="0"/>
    <s v="US"/>
    <s v="USD"/>
    <n v="1331392049"/>
    <n v="1328800049"/>
    <b v="1"/>
    <n v="189"/>
    <b v="1"/>
    <n v="369"/>
    <n v="146.43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7600.2"/>
    <x v="0"/>
    <s v="US"/>
    <s v="USD"/>
    <n v="1363806333"/>
    <n v="1362081933"/>
    <b v="1"/>
    <n v="80"/>
    <b v="1"/>
    <n v="2760"/>
    <n v="345"/>
    <x v="0"/>
    <s v="documentary"/>
    <x v="306"/>
    <d v="2013-03-20T19:05:33"/>
    <x v="0"/>
  </r>
  <r>
    <n v="307"/>
    <s v="Grammar Revolution"/>
    <s v="Why is grammar important?"/>
    <n v="22000"/>
    <n v="27541"/>
    <x v="0"/>
    <s v="US"/>
    <s v="USD"/>
    <n v="1360276801"/>
    <n v="1357684801"/>
    <b v="1"/>
    <n v="576"/>
    <b v="1"/>
    <n v="125"/>
    <n v="47.81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0"/>
    <s v="US"/>
    <s v="USD"/>
    <n v="1299775210"/>
    <n v="1295887210"/>
    <b v="1"/>
    <n v="202"/>
    <b v="1"/>
    <n v="227"/>
    <n v="134.63999999999999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0"/>
    <s v="US"/>
    <s v="USD"/>
    <n v="1346695334"/>
    <n v="1344880934"/>
    <b v="1"/>
    <n v="238"/>
    <b v="1"/>
    <n v="151"/>
    <n v="114.27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27189"/>
    <x v="0"/>
    <s v="US"/>
    <s v="USD"/>
    <n v="1319076000"/>
    <n v="1317788623"/>
    <b v="1"/>
    <n v="36"/>
    <b v="1"/>
    <n v="2719"/>
    <n v="755.25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6978"/>
    <x v="0"/>
    <s v="US"/>
    <s v="USD"/>
    <n v="1325404740"/>
    <n v="1321852592"/>
    <b v="1"/>
    <n v="150"/>
    <b v="1"/>
    <n v="135"/>
    <n v="179.85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0"/>
    <s v="US"/>
    <s v="USD"/>
    <n v="1365973432"/>
    <n v="1363381432"/>
    <b v="1"/>
    <n v="146"/>
    <b v="1"/>
    <n v="334"/>
    <n v="183.18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26619"/>
    <x v="0"/>
    <s v="US"/>
    <s v="USD"/>
    <n v="1281542340"/>
    <n v="1277702894"/>
    <b v="1"/>
    <n v="222"/>
    <b v="1"/>
    <n v="157"/>
    <n v="119.91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26577"/>
    <x v="0"/>
    <s v="US"/>
    <s v="USD"/>
    <n v="1362167988"/>
    <n v="1359575988"/>
    <b v="1"/>
    <n v="120"/>
    <b v="1"/>
    <n v="2658"/>
    <n v="221.48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6495.5"/>
    <x v="0"/>
    <s v="US"/>
    <s v="USD"/>
    <n v="1345660334"/>
    <n v="1343068334"/>
    <b v="1"/>
    <n v="126"/>
    <b v="1"/>
    <n v="106"/>
    <n v="210.28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26480"/>
    <x v="0"/>
    <s v="CA"/>
    <s v="CAD"/>
    <n v="1418273940"/>
    <n v="1415398197"/>
    <b v="1"/>
    <n v="158"/>
    <b v="1"/>
    <n v="177"/>
    <n v="167.59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26452"/>
    <x v="0"/>
    <s v="US"/>
    <s v="USD"/>
    <n v="1386778483"/>
    <n v="1384186483"/>
    <b v="1"/>
    <n v="316"/>
    <b v="1"/>
    <n v="88"/>
    <n v="83.71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26445"/>
    <x v="0"/>
    <s v="US"/>
    <s v="USD"/>
    <n v="1364342151"/>
    <n v="1361753751"/>
    <b v="1"/>
    <n v="284"/>
    <b v="1"/>
    <n v="529"/>
    <n v="93.12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0"/>
    <s v="US"/>
    <s v="USD"/>
    <n v="1265097540"/>
    <n v="1257538029"/>
    <b v="1"/>
    <n v="51"/>
    <b v="1"/>
    <n v="529"/>
    <n v="518.39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0"/>
    <s v="GB"/>
    <s v="GBP"/>
    <n v="1450825200"/>
    <n v="1448284433"/>
    <b v="1"/>
    <n v="158"/>
    <b v="1"/>
    <n v="132"/>
    <n v="166.84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26349"/>
    <x v="0"/>
    <s v="DE"/>
    <s v="EUR"/>
    <n v="1478605386"/>
    <n v="1475577786"/>
    <b v="1"/>
    <n v="337"/>
    <b v="1"/>
    <n v="75"/>
    <n v="78.19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305.97"/>
    <x v="0"/>
    <s v="US"/>
    <s v="USD"/>
    <n v="1463146848"/>
    <n v="1460554848"/>
    <b v="1"/>
    <n v="186"/>
    <b v="1"/>
    <n v="105"/>
    <n v="141.43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0"/>
    <s v="US"/>
    <s v="USD"/>
    <n v="1482307140"/>
    <n v="1479886966"/>
    <b v="1"/>
    <n v="58"/>
    <b v="1"/>
    <n v="486"/>
    <n v="452.43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26233.45"/>
    <x v="0"/>
    <s v="US"/>
    <s v="USD"/>
    <n v="1438441308"/>
    <n v="1435590108"/>
    <b v="1"/>
    <n v="82"/>
    <b v="1"/>
    <n v="309"/>
    <n v="319.9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0"/>
    <s v="US"/>
    <s v="USD"/>
    <n v="1482208233"/>
    <n v="1479184233"/>
    <b v="1"/>
    <n v="736"/>
    <b v="1"/>
    <n v="52"/>
    <n v="35.57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0"/>
    <s v="US"/>
    <s v="USD"/>
    <n v="1489532220"/>
    <n v="1486625606"/>
    <b v="1"/>
    <n v="1151"/>
    <b v="1"/>
    <n v="17"/>
    <n v="22.68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26024"/>
    <x v="0"/>
    <s v="US"/>
    <s v="USD"/>
    <n v="1427011200"/>
    <n v="1424669929"/>
    <b v="1"/>
    <n v="34"/>
    <b v="1"/>
    <n v="651"/>
    <n v="765.4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25800"/>
    <x v="0"/>
    <s v="US"/>
    <s v="USD"/>
    <n v="1446350400"/>
    <n v="1443739388"/>
    <b v="1"/>
    <n v="498"/>
    <b v="1"/>
    <n v="34"/>
    <n v="51.8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25740"/>
    <x v="0"/>
    <s v="US"/>
    <s v="USD"/>
    <n v="1446868800"/>
    <n v="1444821127"/>
    <b v="1"/>
    <n v="167"/>
    <b v="1"/>
    <n v="257"/>
    <n v="154.13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25655"/>
    <x v="0"/>
    <s v="US"/>
    <s v="USD"/>
    <n v="1368763140"/>
    <n v="1366028563"/>
    <b v="1"/>
    <n v="340"/>
    <b v="1"/>
    <n v="73"/>
    <n v="75.459999999999994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25648"/>
    <x v="0"/>
    <s v="US"/>
    <s v="USD"/>
    <n v="1466171834"/>
    <n v="1463493434"/>
    <b v="1"/>
    <n v="438"/>
    <b v="1"/>
    <n v="64"/>
    <n v="58.5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25577.56"/>
    <x v="0"/>
    <s v="US"/>
    <s v="USD"/>
    <n v="1446019200"/>
    <n v="1442420377"/>
    <b v="1"/>
    <n v="555"/>
    <b v="1"/>
    <n v="26"/>
    <n v="46.09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25568"/>
    <x v="0"/>
    <s v="US"/>
    <s v="USD"/>
    <n v="1460038591"/>
    <n v="1457450191"/>
    <b v="1"/>
    <n v="266"/>
    <b v="1"/>
    <n v="64"/>
    <n v="96.12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0"/>
    <s v="US"/>
    <s v="USD"/>
    <n v="1431716400"/>
    <n v="1428423757"/>
    <b v="1"/>
    <n v="69"/>
    <b v="1"/>
    <n v="254"/>
    <n v="368.77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0"/>
    <s v="US"/>
    <s v="USD"/>
    <n v="1431122400"/>
    <n v="1428428515"/>
    <b v="1"/>
    <n v="80"/>
    <b v="1"/>
    <n v="299"/>
    <n v="317.88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5388"/>
    <x v="0"/>
    <s v="US"/>
    <s v="USD"/>
    <n v="1447427918"/>
    <n v="1444832318"/>
    <b v="1"/>
    <n v="493"/>
    <b v="1"/>
    <n v="102"/>
    <n v="51.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0"/>
    <s v="US"/>
    <s v="USD"/>
    <n v="1426298708"/>
    <n v="1423710308"/>
    <b v="1"/>
    <n v="31"/>
    <b v="1"/>
    <n v="846"/>
    <n v="818.55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25312"/>
    <x v="0"/>
    <s v="US"/>
    <s v="USD"/>
    <n v="1472864400"/>
    <n v="1468001290"/>
    <b v="1"/>
    <n v="236"/>
    <b v="1"/>
    <n v="169"/>
    <n v="107.25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25174"/>
    <x v="0"/>
    <s v="US"/>
    <s v="USD"/>
    <n v="1430331268"/>
    <n v="1427739268"/>
    <b v="1"/>
    <n v="89"/>
    <b v="1"/>
    <n v="420"/>
    <n v="282.85000000000002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25132"/>
    <x v="0"/>
    <s v="US"/>
    <s v="USD"/>
    <n v="1489006800"/>
    <n v="1486397007"/>
    <b v="1"/>
    <n v="299"/>
    <b v="1"/>
    <n v="72"/>
    <n v="84.0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25088"/>
    <x v="0"/>
    <s v="US"/>
    <s v="USD"/>
    <n v="1412135940"/>
    <n v="1410555998"/>
    <b v="1"/>
    <n v="55"/>
    <b v="1"/>
    <n v="717"/>
    <n v="456.15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24790"/>
    <x v="0"/>
    <s v="US"/>
    <s v="USD"/>
    <n v="1461955465"/>
    <n v="1459363465"/>
    <b v="1"/>
    <n v="325"/>
    <b v="1"/>
    <n v="45"/>
    <n v="76.28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0"/>
    <s v="US"/>
    <s v="USD"/>
    <n v="1415934000"/>
    <n v="1413308545"/>
    <b v="1"/>
    <n v="524"/>
    <b v="1"/>
    <n v="82"/>
    <n v="47.12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0"/>
    <s v="US"/>
    <s v="USD"/>
    <n v="1433125200"/>
    <n v="1429312694"/>
    <b v="1"/>
    <n v="285"/>
    <b v="1"/>
    <n v="74"/>
    <n v="86.4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24505"/>
    <x v="0"/>
    <s v="US"/>
    <s v="USD"/>
    <n v="1432161590"/>
    <n v="1429569590"/>
    <b v="1"/>
    <n v="179"/>
    <b v="1"/>
    <n v="169"/>
    <n v="136.9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24490"/>
    <x v="0"/>
    <s v="US"/>
    <s v="USD"/>
    <n v="1444824021"/>
    <n v="1442232021"/>
    <b v="1"/>
    <n v="188"/>
    <b v="1"/>
    <n v="245"/>
    <n v="130.2700000000000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0"/>
    <s v="US"/>
    <s v="USD"/>
    <n v="1447505609"/>
    <n v="1444910009"/>
    <b v="1"/>
    <n v="379"/>
    <b v="1"/>
    <n v="61"/>
    <n v="64.43000000000000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0"/>
    <s v="US"/>
    <s v="USD"/>
    <n v="1440165916"/>
    <n v="1437573916"/>
    <b v="1"/>
    <n v="119"/>
    <b v="1"/>
    <n v="243"/>
    <n v="204.38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24315"/>
    <x v="0"/>
    <s v="US"/>
    <s v="USD"/>
    <n v="1487937508"/>
    <n v="1485345508"/>
    <b v="1"/>
    <n v="167"/>
    <b v="1"/>
    <n v="216"/>
    <n v="145.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0"/>
    <s v="US"/>
    <s v="USD"/>
    <n v="1473566340"/>
    <n v="1470274509"/>
    <b v="1"/>
    <n v="221"/>
    <b v="1"/>
    <n v="97"/>
    <n v="109.94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0"/>
    <s v="ES"/>
    <s v="EUR"/>
    <n v="1460066954"/>
    <n v="1456614554"/>
    <b v="1"/>
    <n v="964"/>
    <b v="1"/>
    <n v="71"/>
    <n v="25.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24108"/>
    <x v="0"/>
    <s v="US"/>
    <s v="USD"/>
    <n v="1412740868"/>
    <n v="1410148868"/>
    <b v="1"/>
    <n v="286"/>
    <b v="1"/>
    <n v="241"/>
    <n v="84.29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0"/>
    <s v="US"/>
    <s v="USD"/>
    <n v="1447963219"/>
    <n v="1445367619"/>
    <b v="1"/>
    <n v="613"/>
    <b v="1"/>
    <n v="41"/>
    <n v="39.07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0"/>
    <s v="US"/>
    <s v="USD"/>
    <n v="1460141521"/>
    <n v="1457553121"/>
    <b v="1"/>
    <n v="29"/>
    <b v="1"/>
    <n v="678"/>
    <n v="818.19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23530"/>
    <x v="0"/>
    <s v="US"/>
    <s v="USD"/>
    <n v="1417420994"/>
    <n v="1414738994"/>
    <b v="1"/>
    <n v="165"/>
    <b v="1"/>
    <n v="67"/>
    <n v="142.6100000000000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23505"/>
    <x v="0"/>
    <s v="US"/>
    <s v="USD"/>
    <n v="1458152193"/>
    <n v="1455563793"/>
    <b v="1"/>
    <n v="97"/>
    <b v="1"/>
    <n v="313"/>
    <n v="242.32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0"/>
    <s v="US"/>
    <s v="USD"/>
    <n v="1429852797"/>
    <n v="1426396797"/>
    <b v="1"/>
    <n v="303"/>
    <b v="1"/>
    <n v="156"/>
    <n v="77.27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23285"/>
    <x v="0"/>
    <s v="US"/>
    <s v="USD"/>
    <n v="1466002800"/>
    <n v="1463517521"/>
    <b v="1"/>
    <n v="267"/>
    <b v="1"/>
    <n v="47"/>
    <n v="87.21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3096"/>
    <x v="0"/>
    <s v="US"/>
    <s v="USD"/>
    <n v="1415941920"/>
    <n v="1414028490"/>
    <b v="1"/>
    <n v="302"/>
    <b v="1"/>
    <n v="95"/>
    <n v="76.48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23086"/>
    <x v="0"/>
    <s v="US"/>
    <s v="USD"/>
    <n v="1437621060"/>
    <n v="1433799180"/>
    <b v="0"/>
    <n v="87"/>
    <b v="1"/>
    <n v="192"/>
    <n v="265.36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0"/>
    <s v="US"/>
    <s v="USD"/>
    <n v="1416704506"/>
    <n v="1414108906"/>
    <b v="0"/>
    <n v="354"/>
    <b v="1"/>
    <n v="66"/>
    <n v="64.95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22933.05"/>
    <x v="0"/>
    <s v="US"/>
    <s v="USD"/>
    <n v="1407456000"/>
    <n v="1405573391"/>
    <b v="0"/>
    <n v="86"/>
    <b v="1"/>
    <n v="237"/>
    <n v="266.6600000000000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0"/>
    <s v="US"/>
    <s v="USD"/>
    <n v="1272828120"/>
    <n v="1268934736"/>
    <b v="0"/>
    <n v="26"/>
    <b v="1"/>
    <n v="254"/>
    <n v="870.96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0"/>
    <s v="US"/>
    <s v="USD"/>
    <n v="1403323140"/>
    <n v="1400704672"/>
    <b v="0"/>
    <n v="113"/>
    <b v="1"/>
    <n v="323"/>
    <n v="200.03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22542"/>
    <x v="0"/>
    <s v="GB"/>
    <s v="GBP"/>
    <n v="1393597999"/>
    <n v="1391005999"/>
    <b v="0"/>
    <n v="65"/>
    <b v="1"/>
    <n v="150"/>
    <n v="346.8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22421"/>
    <x v="0"/>
    <s v="US"/>
    <s v="USD"/>
    <n v="1337540518"/>
    <n v="1334948518"/>
    <b v="0"/>
    <n v="134"/>
    <b v="1"/>
    <n v="59"/>
    <n v="167.32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0"/>
    <s v="US"/>
    <s v="USD"/>
    <n v="1367384340"/>
    <n v="1363960278"/>
    <b v="0"/>
    <n v="119"/>
    <b v="1"/>
    <n v="224"/>
    <n v="188.2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0"/>
    <s v="US"/>
    <s v="USD"/>
    <n v="1426426322"/>
    <n v="1423405922"/>
    <b v="0"/>
    <n v="159"/>
    <b v="1"/>
    <n v="179"/>
    <n v="140.53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22318"/>
    <x v="0"/>
    <s v="US"/>
    <s v="USD"/>
    <n v="1326633269"/>
    <n v="1324041269"/>
    <b v="0"/>
    <n v="167"/>
    <b v="1"/>
    <n v="343"/>
    <n v="133.63999999999999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0"/>
    <s v="US"/>
    <s v="USD"/>
    <n v="1483729500"/>
    <n v="1481137500"/>
    <b v="0"/>
    <n v="43"/>
    <b v="1"/>
    <n v="89"/>
    <n v="516.63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22197"/>
    <x v="0"/>
    <s v="US"/>
    <s v="USD"/>
    <n v="1359743139"/>
    <n v="1355855139"/>
    <b v="0"/>
    <n v="1062"/>
    <b v="1"/>
    <n v="15"/>
    <n v="20.9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21994"/>
    <x v="0"/>
    <s v="GB"/>
    <s v="GBP"/>
    <n v="1459872000"/>
    <n v="1456408244"/>
    <b v="0"/>
    <n v="9"/>
    <b v="1"/>
    <n v="7331"/>
    <n v="2443.7800000000002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21935"/>
    <x v="0"/>
    <s v="US"/>
    <s v="USD"/>
    <n v="1342648398"/>
    <n v="1340056398"/>
    <b v="0"/>
    <n v="89"/>
    <b v="1"/>
    <n v="292"/>
    <n v="246.46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0"/>
    <s v="US"/>
    <s v="USD"/>
    <n v="1316208031"/>
    <n v="1312320031"/>
    <b v="0"/>
    <n v="174"/>
    <b v="1"/>
    <n v="365"/>
    <n v="125.89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0"/>
    <s v="US"/>
    <s v="USD"/>
    <n v="1393694280"/>
    <n v="1390088311"/>
    <b v="0"/>
    <n v="14"/>
    <b v="1"/>
    <n v="4381"/>
    <n v="1564.57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1884.69"/>
    <x v="0"/>
    <s v="GB"/>
    <s v="GBP"/>
    <n v="1472122316"/>
    <n v="1469443916"/>
    <b v="0"/>
    <n v="48"/>
    <b v="1"/>
    <n v="893"/>
    <n v="455.93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21882"/>
    <x v="0"/>
    <s v="US"/>
    <s v="USD"/>
    <n v="1447484460"/>
    <n v="1444888868"/>
    <b v="0"/>
    <n v="133"/>
    <b v="1"/>
    <n v="182"/>
    <n v="164.53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21831"/>
    <x v="0"/>
    <s v="CA"/>
    <s v="CAD"/>
    <n v="1453765920"/>
    <n v="1451655808"/>
    <b v="0"/>
    <n v="83"/>
    <b v="1"/>
    <n v="728"/>
    <n v="263.02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21742.78"/>
    <x v="0"/>
    <s v="US"/>
    <s v="USD"/>
    <n v="1336062672"/>
    <n v="1332174672"/>
    <b v="0"/>
    <n v="149"/>
    <b v="1"/>
    <n v="145"/>
    <n v="145.91999999999999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21684.2"/>
    <x v="0"/>
    <s v="US"/>
    <s v="USD"/>
    <n v="1453569392"/>
    <n v="1451409392"/>
    <b v="0"/>
    <n v="49"/>
    <b v="1"/>
    <n v="542"/>
    <n v="442.53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1679"/>
    <x v="0"/>
    <s v="US"/>
    <s v="USD"/>
    <n v="1343624400"/>
    <n v="1340642717"/>
    <b v="0"/>
    <n v="251"/>
    <b v="1"/>
    <n v="87"/>
    <n v="86.37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21637.22"/>
    <x v="0"/>
    <s v="US"/>
    <s v="USD"/>
    <n v="1346950900"/>
    <n v="1345741300"/>
    <b v="0"/>
    <n v="22"/>
    <b v="1"/>
    <n v="3606"/>
    <n v="983.51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1588"/>
    <x v="0"/>
    <s v="US"/>
    <s v="USD"/>
    <n v="1400467759"/>
    <n v="1398480559"/>
    <b v="0"/>
    <n v="48"/>
    <b v="1"/>
    <n v="2161"/>
    <n v="449.75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1573"/>
    <x v="0"/>
    <s v="US"/>
    <s v="USD"/>
    <n v="1420569947"/>
    <n v="1417977947"/>
    <b v="0"/>
    <n v="383"/>
    <b v="1"/>
    <n v="108"/>
    <n v="56.33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1480"/>
    <x v="0"/>
    <s v="US"/>
    <s v="USD"/>
    <n v="1416582101"/>
    <n v="1413986501"/>
    <b v="0"/>
    <n v="237"/>
    <b v="1"/>
    <n v="86"/>
    <n v="90.63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21410"/>
    <x v="0"/>
    <s v="US"/>
    <s v="USD"/>
    <n v="1439246991"/>
    <n v="1437950991"/>
    <b v="0"/>
    <n v="13"/>
    <b v="1"/>
    <n v="3568"/>
    <n v="1646.92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21380"/>
    <x v="0"/>
    <s v="US"/>
    <s v="USD"/>
    <n v="1439618400"/>
    <n v="1436976858"/>
    <b v="0"/>
    <n v="562"/>
    <b v="1"/>
    <n v="56"/>
    <n v="38.04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21361"/>
    <x v="0"/>
    <s v="US"/>
    <s v="USD"/>
    <n v="1469670580"/>
    <n v="1467078580"/>
    <b v="0"/>
    <n v="71"/>
    <b v="1"/>
    <n v="427"/>
    <n v="300.86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21360"/>
    <x v="0"/>
    <s v="US"/>
    <s v="USD"/>
    <n v="1394233140"/>
    <n v="1391477450"/>
    <b v="0"/>
    <n v="1510"/>
    <b v="1"/>
    <n v="31"/>
    <n v="14.1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21316"/>
    <x v="0"/>
    <s v="US"/>
    <s v="USD"/>
    <n v="1431046372"/>
    <n v="1429318372"/>
    <b v="0"/>
    <n v="14"/>
    <b v="1"/>
    <n v="2132"/>
    <n v="1522.5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1300"/>
    <x v="0"/>
    <s v="US"/>
    <s v="USD"/>
    <n v="1324169940"/>
    <n v="1321578051"/>
    <b v="0"/>
    <n v="193"/>
    <b v="1"/>
    <n v="107"/>
    <n v="110.3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0"/>
    <s v="US"/>
    <s v="USD"/>
    <n v="1315450800"/>
    <n v="1312823571"/>
    <b v="0"/>
    <n v="206"/>
    <b v="1"/>
    <n v="114"/>
    <n v="102.71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21144"/>
    <x v="0"/>
    <s v="US"/>
    <s v="USD"/>
    <n v="1381424452"/>
    <n v="1378746052"/>
    <b v="0"/>
    <n v="351"/>
    <b v="1"/>
    <n v="42"/>
    <n v="60.24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0"/>
    <s v="ES"/>
    <s v="EUR"/>
    <n v="1460918282"/>
    <n v="1455737882"/>
    <b v="0"/>
    <n v="50"/>
    <b v="1"/>
    <n v="445"/>
    <n v="418.39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0"/>
    <s v="US"/>
    <s v="USD"/>
    <n v="1335562320"/>
    <n v="1332452960"/>
    <b v="0"/>
    <n v="184"/>
    <b v="1"/>
    <n v="208"/>
    <n v="113.28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20820.330000000002"/>
    <x v="0"/>
    <s v="US"/>
    <s v="USD"/>
    <n v="1341668006"/>
    <n v="1340372006"/>
    <b v="0"/>
    <n v="196"/>
    <b v="1"/>
    <n v="139"/>
    <n v="106.2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0"/>
    <s v="US"/>
    <s v="USD"/>
    <n v="1283312640"/>
    <n v="1279651084"/>
    <b v="0"/>
    <n v="229"/>
    <b v="1"/>
    <n v="167"/>
    <n v="90.63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0"/>
    <s v="US"/>
    <s v="USD"/>
    <n v="1430334126"/>
    <n v="1426446126"/>
    <b v="0"/>
    <n v="67"/>
    <b v="1"/>
    <n v="276"/>
    <n v="308.79000000000002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0"/>
    <s v="GB"/>
    <s v="GBP"/>
    <n v="1481716800"/>
    <n v="1479070867"/>
    <b v="0"/>
    <n v="95"/>
    <b v="1"/>
    <n v="103"/>
    <n v="217.17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0"/>
    <s v="US"/>
    <s v="USD"/>
    <n v="1400297400"/>
    <n v="1397661347"/>
    <b v="0"/>
    <n v="62"/>
    <b v="1"/>
    <n v="206"/>
    <n v="331.76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0"/>
    <s v="US"/>
    <s v="USD"/>
    <n v="1312747970"/>
    <n v="1310155970"/>
    <b v="0"/>
    <n v="73"/>
    <b v="1"/>
    <n v="41"/>
    <n v="281.52999999999997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0"/>
    <s v="US"/>
    <s v="USD"/>
    <n v="1446731817"/>
    <n v="1444913817"/>
    <b v="0"/>
    <n v="43"/>
    <b v="1"/>
    <n v="1025"/>
    <n v="476.53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20459"/>
    <x v="0"/>
    <s v="US"/>
    <s v="USD"/>
    <n v="1312960080"/>
    <n v="1308900441"/>
    <b v="0"/>
    <n v="70"/>
    <b v="1"/>
    <n v="409"/>
    <n v="292.27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20426"/>
    <x v="0"/>
    <s v="US"/>
    <s v="USD"/>
    <n v="1391641440"/>
    <n v="1389107062"/>
    <b v="0"/>
    <n v="271"/>
    <b v="1"/>
    <n v="58"/>
    <n v="75.37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20398"/>
    <x v="0"/>
    <s v="US"/>
    <s v="USD"/>
    <n v="1394071339"/>
    <n v="1391479339"/>
    <b v="0"/>
    <n v="55"/>
    <b v="1"/>
    <n v="723"/>
    <n v="370.87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20365"/>
    <x v="0"/>
    <s v="US"/>
    <s v="USD"/>
    <n v="1304920740"/>
    <n v="1301975637"/>
    <b v="0"/>
    <n v="35"/>
    <b v="1"/>
    <n v="727"/>
    <n v="581.8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43.169999999998"/>
    <x v="0"/>
    <s v="US"/>
    <s v="USD"/>
    <n v="1321739650"/>
    <n v="1316552050"/>
    <b v="0"/>
    <n v="22"/>
    <b v="1"/>
    <n v="1017"/>
    <n v="924.69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20253"/>
    <x v="0"/>
    <s v="US"/>
    <s v="USD"/>
    <n v="1383676790"/>
    <n v="1380217190"/>
    <b v="0"/>
    <n v="38"/>
    <b v="1"/>
    <n v="338"/>
    <n v="532.97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20190"/>
    <x v="0"/>
    <s v="GB"/>
    <s v="GBP"/>
    <n v="1469220144"/>
    <n v="1466628144"/>
    <b v="0"/>
    <n v="15"/>
    <b v="1"/>
    <n v="4038"/>
    <n v="134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0"/>
    <s v="CA"/>
    <s v="CAD"/>
    <n v="1434670397"/>
    <n v="1429486397"/>
    <b v="0"/>
    <n v="7"/>
    <b v="1"/>
    <n v="2013"/>
    <n v="2875.43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20122"/>
    <x v="0"/>
    <s v="US"/>
    <s v="USD"/>
    <n v="1387688400"/>
    <n v="1384920804"/>
    <b v="0"/>
    <n v="241"/>
    <b v="1"/>
    <n v="67"/>
    <n v="83.4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20120"/>
    <x v="0"/>
    <s v="US"/>
    <s v="USD"/>
    <n v="1343238578"/>
    <n v="1341856178"/>
    <b v="0"/>
    <n v="55"/>
    <b v="1"/>
    <n v="805"/>
    <n v="365.82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20070"/>
    <x v="0"/>
    <s v="US"/>
    <s v="USD"/>
    <n v="1342731811"/>
    <n v="1340139811"/>
    <b v="0"/>
    <n v="171"/>
    <b v="1"/>
    <n v="157"/>
    <n v="117.37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20032"/>
    <x v="0"/>
    <s v="US"/>
    <s v="USD"/>
    <n v="1381541465"/>
    <n v="1378949465"/>
    <b v="0"/>
    <n v="208"/>
    <b v="1"/>
    <n v="108"/>
    <n v="96.31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0"/>
    <s v="CA"/>
    <s v="CAD"/>
    <n v="1413547200"/>
    <n v="1411417602"/>
    <b v="0"/>
    <n v="21"/>
    <b v="1"/>
    <n v="1430"/>
    <n v="953.58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20022"/>
    <x v="0"/>
    <s v="US"/>
    <s v="USD"/>
    <n v="1391851831"/>
    <n v="1389259831"/>
    <b v="0"/>
    <n v="25"/>
    <b v="1"/>
    <n v="2002"/>
    <n v="800.88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9931"/>
    <x v="0"/>
    <s v="US"/>
    <s v="USD"/>
    <n v="1365395580"/>
    <n v="1364426260"/>
    <b v="0"/>
    <n v="52"/>
    <b v="1"/>
    <n v="190"/>
    <n v="383.29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19860"/>
    <x v="0"/>
    <s v="US"/>
    <s v="USD"/>
    <n v="1437633997"/>
    <n v="1435041997"/>
    <b v="0"/>
    <n v="104"/>
    <b v="1"/>
    <n v="89"/>
    <n v="190.96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19824"/>
    <x v="0"/>
    <s v="US"/>
    <s v="USD"/>
    <n v="1372536787"/>
    <n v="1367352787"/>
    <b v="0"/>
    <n v="73"/>
    <b v="1"/>
    <n v="248"/>
    <n v="271.56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2"/>
    <s v="US"/>
    <s v="USD"/>
    <n v="1394772031"/>
    <n v="1392183631"/>
    <b v="0"/>
    <n v="3"/>
    <b v="0"/>
    <n v="599"/>
    <n v="6590.04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19572"/>
    <x v="2"/>
    <s v="US"/>
    <s v="USD"/>
    <n v="1440157656"/>
    <n v="1434973656"/>
    <b v="0"/>
    <n v="6"/>
    <b v="0"/>
    <n v="130"/>
    <n v="3262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2"/>
    <s v="US"/>
    <s v="USD"/>
    <n v="1410416097"/>
    <n v="1407824097"/>
    <b v="0"/>
    <n v="12"/>
    <b v="0"/>
    <n v="49"/>
    <n v="1629.75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2"/>
    <s v="US"/>
    <s v="USD"/>
    <n v="1370470430"/>
    <n v="1367878430"/>
    <b v="0"/>
    <n v="13"/>
    <b v="0"/>
    <n v="98"/>
    <n v="1501.79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19434"/>
    <x v="2"/>
    <s v="US"/>
    <s v="USD"/>
    <n v="1332748899"/>
    <n v="1327568499"/>
    <b v="0"/>
    <n v="5"/>
    <b v="0"/>
    <n v="648"/>
    <n v="3886.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19430"/>
    <x v="2"/>
    <s v="US"/>
    <s v="USD"/>
    <n v="1448660404"/>
    <n v="1443472804"/>
    <b v="0"/>
    <n v="2"/>
    <b v="0"/>
    <n v="39"/>
    <n v="9715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9324"/>
    <x v="2"/>
    <s v="US"/>
    <s v="USD"/>
    <n v="1456851914"/>
    <n v="1454259914"/>
    <b v="0"/>
    <n v="8"/>
    <b v="0"/>
    <n v="193"/>
    <n v="2415.5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2"/>
    <s v="US"/>
    <s v="USD"/>
    <n v="1445540340"/>
    <n v="1444340940"/>
    <b v="0"/>
    <n v="0"/>
    <b v="0"/>
    <n v="297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19195"/>
    <x v="2"/>
    <s v="US"/>
    <s v="USD"/>
    <n v="1402956000"/>
    <n v="1400523845"/>
    <b v="0"/>
    <n v="13"/>
    <b v="0"/>
    <n v="160"/>
    <n v="1476.54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19129"/>
    <x v="2"/>
    <s v="US"/>
    <s v="USD"/>
    <n v="1259297940"/>
    <n v="1252964282"/>
    <b v="0"/>
    <n v="0"/>
    <b v="0"/>
    <n v="383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2"/>
    <s v="US"/>
    <s v="USD"/>
    <n v="1378866867"/>
    <n v="1377570867"/>
    <b v="0"/>
    <n v="5"/>
    <b v="0"/>
    <n v="1903"/>
    <n v="3805.6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18855"/>
    <x v="2"/>
    <s v="GB"/>
    <s v="GBP"/>
    <n v="1467752083"/>
    <n v="1465160083"/>
    <b v="0"/>
    <n v="8"/>
    <b v="0"/>
    <n v="629"/>
    <n v="2356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18851"/>
    <x v="2"/>
    <s v="US"/>
    <s v="USD"/>
    <n v="1445448381"/>
    <n v="1440264381"/>
    <b v="0"/>
    <n v="8"/>
    <b v="0"/>
    <n v="314"/>
    <n v="2356.38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2"/>
    <s v="US"/>
    <s v="USD"/>
    <n v="1444576022"/>
    <n v="1439392022"/>
    <b v="0"/>
    <n v="0"/>
    <b v="0"/>
    <n v="622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2"/>
    <s v="US"/>
    <s v="USD"/>
    <n v="1385931702"/>
    <n v="1383076902"/>
    <b v="0"/>
    <n v="2"/>
    <b v="0"/>
    <n v="747"/>
    <n v="9333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18645"/>
    <x v="2"/>
    <s v="US"/>
    <s v="USD"/>
    <n v="1379094980"/>
    <n v="1376502980"/>
    <b v="0"/>
    <n v="3"/>
    <b v="0"/>
    <n v="17"/>
    <n v="6215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18625"/>
    <x v="2"/>
    <s v="US"/>
    <s v="USD"/>
    <n v="1375260113"/>
    <n v="1372668113"/>
    <b v="0"/>
    <n v="0"/>
    <b v="0"/>
    <n v="1863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2"/>
    <s v="CA"/>
    <s v="CAD"/>
    <n v="1475912326"/>
    <n v="1470728326"/>
    <b v="0"/>
    <n v="0"/>
    <b v="0"/>
    <n v="265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472"/>
    <x v="2"/>
    <s v="US"/>
    <s v="USD"/>
    <n v="1447830958"/>
    <n v="1445235358"/>
    <b v="0"/>
    <n v="11"/>
    <b v="0"/>
    <n v="92"/>
    <n v="1679.27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18221"/>
    <x v="2"/>
    <s v="US"/>
    <s v="USD"/>
    <n v="1413569818"/>
    <n v="1412705818"/>
    <b v="0"/>
    <n v="0"/>
    <b v="0"/>
    <n v="4049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18185"/>
    <x v="2"/>
    <s v="US"/>
    <s v="USD"/>
    <n v="1458859153"/>
    <n v="1456270753"/>
    <b v="0"/>
    <n v="1"/>
    <b v="0"/>
    <n v="364"/>
    <n v="1818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18100"/>
    <x v="2"/>
    <s v="GB"/>
    <s v="GBP"/>
    <n v="1383418996"/>
    <n v="1380826996"/>
    <b v="0"/>
    <n v="0"/>
    <b v="0"/>
    <n v="4525"/>
    <n v="0"/>
    <x v="0"/>
    <s v="animation"/>
    <x v="441"/>
    <d v="2013-11-02T19:03:16"/>
    <x v="0"/>
  </r>
  <r>
    <n v="442"/>
    <s v="The Paranormal Idiot"/>
    <s v="Doomsday is here"/>
    <n v="17000"/>
    <n v="18083"/>
    <x v="2"/>
    <s v="US"/>
    <s v="USD"/>
    <n v="1424380783"/>
    <n v="1421788783"/>
    <b v="0"/>
    <n v="17"/>
    <b v="0"/>
    <n v="106"/>
    <n v="1063.71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8066"/>
    <x v="2"/>
    <s v="CA"/>
    <s v="CAD"/>
    <n v="1391991701"/>
    <n v="1389399701"/>
    <b v="0"/>
    <n v="2"/>
    <b v="0"/>
    <n v="181"/>
    <n v="9033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17914"/>
    <x v="2"/>
    <s v="US"/>
    <s v="USD"/>
    <n v="1329342361"/>
    <n v="1324158361"/>
    <b v="0"/>
    <n v="1"/>
    <b v="0"/>
    <n v="1791"/>
    <n v="17914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2"/>
    <s v="US"/>
    <s v="USD"/>
    <n v="1432195375"/>
    <n v="1430899375"/>
    <b v="0"/>
    <n v="2"/>
    <b v="0"/>
    <n v="30"/>
    <n v="8947.6299999999992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17875"/>
    <x v="2"/>
    <s v="US"/>
    <s v="USD"/>
    <n v="1425434420"/>
    <n v="1422842420"/>
    <b v="0"/>
    <n v="16"/>
    <b v="0"/>
    <n v="170"/>
    <n v="1117.19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17805"/>
    <x v="2"/>
    <s v="GB"/>
    <s v="GBP"/>
    <n v="1364041163"/>
    <n v="1361884763"/>
    <b v="0"/>
    <n v="1"/>
    <b v="0"/>
    <n v="59"/>
    <n v="1780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17731"/>
    <x v="2"/>
    <s v="US"/>
    <s v="USD"/>
    <n v="1400091095"/>
    <n v="1398363095"/>
    <b v="0"/>
    <n v="4"/>
    <b v="0"/>
    <n v="709"/>
    <n v="4432.7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17680"/>
    <x v="2"/>
    <s v="GB"/>
    <s v="GBP"/>
    <n v="1382017085"/>
    <n v="1379425085"/>
    <b v="0"/>
    <n v="5"/>
    <b v="0"/>
    <n v="884"/>
    <n v="3536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17590"/>
    <x v="2"/>
    <s v="US"/>
    <s v="USD"/>
    <n v="1392417800"/>
    <n v="1389825800"/>
    <b v="0"/>
    <n v="7"/>
    <b v="0"/>
    <n v="35"/>
    <n v="2512.86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17561"/>
    <x v="2"/>
    <s v="US"/>
    <s v="USD"/>
    <n v="1390669791"/>
    <n v="1388077791"/>
    <b v="0"/>
    <n v="0"/>
    <b v="0"/>
    <n v="88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17545"/>
    <x v="2"/>
    <s v="US"/>
    <s v="USD"/>
    <n v="1431536015"/>
    <n v="1428944015"/>
    <b v="0"/>
    <n v="12"/>
    <b v="0"/>
    <n v="2339"/>
    <n v="1462.08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17482"/>
    <x v="2"/>
    <s v="US"/>
    <s v="USD"/>
    <n v="1424375279"/>
    <n v="1422992879"/>
    <b v="0"/>
    <n v="2"/>
    <b v="0"/>
    <n v="18"/>
    <n v="8741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17444"/>
    <x v="2"/>
    <s v="US"/>
    <s v="USD"/>
    <n v="1417007640"/>
    <n v="1414343571"/>
    <b v="0"/>
    <n v="5"/>
    <b v="0"/>
    <n v="174"/>
    <n v="3488.8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17412"/>
    <x v="2"/>
    <s v="US"/>
    <s v="USD"/>
    <n v="1334622660"/>
    <n v="1330733022"/>
    <b v="0"/>
    <n v="2"/>
    <b v="0"/>
    <n v="27"/>
    <n v="8706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2"/>
    <s v="US"/>
    <s v="USD"/>
    <n v="1382414340"/>
    <n v="1380559201"/>
    <b v="0"/>
    <n v="3"/>
    <b v="0"/>
    <n v="196"/>
    <n v="5798.67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17390"/>
    <x v="2"/>
    <s v="CA"/>
    <s v="CAD"/>
    <n v="1408213512"/>
    <n v="1405621512"/>
    <b v="0"/>
    <n v="0"/>
    <b v="0"/>
    <n v="87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17350.13"/>
    <x v="2"/>
    <s v="GB"/>
    <s v="GBP"/>
    <n v="1368550060"/>
    <n v="1365958060"/>
    <b v="0"/>
    <n v="49"/>
    <b v="0"/>
    <n v="174"/>
    <n v="354.08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2"/>
    <s v="US"/>
    <s v="USD"/>
    <n v="1321201327"/>
    <n v="1316013727"/>
    <b v="0"/>
    <n v="1"/>
    <b v="0"/>
    <n v="44"/>
    <n v="17277"/>
    <x v="0"/>
    <s v="animation"/>
    <x v="459"/>
    <d v="2011-11-13T16:22:07"/>
    <x v="0"/>
  </r>
  <r>
    <n v="460"/>
    <s v="Darwin's Kiss"/>
    <s v="An animated web series about biological evolution gone haywire."/>
    <n v="8500"/>
    <n v="17260.37"/>
    <x v="2"/>
    <s v="US"/>
    <s v="USD"/>
    <n v="1401595200"/>
    <n v="1398862875"/>
    <b v="0"/>
    <n v="2"/>
    <b v="0"/>
    <n v="203"/>
    <n v="8630.19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17176.13"/>
    <x v="2"/>
    <s v="GB"/>
    <s v="GBP"/>
    <n v="1370204367"/>
    <n v="1368476367"/>
    <b v="0"/>
    <n v="0"/>
    <b v="0"/>
    <n v="3123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17170"/>
    <x v="2"/>
    <s v="US"/>
    <s v="USD"/>
    <n v="1312945341"/>
    <n v="1307761341"/>
    <b v="0"/>
    <n v="0"/>
    <b v="0"/>
    <n v="17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7155"/>
    <x v="2"/>
    <s v="US"/>
    <s v="USD"/>
    <n v="1316883753"/>
    <n v="1311699753"/>
    <b v="0"/>
    <n v="11"/>
    <b v="0"/>
    <n v="31"/>
    <n v="1559.55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7066"/>
    <x v="2"/>
    <s v="DE"/>
    <s v="EUR"/>
    <n v="1463602935"/>
    <n v="1461874935"/>
    <b v="0"/>
    <n v="1"/>
    <b v="0"/>
    <n v="1690"/>
    <n v="17066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7028.88"/>
    <x v="2"/>
    <s v="US"/>
    <s v="USD"/>
    <n v="1403837574"/>
    <n v="1402455174"/>
    <b v="0"/>
    <n v="8"/>
    <b v="0"/>
    <n v="3326"/>
    <n v="2128.61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16984"/>
    <x v="2"/>
    <s v="US"/>
    <s v="USD"/>
    <n v="1347057464"/>
    <n v="1344465464"/>
    <b v="0"/>
    <n v="5"/>
    <b v="0"/>
    <n v="170"/>
    <n v="3396.8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2"/>
    <s v="US"/>
    <s v="USD"/>
    <n v="1348849134"/>
    <n v="1344961134"/>
    <b v="0"/>
    <n v="39"/>
    <b v="0"/>
    <n v="84"/>
    <n v="432.36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2"/>
    <s v="US"/>
    <s v="USD"/>
    <n v="1341978665"/>
    <n v="1336795283"/>
    <b v="0"/>
    <n v="0"/>
    <b v="0"/>
    <n v="224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16700"/>
    <x v="2"/>
    <s v="GB"/>
    <s v="GBP"/>
    <n v="1409960724"/>
    <n v="1404776724"/>
    <b v="0"/>
    <n v="0"/>
    <b v="0"/>
    <n v="278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2"/>
    <s v="US"/>
    <s v="USD"/>
    <n v="1389844800"/>
    <n v="1385524889"/>
    <b v="0"/>
    <n v="2"/>
    <b v="0"/>
    <n v="333"/>
    <n v="8318.39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16573"/>
    <x v="2"/>
    <s v="US"/>
    <s v="USD"/>
    <n v="1397924379"/>
    <n v="1394039979"/>
    <b v="0"/>
    <n v="170"/>
    <b v="0"/>
    <n v="30"/>
    <n v="97.49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2"/>
    <s v="US"/>
    <s v="USD"/>
    <n v="1408831718"/>
    <n v="1406239718"/>
    <b v="0"/>
    <n v="5"/>
    <b v="0"/>
    <n v="2065"/>
    <n v="3304.01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2"/>
    <s v="US"/>
    <s v="USD"/>
    <n v="1410972319"/>
    <n v="1408380319"/>
    <b v="0"/>
    <n v="14"/>
    <b v="0"/>
    <n v="55"/>
    <n v="1178.6400000000001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6465"/>
    <x v="2"/>
    <s v="US"/>
    <s v="USD"/>
    <n v="1487318029"/>
    <n v="1484726029"/>
    <b v="0"/>
    <n v="1"/>
    <b v="0"/>
    <n v="499"/>
    <n v="16465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2"/>
    <s v="US"/>
    <s v="USD"/>
    <n v="1430877843"/>
    <n v="1428285843"/>
    <b v="0"/>
    <n v="0"/>
    <b v="0"/>
    <n v="819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16291"/>
    <x v="2"/>
    <s v="US"/>
    <s v="USD"/>
    <n v="1401767940"/>
    <n v="1398727441"/>
    <b v="0"/>
    <n v="124"/>
    <b v="0"/>
    <n v="7"/>
    <n v="131.38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16232"/>
    <x v="2"/>
    <s v="US"/>
    <s v="USD"/>
    <n v="1337371334"/>
    <n v="1332187334"/>
    <b v="0"/>
    <n v="0"/>
    <b v="0"/>
    <n v="1082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2"/>
    <s v="US"/>
    <s v="USD"/>
    <n v="1427921509"/>
    <n v="1425333109"/>
    <b v="0"/>
    <n v="0"/>
    <b v="0"/>
    <n v="162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16200"/>
    <x v="2"/>
    <s v="US"/>
    <s v="USD"/>
    <n v="1416566835"/>
    <n v="1411379235"/>
    <b v="0"/>
    <n v="55"/>
    <b v="0"/>
    <n v="108"/>
    <n v="294.55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16165.6"/>
    <x v="2"/>
    <s v="US"/>
    <s v="USD"/>
    <n v="1376049615"/>
    <n v="1373457615"/>
    <b v="0"/>
    <n v="140"/>
    <b v="0"/>
    <n v="40"/>
    <n v="115.47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6145.12"/>
    <x v="2"/>
    <s v="US"/>
    <s v="USD"/>
    <n v="1349885289"/>
    <n v="1347293289"/>
    <b v="0"/>
    <n v="21"/>
    <b v="0"/>
    <n v="54"/>
    <n v="768.82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6000"/>
    <x v="2"/>
    <s v="US"/>
    <s v="USD"/>
    <n v="1460644440"/>
    <n v="1458336690"/>
    <b v="0"/>
    <n v="1"/>
    <b v="0"/>
    <n v="160"/>
    <n v="1600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2"/>
    <s v="GB"/>
    <s v="GBP"/>
    <n v="1359434672"/>
    <n v="1354250672"/>
    <b v="0"/>
    <n v="147"/>
    <b v="0"/>
    <n v="106"/>
    <n v="108.41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2"/>
    <s v="GB"/>
    <s v="GBP"/>
    <n v="1446766372"/>
    <n v="1443220372"/>
    <b v="0"/>
    <n v="11"/>
    <b v="0"/>
    <n v="20"/>
    <n v="1448.14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15918.65"/>
    <x v="2"/>
    <s v="GB"/>
    <s v="GBP"/>
    <n v="1368792499"/>
    <n v="1366200499"/>
    <b v="0"/>
    <n v="125"/>
    <b v="0"/>
    <n v="42"/>
    <n v="127.35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2"/>
    <s v="AU"/>
    <s v="AUD"/>
    <n v="1401662239"/>
    <n v="1399070239"/>
    <b v="0"/>
    <n v="1"/>
    <b v="0"/>
    <n v="3"/>
    <n v="15903.5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15851"/>
    <x v="2"/>
    <s v="CA"/>
    <s v="CAD"/>
    <n v="1482678994"/>
    <n v="1477491394"/>
    <b v="0"/>
    <n v="0"/>
    <b v="0"/>
    <n v="32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15808"/>
    <x v="2"/>
    <s v="US"/>
    <s v="USD"/>
    <n v="1483924700"/>
    <n v="1481332700"/>
    <b v="0"/>
    <n v="0"/>
    <b v="0"/>
    <n v="132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15744"/>
    <x v="2"/>
    <s v="US"/>
    <s v="USD"/>
    <n v="1325763180"/>
    <n v="1323084816"/>
    <b v="0"/>
    <n v="3"/>
    <b v="0"/>
    <n v="21"/>
    <n v="5248"/>
    <x v="0"/>
    <s v="animation"/>
    <x v="489"/>
    <d v="2012-01-05T11:33:00"/>
    <x v="0"/>
  </r>
  <r>
    <n v="490"/>
    <s v="PROJECT IS CANCELLED"/>
    <s v="Cancelled"/>
    <n v="1000"/>
    <n v="15725"/>
    <x v="2"/>
    <s v="US"/>
    <s v="USD"/>
    <n v="1345677285"/>
    <n v="1343085285"/>
    <b v="0"/>
    <n v="0"/>
    <b v="0"/>
    <n v="1573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15723"/>
    <x v="2"/>
    <s v="US"/>
    <s v="USD"/>
    <n v="1453937699"/>
    <n v="1451345699"/>
    <b v="0"/>
    <n v="0"/>
    <b v="0"/>
    <n v="157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2"/>
    <s v="SE"/>
    <s v="SEK"/>
    <n v="1476319830"/>
    <n v="1471135830"/>
    <b v="0"/>
    <n v="0"/>
    <b v="0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15700"/>
    <x v="2"/>
    <s v="GB"/>
    <s v="GBP"/>
    <n v="1432142738"/>
    <n v="1429550738"/>
    <b v="0"/>
    <n v="0"/>
    <b v="0"/>
    <n v="52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15696"/>
    <x v="2"/>
    <s v="US"/>
    <s v="USD"/>
    <n v="1404356400"/>
    <n v="1402343765"/>
    <b v="0"/>
    <n v="3"/>
    <b v="0"/>
    <n v="78"/>
    <n v="5232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15677.5"/>
    <x v="2"/>
    <s v="US"/>
    <s v="USD"/>
    <n v="1437076305"/>
    <n v="1434484305"/>
    <b v="0"/>
    <n v="0"/>
    <b v="0"/>
    <n v="224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5673.44"/>
    <x v="2"/>
    <s v="US"/>
    <s v="USD"/>
    <n v="1392070874"/>
    <n v="1386886874"/>
    <b v="0"/>
    <n v="1"/>
    <b v="0"/>
    <n v="26"/>
    <n v="15673.44"/>
    <x v="0"/>
    <s v="animation"/>
    <x v="496"/>
    <d v="2014-02-10T22:21:14"/>
    <x v="0"/>
  </r>
  <r>
    <n v="497"/>
    <s v="Galaxy Probe Kids"/>
    <s v="live-action/animated series pilot."/>
    <n v="4480"/>
    <n v="15651"/>
    <x v="2"/>
    <s v="US"/>
    <s v="USD"/>
    <n v="1419483600"/>
    <n v="1414889665"/>
    <b v="0"/>
    <n v="3"/>
    <b v="0"/>
    <n v="349"/>
    <n v="5217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15650"/>
    <x v="2"/>
    <s v="US"/>
    <s v="USD"/>
    <n v="1324664249"/>
    <n v="1321035449"/>
    <b v="0"/>
    <n v="22"/>
    <b v="0"/>
    <n v="24"/>
    <n v="711.36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2"/>
    <s v="US"/>
    <s v="USD"/>
    <n v="1255381140"/>
    <n v="1250630968"/>
    <b v="0"/>
    <n v="26"/>
    <b v="0"/>
    <n v="78"/>
    <n v="600.25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2"/>
    <s v="US"/>
    <s v="USD"/>
    <n v="1273356960"/>
    <n v="1268255751"/>
    <b v="0"/>
    <n v="4"/>
    <b v="0"/>
    <n v="240"/>
    <n v="3899.2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15596"/>
    <x v="2"/>
    <s v="US"/>
    <s v="USD"/>
    <n v="1310189851"/>
    <n v="1307597851"/>
    <b v="0"/>
    <n v="0"/>
    <b v="0"/>
    <n v="156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15591"/>
    <x v="2"/>
    <s v="US"/>
    <s v="USD"/>
    <n v="1332073025"/>
    <n v="1329484625"/>
    <b v="0"/>
    <n v="4"/>
    <b v="0"/>
    <n v="78"/>
    <n v="3897.7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5565"/>
    <x v="2"/>
    <s v="GB"/>
    <s v="GBP"/>
    <n v="1421498303"/>
    <n v="1418906303"/>
    <b v="0"/>
    <n v="9"/>
    <b v="0"/>
    <n v="239"/>
    <n v="1729.44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2"/>
    <s v="US"/>
    <s v="USD"/>
    <n v="1334097387"/>
    <n v="1328916987"/>
    <b v="0"/>
    <n v="5"/>
    <b v="0"/>
    <n v="63"/>
    <n v="310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15530"/>
    <x v="2"/>
    <s v="US"/>
    <s v="USD"/>
    <n v="1451010086"/>
    <n v="1447122086"/>
    <b v="0"/>
    <n v="14"/>
    <b v="0"/>
    <n v="129"/>
    <n v="1109.29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15505"/>
    <x v="2"/>
    <s v="US"/>
    <s v="USD"/>
    <n v="1376140520"/>
    <n v="1373548520"/>
    <b v="0"/>
    <n v="1"/>
    <b v="0"/>
    <n v="8"/>
    <n v="15505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15481"/>
    <x v="2"/>
    <s v="US"/>
    <s v="USD"/>
    <n v="1350687657"/>
    <n v="1346799657"/>
    <b v="0"/>
    <n v="10"/>
    <b v="0"/>
    <n v="77"/>
    <n v="1548.1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15443"/>
    <x v="2"/>
    <s v="US"/>
    <s v="USD"/>
    <n v="1337955240"/>
    <n v="1332808501"/>
    <b v="0"/>
    <n v="3"/>
    <b v="0"/>
    <n v="31"/>
    <n v="5147.67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5435.55"/>
    <x v="2"/>
    <s v="GB"/>
    <s v="GBP"/>
    <n v="1435504170"/>
    <n v="1432912170"/>
    <b v="0"/>
    <n v="1"/>
    <b v="0"/>
    <n v="309"/>
    <n v="15435.55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15390"/>
    <x v="2"/>
    <s v="US"/>
    <s v="USD"/>
    <n v="1456805639"/>
    <n v="1454213639"/>
    <b v="0"/>
    <n v="0"/>
    <b v="0"/>
    <n v="11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335"/>
    <x v="2"/>
    <s v="US"/>
    <s v="USD"/>
    <n v="1365228982"/>
    <n v="1362640582"/>
    <b v="0"/>
    <n v="5"/>
    <b v="0"/>
    <n v="307"/>
    <n v="3067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5327"/>
    <x v="2"/>
    <s v="US"/>
    <s v="USD"/>
    <n v="1479667727"/>
    <n v="1475776127"/>
    <b v="0"/>
    <n v="2"/>
    <b v="0"/>
    <n v="192"/>
    <n v="7663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15318.55"/>
    <x v="2"/>
    <s v="US"/>
    <s v="USD"/>
    <n v="1471244400"/>
    <n v="1467387705"/>
    <b v="0"/>
    <n v="68"/>
    <b v="0"/>
    <n v="31"/>
    <n v="225.27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15315"/>
    <x v="2"/>
    <s v="CA"/>
    <s v="CAD"/>
    <n v="1407595447"/>
    <n v="1405003447"/>
    <b v="0"/>
    <n v="3"/>
    <b v="0"/>
    <n v="1021"/>
    <n v="5105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15285"/>
    <x v="2"/>
    <s v="US"/>
    <s v="USD"/>
    <n v="1451389601"/>
    <n v="1447933601"/>
    <b v="0"/>
    <n v="34"/>
    <b v="0"/>
    <n v="16"/>
    <n v="449.56"/>
    <x v="0"/>
    <s v="animation"/>
    <x v="515"/>
    <d v="2015-12-29T11:46:41"/>
    <x v="0"/>
  </r>
  <r>
    <n v="516"/>
    <s v="Shipmates"/>
    <s v="A big brother style comedy animation series starring famous seafarers"/>
    <n v="5000"/>
    <n v="15281"/>
    <x v="2"/>
    <s v="GB"/>
    <s v="GBP"/>
    <n v="1432752080"/>
    <n v="1427568080"/>
    <b v="0"/>
    <n v="0"/>
    <b v="0"/>
    <n v="306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2"/>
    <s v="US"/>
    <s v="USD"/>
    <n v="1486046761"/>
    <n v="1483454761"/>
    <b v="0"/>
    <n v="3"/>
    <b v="0"/>
    <n v="102"/>
    <n v="5091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15265"/>
    <x v="2"/>
    <s v="US"/>
    <s v="USD"/>
    <n v="1441550760"/>
    <n v="1438958824"/>
    <b v="0"/>
    <n v="0"/>
    <b v="0"/>
    <n v="213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2"/>
    <s v="US"/>
    <s v="USD"/>
    <n v="1354699421"/>
    <n v="1352107421"/>
    <b v="0"/>
    <n v="70"/>
    <b v="0"/>
    <n v="127"/>
    <n v="217.5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15230"/>
    <x v="0"/>
    <s v="GB"/>
    <s v="GBP"/>
    <n v="1449766261"/>
    <n v="1447174261"/>
    <b v="0"/>
    <n v="34"/>
    <b v="1"/>
    <n v="305"/>
    <n v="447.94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0"/>
    <s v="US"/>
    <s v="USD"/>
    <n v="1477976340"/>
    <n v="1475460819"/>
    <b v="0"/>
    <n v="56"/>
    <b v="1"/>
    <n v="304"/>
    <n v="271.19"/>
    <x v="1"/>
    <s v="plays"/>
    <x v="521"/>
    <d v="2016-11-01T04:59:00"/>
    <x v="1"/>
  </r>
  <r>
    <n v="522"/>
    <s v="COMPASS PLAYERS"/>
    <s v="*** TO MAKE DONATIONS IN THE FUTURE                                   GO TO OUR WEBSITE: www.compassplayers.com ***"/>
    <n v="3000"/>
    <n v="15171.5"/>
    <x v="0"/>
    <s v="US"/>
    <s v="USD"/>
    <n v="1458518325"/>
    <n v="1456793925"/>
    <b v="0"/>
    <n v="31"/>
    <b v="1"/>
    <n v="506"/>
    <n v="489.4"/>
    <x v="1"/>
    <s v="plays"/>
    <x v="522"/>
    <d v="2016-03-20T23:58:45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0"/>
    <s v="US"/>
    <s v="USD"/>
    <n v="1442805076"/>
    <n v="1440213076"/>
    <b v="0"/>
    <n v="84"/>
    <b v="1"/>
    <n v="303"/>
    <n v="180.07"/>
    <x v="1"/>
    <s v="plays"/>
    <x v="523"/>
    <d v="2015-09-21T03:11:16"/>
    <x v="2"/>
  </r>
  <r>
    <n v="524"/>
    <s v="Zero Down"/>
    <s v="Angel on the Corner need YOUR help to raise Â£3,500 to take Zero Down by Sarah Hehir to the Edinburgh Fringe Festival this August!"/>
    <n v="3500"/>
    <n v="15121"/>
    <x v="0"/>
    <s v="GB"/>
    <s v="GBP"/>
    <n v="1464801169"/>
    <n v="1462209169"/>
    <b v="0"/>
    <n v="130"/>
    <b v="1"/>
    <n v="432"/>
    <n v="116.32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0"/>
    <s v="US"/>
    <s v="USD"/>
    <n v="1410601041"/>
    <n v="1406713041"/>
    <b v="0"/>
    <n v="12"/>
    <b v="1"/>
    <n v="126"/>
    <n v="1257.5899999999999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5077"/>
    <x v="0"/>
    <s v="GB"/>
    <s v="GBP"/>
    <n v="1438966800"/>
    <n v="1436278344"/>
    <b v="0"/>
    <n v="23"/>
    <b v="1"/>
    <n v="1005"/>
    <n v="655.52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5039"/>
    <x v="0"/>
    <s v="US"/>
    <s v="USD"/>
    <n v="1487347500"/>
    <n v="1484715366"/>
    <b v="0"/>
    <n v="158"/>
    <b v="1"/>
    <n v="150"/>
    <n v="95.18"/>
    <x v="1"/>
    <s v="plays"/>
    <x v="527"/>
    <d v="2017-02-17T16:05:00"/>
    <x v="4"/>
  </r>
  <r>
    <n v="528"/>
    <s v="Devastated No Matter What"/>
    <s v="A Festival Backed Production of a Full-Length Play."/>
    <n v="1150"/>
    <n v="14750"/>
    <x v="0"/>
    <s v="US"/>
    <s v="USD"/>
    <n v="1434921600"/>
    <n v="1433109907"/>
    <b v="0"/>
    <n v="30"/>
    <b v="1"/>
    <n v="1283"/>
    <n v="491.67"/>
    <x v="1"/>
    <s v="plays"/>
    <x v="528"/>
    <d v="2015-06-21T21:20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0"/>
    <s v="CA"/>
    <s v="CAD"/>
    <n v="1484110800"/>
    <n v="1482281094"/>
    <b v="0"/>
    <n v="18"/>
    <b v="1"/>
    <n v="1221"/>
    <n v="814.06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14598"/>
    <x v="0"/>
    <s v="US"/>
    <s v="USD"/>
    <n v="1435111200"/>
    <n v="1433254268"/>
    <b v="0"/>
    <n v="29"/>
    <b v="1"/>
    <n v="429"/>
    <n v="503.38"/>
    <x v="1"/>
    <s v="plays"/>
    <x v="530"/>
    <d v="2015-06-24T02:00:00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0"/>
    <s v="US"/>
    <s v="USD"/>
    <n v="1481957940"/>
    <n v="1478050429"/>
    <b v="0"/>
    <n v="31"/>
    <b v="1"/>
    <n v="363"/>
    <n v="468.1"/>
    <x v="1"/>
    <s v="plays"/>
    <x v="531"/>
    <d v="2016-12-17T06:59:00"/>
    <x v="1"/>
  </r>
  <r>
    <n v="532"/>
    <s v="Walken On Sunshine"/>
    <s v="A fast paced, comedic play about an anxiety-ridden filmmaker who lies to investors about having Christopher Walken in his film."/>
    <n v="10000"/>
    <n v="14450"/>
    <x v="0"/>
    <s v="US"/>
    <s v="USD"/>
    <n v="1463098208"/>
    <n v="1460506208"/>
    <b v="0"/>
    <n v="173"/>
    <b v="1"/>
    <n v="145"/>
    <n v="83.53"/>
    <x v="1"/>
    <s v="plays"/>
    <x v="532"/>
    <d v="2016-05-13T00:10:08"/>
    <x v="1"/>
  </r>
  <r>
    <n v="533"/>
    <s v="Foresight"/>
    <s v="New writing â€¢ Twisty-turny magical realist retro sci-fi â€¢ Human lives â€¢ Storytelling â€¢ The slope our society slips down..."/>
    <n v="2000"/>
    <n v="14437.46"/>
    <x v="0"/>
    <s v="GB"/>
    <s v="GBP"/>
    <n v="1463394365"/>
    <n v="1461320765"/>
    <b v="0"/>
    <n v="17"/>
    <b v="1"/>
    <n v="722"/>
    <n v="849.26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0"/>
    <s v="NO"/>
    <s v="NOK"/>
    <n v="1446418800"/>
    <n v="1443036470"/>
    <b v="0"/>
    <n v="48"/>
    <b v="1"/>
    <n v="95"/>
    <n v="297.9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14203"/>
    <x v="0"/>
    <s v="GB"/>
    <s v="GBP"/>
    <n v="1483707905"/>
    <n v="1481115905"/>
    <b v="0"/>
    <n v="59"/>
    <b v="1"/>
    <n v="710"/>
    <n v="240.73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0"/>
    <s v="GB"/>
    <s v="GBP"/>
    <n v="1438624800"/>
    <n v="1435133807"/>
    <b v="0"/>
    <n v="39"/>
    <b v="1"/>
    <n v="430"/>
    <n v="363.85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0"/>
    <s v="US"/>
    <s v="USD"/>
    <n v="1446665191"/>
    <n v="1444069591"/>
    <b v="0"/>
    <n v="59"/>
    <b v="1"/>
    <n v="708"/>
    <n v="240.1"/>
    <x v="1"/>
    <s v="plays"/>
    <x v="537"/>
    <d v="2015-11-04T19:26:31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0"/>
    <s v="US"/>
    <s v="USD"/>
    <n v="1463166263"/>
    <n v="1460574263"/>
    <b v="0"/>
    <n v="60"/>
    <b v="1"/>
    <n v="282"/>
    <n v="234.7"/>
    <x v="1"/>
    <s v="plays"/>
    <x v="538"/>
    <d v="2016-05-13T19:04:23"/>
    <x v="1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0"/>
    <s v="GB"/>
    <s v="GBP"/>
    <n v="1467681107"/>
    <n v="1465866707"/>
    <b v="0"/>
    <n v="20"/>
    <b v="1"/>
    <n v="2811"/>
    <n v="702.75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4000"/>
    <x v="2"/>
    <s v="US"/>
    <s v="USD"/>
    <n v="1423078606"/>
    <n v="1420486606"/>
    <b v="0"/>
    <n v="1"/>
    <b v="0"/>
    <n v="93"/>
    <n v="1400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14000"/>
    <x v="2"/>
    <s v="US"/>
    <s v="USD"/>
    <n v="1446080834"/>
    <n v="1443488834"/>
    <b v="0"/>
    <n v="1"/>
    <b v="0"/>
    <n v="311"/>
    <n v="1400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2"/>
    <s v="US"/>
    <s v="USD"/>
    <n v="1462293716"/>
    <n v="1457113316"/>
    <b v="0"/>
    <n v="1"/>
    <b v="0"/>
    <n v="6"/>
    <n v="13864.17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2"/>
    <s v="AU"/>
    <s v="AUD"/>
    <n v="1414807962"/>
    <n v="1412215962"/>
    <b v="0"/>
    <n v="2"/>
    <b v="0"/>
    <n v="63"/>
    <n v="6932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2"/>
    <s v="US"/>
    <s v="USD"/>
    <n v="1467647160"/>
    <n v="1465055160"/>
    <b v="0"/>
    <n v="2"/>
    <b v="0"/>
    <n v="2769"/>
    <n v="692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2"/>
    <s v="FR"/>
    <s v="EUR"/>
    <n v="1447600389"/>
    <n v="1444140789"/>
    <b v="0"/>
    <n v="34"/>
    <b v="0"/>
    <n v="27"/>
    <n v="403.76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2"/>
    <s v="US"/>
    <s v="USD"/>
    <n v="1445097715"/>
    <n v="1441209715"/>
    <b v="0"/>
    <n v="2"/>
    <b v="0"/>
    <n v="23"/>
    <n v="6852.17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13692"/>
    <x v="2"/>
    <s v="GB"/>
    <s v="GBP"/>
    <n v="1455122564"/>
    <n v="1452530564"/>
    <b v="0"/>
    <n v="0"/>
    <b v="0"/>
    <n v="183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2"/>
    <s v="GB"/>
    <s v="GBP"/>
    <n v="1446154848"/>
    <n v="1443562848"/>
    <b v="0"/>
    <n v="1"/>
    <b v="0"/>
    <n v="137"/>
    <n v="13685.9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2"/>
    <s v="GB"/>
    <s v="GBP"/>
    <n v="1436368622"/>
    <n v="1433776622"/>
    <b v="0"/>
    <n v="8"/>
    <b v="0"/>
    <n v="545"/>
    <n v="1701.7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2"/>
    <s v="CA"/>
    <s v="CAD"/>
    <n v="1485838800"/>
    <n v="1484756245"/>
    <b v="0"/>
    <n v="4"/>
    <b v="0"/>
    <n v="271"/>
    <n v="3391.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2"/>
    <s v="US"/>
    <s v="USD"/>
    <n v="1438451580"/>
    <n v="1434609424"/>
    <b v="0"/>
    <n v="28"/>
    <b v="0"/>
    <n v="18"/>
    <n v="483.36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13500"/>
    <x v="2"/>
    <s v="CA"/>
    <s v="CAD"/>
    <n v="1452350896"/>
    <n v="1447166896"/>
    <b v="0"/>
    <n v="0"/>
    <b v="0"/>
    <n v="3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3480.16"/>
    <x v="2"/>
    <s v="US"/>
    <s v="USD"/>
    <n v="1415988991"/>
    <n v="1413393391"/>
    <b v="0"/>
    <n v="6"/>
    <b v="0"/>
    <n v="54"/>
    <n v="2246.69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2"/>
    <s v="US"/>
    <s v="USD"/>
    <n v="1413735972"/>
    <n v="1411143972"/>
    <b v="0"/>
    <n v="22"/>
    <b v="0"/>
    <n v="348"/>
    <n v="611.41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2"/>
    <s v="GB"/>
    <s v="GBP"/>
    <n v="1465720143"/>
    <n v="1463128143"/>
    <b v="0"/>
    <n v="0"/>
    <b v="0"/>
    <n v="178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13323"/>
    <x v="2"/>
    <s v="US"/>
    <s v="USD"/>
    <n v="1452112717"/>
    <n v="1449520717"/>
    <b v="0"/>
    <n v="1"/>
    <b v="0"/>
    <n v="167"/>
    <n v="13323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2"/>
    <s v="DE"/>
    <s v="EUR"/>
    <n v="1480721803"/>
    <n v="1478126203"/>
    <b v="0"/>
    <n v="20"/>
    <b v="0"/>
    <n v="9"/>
    <n v="664.8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2"/>
    <s v="US"/>
    <s v="USD"/>
    <n v="1427227905"/>
    <n v="1424639505"/>
    <b v="0"/>
    <n v="0"/>
    <b v="0"/>
    <n v="1773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2"/>
    <s v="US"/>
    <s v="USD"/>
    <n v="1449989260"/>
    <n v="1447397260"/>
    <b v="0"/>
    <n v="1"/>
    <b v="0"/>
    <n v="6"/>
    <n v="13279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3228"/>
    <x v="2"/>
    <s v="CA"/>
    <s v="CAD"/>
    <n v="1418841045"/>
    <n v="1416249045"/>
    <b v="0"/>
    <n v="3"/>
    <b v="0"/>
    <n v="13"/>
    <n v="4409.33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13180"/>
    <x v="2"/>
    <s v="US"/>
    <s v="USD"/>
    <n v="1445874513"/>
    <n v="1442850513"/>
    <b v="0"/>
    <n v="2"/>
    <b v="0"/>
    <n v="88"/>
    <n v="659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2"/>
    <s v="NL"/>
    <s v="EUR"/>
    <n v="1482052815"/>
    <n v="1479460815"/>
    <b v="0"/>
    <n v="0"/>
    <b v="0"/>
    <n v="26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2"/>
    <s v="AU"/>
    <s v="AUD"/>
    <n v="1424137247"/>
    <n v="1421545247"/>
    <b v="0"/>
    <n v="2"/>
    <b v="0"/>
    <n v="17"/>
    <n v="6560.5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3114"/>
    <x v="2"/>
    <s v="FR"/>
    <s v="EUR"/>
    <n v="1457822275"/>
    <n v="1455230275"/>
    <b v="0"/>
    <n v="1"/>
    <b v="0"/>
    <n v="73"/>
    <n v="13114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13112"/>
    <x v="2"/>
    <s v="GB"/>
    <s v="GBP"/>
    <n v="1436554249"/>
    <n v="1433962249"/>
    <b v="0"/>
    <n v="0"/>
    <b v="0"/>
    <n v="52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2"/>
    <s v="US"/>
    <s v="USD"/>
    <n v="1468513533"/>
    <n v="1465921533"/>
    <b v="0"/>
    <n v="1"/>
    <b v="0"/>
    <n v="260"/>
    <n v="13014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12965.44"/>
    <x v="2"/>
    <s v="US"/>
    <s v="USD"/>
    <n v="1420143194"/>
    <n v="1417551194"/>
    <b v="0"/>
    <n v="0"/>
    <b v="0"/>
    <n v="13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2"/>
    <s v="NZ"/>
    <s v="NZD"/>
    <n v="1452942000"/>
    <n v="1449785223"/>
    <b v="0"/>
    <n v="5"/>
    <b v="0"/>
    <n v="53"/>
    <n v="2585.87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12879"/>
    <x v="2"/>
    <s v="CA"/>
    <s v="CAD"/>
    <n v="1451679612"/>
    <n v="1449087612"/>
    <b v="0"/>
    <n v="1"/>
    <b v="0"/>
    <n v="515"/>
    <n v="12879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2870"/>
    <x v="2"/>
    <s v="US"/>
    <s v="USD"/>
    <n v="1455822569"/>
    <n v="1453230569"/>
    <b v="0"/>
    <n v="1"/>
    <b v="0"/>
    <n v="15"/>
    <n v="12870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2818"/>
    <x v="2"/>
    <s v="US"/>
    <s v="USD"/>
    <n v="1437969540"/>
    <n v="1436297723"/>
    <b v="0"/>
    <n v="2"/>
    <b v="0"/>
    <n v="51"/>
    <n v="6409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12806"/>
    <x v="2"/>
    <s v="US"/>
    <s v="USD"/>
    <n v="1446660688"/>
    <n v="1444065088"/>
    <b v="0"/>
    <n v="0"/>
    <b v="0"/>
    <n v="512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2"/>
    <s v="US"/>
    <s v="USD"/>
    <n v="1421543520"/>
    <n v="1416445931"/>
    <b v="0"/>
    <n v="9"/>
    <b v="0"/>
    <n v="14"/>
    <n v="1422.22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12795"/>
    <x v="2"/>
    <s v="GB"/>
    <s v="GBP"/>
    <n v="1476873507"/>
    <n v="1474281507"/>
    <b v="0"/>
    <n v="4"/>
    <b v="0"/>
    <n v="114"/>
    <n v="3198.75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2"/>
    <s v="DE"/>
    <s v="EUR"/>
    <n v="1434213443"/>
    <n v="1431621443"/>
    <b v="0"/>
    <n v="4"/>
    <b v="0"/>
    <n v="21"/>
    <n v="3198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2772.6"/>
    <x v="2"/>
    <s v="US"/>
    <s v="USD"/>
    <n v="1427537952"/>
    <n v="1422357552"/>
    <b v="0"/>
    <n v="1"/>
    <b v="0"/>
    <n v="16"/>
    <n v="12772.6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2730.42"/>
    <x v="2"/>
    <s v="US"/>
    <s v="USD"/>
    <n v="1463753302"/>
    <n v="1458569302"/>
    <b v="0"/>
    <n v="1"/>
    <b v="0"/>
    <n v="255"/>
    <n v="12730.42"/>
    <x v="2"/>
    <s v="web"/>
    <x v="577"/>
    <d v="2016-05-20T14:08:22"/>
    <x v="0"/>
  </r>
  <r>
    <n v="578"/>
    <s v="weBuy Crowdsourced Shopping"/>
    <s v="weBuy trade built on technology and Crowd Sourced Power"/>
    <n v="125000"/>
    <n v="12668"/>
    <x v="2"/>
    <s v="GB"/>
    <s v="GBP"/>
    <n v="1441633993"/>
    <n v="1439560393"/>
    <b v="0"/>
    <n v="7"/>
    <b v="0"/>
    <n v="10"/>
    <n v="1809.71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2627"/>
    <x v="2"/>
    <s v="US"/>
    <s v="USD"/>
    <n v="1419539223"/>
    <n v="1416947223"/>
    <b v="0"/>
    <n v="5"/>
    <b v="0"/>
    <n v="105"/>
    <n v="2525.4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2571"/>
    <x v="2"/>
    <s v="US"/>
    <s v="USD"/>
    <n v="1474580867"/>
    <n v="1471988867"/>
    <b v="0"/>
    <n v="1"/>
    <b v="0"/>
    <n v="419"/>
    <n v="1257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12554"/>
    <x v="2"/>
    <s v="US"/>
    <s v="USD"/>
    <n v="1438474704"/>
    <n v="1435882704"/>
    <b v="0"/>
    <n v="0"/>
    <b v="0"/>
    <n v="3139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12521"/>
    <x v="2"/>
    <s v="US"/>
    <s v="USD"/>
    <n v="1426442400"/>
    <n v="1424454319"/>
    <b v="0"/>
    <n v="0"/>
    <b v="0"/>
    <n v="13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2446"/>
    <x v="2"/>
    <s v="US"/>
    <s v="USD"/>
    <n v="1426800687"/>
    <n v="1424212287"/>
    <b v="0"/>
    <n v="1"/>
    <b v="0"/>
    <n v="138"/>
    <n v="12446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2413"/>
    <x v="2"/>
    <s v="US"/>
    <s v="USD"/>
    <n v="1426522316"/>
    <n v="1423933916"/>
    <b v="0"/>
    <n v="2"/>
    <b v="0"/>
    <n v="1241"/>
    <n v="6206.5"/>
    <x v="2"/>
    <s v="web"/>
    <x v="584"/>
    <d v="2015-03-16T16:11:56"/>
    <x v="0"/>
  </r>
  <r>
    <n v="585"/>
    <s v="Link Card"/>
    <s v="SAVE UP TO 40% WHEN YOU SPEND!_x000a__x000a_PRE-ORDER YOUR LINK CARD TODAY"/>
    <n v="9000"/>
    <n v="12410.5"/>
    <x v="2"/>
    <s v="GB"/>
    <s v="GBP"/>
    <n v="1448928000"/>
    <n v="1444123377"/>
    <b v="0"/>
    <n v="0"/>
    <b v="0"/>
    <n v="138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12400.61"/>
    <x v="2"/>
    <s v="US"/>
    <s v="USD"/>
    <n v="1424032207"/>
    <n v="1421440207"/>
    <b v="0"/>
    <n v="4"/>
    <b v="0"/>
    <n v="124"/>
    <n v="3100.15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12353"/>
    <x v="2"/>
    <s v="CA"/>
    <s v="CAD"/>
    <n v="1429207833"/>
    <n v="1426615833"/>
    <b v="0"/>
    <n v="7"/>
    <b v="0"/>
    <n v="41"/>
    <n v="1764.71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2"/>
    <s v="IT"/>
    <s v="EUR"/>
    <n v="1479410886"/>
    <n v="1474223286"/>
    <b v="0"/>
    <n v="2"/>
    <b v="0"/>
    <n v="137"/>
    <n v="6174.25"/>
    <x v="2"/>
    <s v="web"/>
    <x v="588"/>
    <d v="2016-11-17T19:28:06"/>
    <x v="0"/>
  </r>
  <r>
    <n v="589"/>
    <s v="Get Neighborly"/>
    <s v="Services closer than you think..."/>
    <n v="7500"/>
    <n v="12325"/>
    <x v="2"/>
    <s v="US"/>
    <s v="USD"/>
    <n v="1436366699"/>
    <n v="1435070699"/>
    <b v="0"/>
    <n v="1"/>
    <b v="0"/>
    <n v="164"/>
    <n v="12325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2"/>
    <s v="GB"/>
    <s v="GBP"/>
    <n v="1454936460"/>
    <n v="1452259131"/>
    <b v="0"/>
    <n v="9"/>
    <b v="0"/>
    <n v="246"/>
    <n v="1369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2"/>
    <s v="US"/>
    <s v="USD"/>
    <n v="1437570130"/>
    <n v="1434978130"/>
    <b v="0"/>
    <n v="2"/>
    <b v="0"/>
    <n v="12"/>
    <n v="6128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12252"/>
    <x v="2"/>
    <s v="US"/>
    <s v="USD"/>
    <n v="1417584860"/>
    <n v="1414992860"/>
    <b v="0"/>
    <n v="1"/>
    <b v="0"/>
    <n v="163"/>
    <n v="12252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2"/>
    <s v="GB"/>
    <s v="GBP"/>
    <n v="1428333345"/>
    <n v="1425744945"/>
    <b v="0"/>
    <n v="7"/>
    <b v="0"/>
    <n v="2446"/>
    <n v="1747"/>
    <x v="2"/>
    <s v="web"/>
    <x v="593"/>
    <d v="2015-04-06T15:15:45"/>
    <x v="0"/>
  </r>
  <r>
    <n v="594"/>
    <s v="Unleashed Fitness"/>
    <s v="Creating a fitness site that will change the fitness game forever!"/>
    <n v="25000"/>
    <n v="12178"/>
    <x v="2"/>
    <s v="US"/>
    <s v="USD"/>
    <n v="1460832206"/>
    <n v="1458240206"/>
    <b v="0"/>
    <n v="2"/>
    <b v="0"/>
    <n v="49"/>
    <n v="6089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12165"/>
    <x v="2"/>
    <s v="US"/>
    <s v="USD"/>
    <n v="1430703638"/>
    <n v="1426815638"/>
    <b v="0"/>
    <n v="8"/>
    <b v="0"/>
    <n v="12"/>
    <n v="1520.63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12165"/>
    <x v="2"/>
    <s v="US"/>
    <s v="USD"/>
    <n v="1478122292"/>
    <n v="1475530292"/>
    <b v="0"/>
    <n v="2"/>
    <b v="0"/>
    <n v="61"/>
    <n v="6082.5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12110"/>
    <x v="2"/>
    <s v="US"/>
    <s v="USD"/>
    <n v="1469980800"/>
    <n v="1466787335"/>
    <b v="0"/>
    <n v="2"/>
    <b v="0"/>
    <n v="161"/>
    <n v="6055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12106"/>
    <x v="2"/>
    <s v="US"/>
    <s v="USD"/>
    <n v="1417737781"/>
    <n v="1415145781"/>
    <b v="0"/>
    <n v="7"/>
    <b v="0"/>
    <n v="484"/>
    <n v="1729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12095"/>
    <x v="2"/>
    <s v="US"/>
    <s v="USD"/>
    <n v="1425827760"/>
    <n v="1423769402"/>
    <b v="0"/>
    <n v="2"/>
    <b v="0"/>
    <n v="24"/>
    <n v="6047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2042"/>
    <x v="1"/>
    <s v="US"/>
    <s v="USD"/>
    <n v="1431198562"/>
    <n v="1426014562"/>
    <b v="0"/>
    <n v="1"/>
    <b v="0"/>
    <n v="241"/>
    <n v="12042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1"/>
    <s v="CA"/>
    <s v="CAD"/>
    <n v="1419626139"/>
    <n v="1417034139"/>
    <b v="0"/>
    <n v="6"/>
    <b v="0"/>
    <n v="120"/>
    <n v="2006.94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1"/>
    <s v="US"/>
    <s v="USD"/>
    <n v="1434654215"/>
    <n v="1432062215"/>
    <b v="0"/>
    <n v="0"/>
    <b v="0"/>
    <n v="17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1"/>
    <s v="US"/>
    <s v="USD"/>
    <n v="1408029623"/>
    <n v="1405437623"/>
    <b v="0"/>
    <n v="13"/>
    <b v="0"/>
    <n v="80"/>
    <n v="923.63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1"/>
    <s v="US"/>
    <s v="USD"/>
    <n v="1409187056"/>
    <n v="1406595056"/>
    <b v="0"/>
    <n v="0"/>
    <b v="0"/>
    <n v="80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2000"/>
    <x v="1"/>
    <s v="US"/>
    <s v="USD"/>
    <n v="1440318908"/>
    <n v="1436430908"/>
    <b v="0"/>
    <n v="8"/>
    <b v="0"/>
    <n v="240"/>
    <n v="150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1"/>
    <s v="NL"/>
    <s v="EUR"/>
    <n v="1432479600"/>
    <n v="1428507409"/>
    <b v="0"/>
    <n v="1"/>
    <b v="0"/>
    <n v="240"/>
    <n v="1200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12000"/>
    <x v="1"/>
    <s v="US"/>
    <s v="USD"/>
    <n v="1448225336"/>
    <n v="1445629736"/>
    <b v="0"/>
    <n v="0"/>
    <b v="0"/>
    <n v="480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1"/>
    <s v="US"/>
    <s v="USD"/>
    <n v="1434405980"/>
    <n v="1431813980"/>
    <b v="0"/>
    <n v="5"/>
    <b v="0"/>
    <n v="8"/>
    <n v="2399.6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11992"/>
    <x v="1"/>
    <s v="GB"/>
    <s v="GBP"/>
    <n v="1448761744"/>
    <n v="1446166144"/>
    <b v="0"/>
    <n v="1"/>
    <b v="0"/>
    <n v="1537"/>
    <n v="11992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11943"/>
    <x v="1"/>
    <s v="US"/>
    <s v="USD"/>
    <n v="1429732586"/>
    <n v="1427140586"/>
    <b v="0"/>
    <n v="0"/>
    <b v="0"/>
    <n v="87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11923"/>
    <x v="1"/>
    <s v="FR"/>
    <s v="EUR"/>
    <n v="1453210037"/>
    <n v="1448026037"/>
    <b v="0"/>
    <n v="0"/>
    <b v="0"/>
    <n v="15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11880"/>
    <x v="1"/>
    <s v="IT"/>
    <s v="EUR"/>
    <n v="1472777146"/>
    <n v="1470185146"/>
    <b v="0"/>
    <n v="0"/>
    <b v="0"/>
    <n v="119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1"/>
    <s v="US"/>
    <s v="USD"/>
    <n v="1443675540"/>
    <n v="1441022120"/>
    <b v="0"/>
    <n v="121"/>
    <b v="0"/>
    <n v="20"/>
    <n v="97.75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11805"/>
    <x v="1"/>
    <s v="US"/>
    <s v="USD"/>
    <n v="1466731740"/>
    <n v="1464139740"/>
    <b v="0"/>
    <n v="0"/>
    <b v="0"/>
    <n v="118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11751"/>
    <x v="1"/>
    <s v="NZ"/>
    <s v="NZD"/>
    <n v="1443149759"/>
    <n v="1440557759"/>
    <b v="0"/>
    <n v="0"/>
    <b v="0"/>
    <n v="2282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1"/>
    <s v="FR"/>
    <s v="EUR"/>
    <n v="1488013307"/>
    <n v="1485421307"/>
    <b v="0"/>
    <n v="0"/>
    <b v="0"/>
    <n v="235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1"/>
    <s v="GB"/>
    <s v="GBP"/>
    <n v="1431072843"/>
    <n v="1427184843"/>
    <b v="0"/>
    <n v="3"/>
    <b v="0"/>
    <n v="587"/>
    <n v="3915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11744.9"/>
    <x v="1"/>
    <s v="US"/>
    <s v="USD"/>
    <n v="1449689203"/>
    <n v="1447097203"/>
    <b v="0"/>
    <n v="0"/>
    <b v="0"/>
    <n v="2936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1727"/>
    <x v="1"/>
    <s v="US"/>
    <s v="USD"/>
    <n v="1416933390"/>
    <n v="1411745790"/>
    <b v="0"/>
    <n v="1"/>
    <b v="0"/>
    <n v="0"/>
    <n v="11727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11683"/>
    <x v="1"/>
    <s v="CA"/>
    <s v="CAD"/>
    <n v="1408986738"/>
    <n v="1405098738"/>
    <b v="0"/>
    <n v="1"/>
    <b v="0"/>
    <n v="39"/>
    <n v="11683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1"/>
    <s v="US"/>
    <s v="USD"/>
    <n v="1467934937"/>
    <n v="1465342937"/>
    <b v="0"/>
    <n v="3"/>
    <b v="0"/>
    <n v="47"/>
    <n v="3885.33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1"/>
    <s v="US"/>
    <s v="USD"/>
    <n v="1467398138"/>
    <n v="1465670138"/>
    <b v="0"/>
    <n v="9"/>
    <b v="0"/>
    <n v="194"/>
    <n v="1294.44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1"/>
    <s v="AU"/>
    <s v="AUD"/>
    <n v="1432771997"/>
    <n v="1430179997"/>
    <b v="0"/>
    <n v="0"/>
    <b v="0"/>
    <n v="16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11621"/>
    <x v="1"/>
    <s v="US"/>
    <s v="USD"/>
    <n v="1431647041"/>
    <n v="1429055041"/>
    <b v="0"/>
    <n v="0"/>
    <b v="0"/>
    <n v="232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1"/>
    <s v="CA"/>
    <s v="CAD"/>
    <n v="1490560177"/>
    <n v="1487971777"/>
    <b v="0"/>
    <n v="0"/>
    <b v="0"/>
    <n v="46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1"/>
    <s v="US"/>
    <s v="USD"/>
    <n v="1439644920"/>
    <n v="1436793939"/>
    <b v="0"/>
    <n v="39"/>
    <b v="0"/>
    <n v="46"/>
    <n v="296.69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1"/>
    <s v="SE"/>
    <s v="SEK"/>
    <n v="1457996400"/>
    <n v="1452842511"/>
    <b v="0"/>
    <n v="1"/>
    <b v="0"/>
    <n v="3"/>
    <n v="11545.1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1"/>
    <s v="US"/>
    <s v="USD"/>
    <n v="1405269457"/>
    <n v="1402677457"/>
    <b v="0"/>
    <n v="0"/>
    <b v="0"/>
    <n v="231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1"/>
    <s v="AU"/>
    <s v="AUD"/>
    <n v="1463239108"/>
    <n v="1460647108"/>
    <b v="0"/>
    <n v="3"/>
    <b v="0"/>
    <n v="6"/>
    <n v="3843.33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1500"/>
    <x v="1"/>
    <s v="US"/>
    <s v="USD"/>
    <n v="1441516200"/>
    <n v="1438959121"/>
    <b v="0"/>
    <n v="1"/>
    <b v="0"/>
    <n v="96"/>
    <n v="1150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11472"/>
    <x v="1"/>
    <s v="CA"/>
    <s v="CAD"/>
    <n v="1464460329"/>
    <n v="1461954729"/>
    <b v="0"/>
    <n v="9"/>
    <b v="0"/>
    <n v="23"/>
    <n v="1274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11467"/>
    <x v="1"/>
    <s v="NL"/>
    <s v="EUR"/>
    <n v="1448470165"/>
    <n v="1445874565"/>
    <b v="0"/>
    <n v="0"/>
    <b v="0"/>
    <n v="57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1"/>
    <s v="US"/>
    <s v="USD"/>
    <n v="1466204400"/>
    <n v="1463469062"/>
    <b v="0"/>
    <n v="25"/>
    <b v="0"/>
    <n v="115"/>
    <n v="45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1432"/>
    <x v="1"/>
    <s v="US"/>
    <s v="USD"/>
    <n v="1424989029"/>
    <n v="1422397029"/>
    <b v="0"/>
    <n v="1"/>
    <b v="0"/>
    <n v="229"/>
    <n v="11432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11428.19"/>
    <x v="1"/>
    <s v="US"/>
    <s v="USD"/>
    <n v="1428804762"/>
    <n v="1426212762"/>
    <b v="0"/>
    <n v="1"/>
    <b v="0"/>
    <n v="46"/>
    <n v="11428.19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11385"/>
    <x v="1"/>
    <s v="GB"/>
    <s v="GBP"/>
    <n v="1433587620"/>
    <n v="1430996150"/>
    <b v="0"/>
    <n v="1"/>
    <b v="0"/>
    <n v="569"/>
    <n v="11385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1"/>
    <s v="GB"/>
    <s v="GBP"/>
    <n v="1488063840"/>
    <n v="1485558318"/>
    <b v="0"/>
    <n v="0"/>
    <b v="0"/>
    <n v="11"/>
    <n v="0"/>
    <x v="2"/>
    <s v="web"/>
    <x v="637"/>
    <d v="2017-02-25T23:04:00"/>
    <x v="0"/>
  </r>
  <r>
    <n v="638"/>
    <s v="W (Canceled)"/>
    <s v="O0"/>
    <n v="200000"/>
    <n v="11363"/>
    <x v="1"/>
    <s v="DE"/>
    <s v="EUR"/>
    <n v="1490447662"/>
    <n v="1485267262"/>
    <b v="0"/>
    <n v="6"/>
    <b v="0"/>
    <n v="6"/>
    <n v="1893.8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1353"/>
    <x v="1"/>
    <s v="US"/>
    <s v="USD"/>
    <n v="1413208795"/>
    <n v="1408024795"/>
    <b v="0"/>
    <n v="1"/>
    <b v="0"/>
    <n v="1"/>
    <n v="11353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0"/>
    <s v="FR"/>
    <s v="EUR"/>
    <n v="1480028400"/>
    <n v="1478685915"/>
    <b v="0"/>
    <n v="2"/>
    <b v="1"/>
    <n v="16207"/>
    <n v="5672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0"/>
    <s v="US"/>
    <s v="USD"/>
    <n v="1439473248"/>
    <n v="1436881248"/>
    <b v="0"/>
    <n v="315"/>
    <b v="1"/>
    <n v="28"/>
    <n v="35.99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0"/>
    <s v="DE"/>
    <s v="EUR"/>
    <n v="1439998674"/>
    <n v="1436888274"/>
    <b v="0"/>
    <n v="2174"/>
    <b v="1"/>
    <n v="57"/>
    <n v="5.2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11292"/>
    <x v="0"/>
    <s v="US"/>
    <s v="USD"/>
    <n v="1433085875"/>
    <n v="1428333875"/>
    <b v="0"/>
    <n v="152"/>
    <b v="1"/>
    <n v="45"/>
    <n v="74.290000000000006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0"/>
    <s v="US"/>
    <s v="USD"/>
    <n v="1414544400"/>
    <n v="1410883139"/>
    <b v="0"/>
    <n v="1021"/>
    <b v="1"/>
    <n v="45"/>
    <n v="11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11230.25"/>
    <x v="0"/>
    <s v="US"/>
    <s v="USD"/>
    <n v="1470962274"/>
    <n v="1468370274"/>
    <b v="0"/>
    <n v="237"/>
    <b v="1"/>
    <n v="562"/>
    <n v="47.39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0"/>
    <s v="US"/>
    <s v="USD"/>
    <n v="1407788867"/>
    <n v="1405196867"/>
    <b v="0"/>
    <n v="27"/>
    <b v="1"/>
    <n v="1403"/>
    <n v="415.78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0"/>
    <s v="CA"/>
    <s v="CAD"/>
    <n v="1458235549"/>
    <n v="1455647149"/>
    <b v="0"/>
    <n v="17"/>
    <b v="1"/>
    <n v="561"/>
    <n v="659.71"/>
    <x v="2"/>
    <s v="wearables"/>
    <x v="647"/>
    <d v="2016-03-17T17:25:49"/>
    <x v="0"/>
  </r>
  <r>
    <n v="648"/>
    <s v="Audio Jacket"/>
    <s v="Get ready for the next product that you canâ€™t live without"/>
    <n v="35000"/>
    <n v="11176"/>
    <x v="0"/>
    <s v="US"/>
    <s v="USD"/>
    <n v="1413304708"/>
    <n v="1410280708"/>
    <b v="0"/>
    <n v="27"/>
    <b v="1"/>
    <n v="32"/>
    <n v="413.93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11160"/>
    <x v="0"/>
    <s v="US"/>
    <s v="USD"/>
    <n v="1410904413"/>
    <n v="1409090013"/>
    <b v="0"/>
    <n v="82"/>
    <b v="1"/>
    <n v="446"/>
    <n v="136.1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1122"/>
    <x v="0"/>
    <s v="US"/>
    <s v="USD"/>
    <n v="1418953984"/>
    <n v="1413766384"/>
    <b v="0"/>
    <n v="48"/>
    <b v="1"/>
    <n v="741"/>
    <n v="231.71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0"/>
    <s v="US"/>
    <s v="USD"/>
    <n v="1418430311"/>
    <n v="1415838311"/>
    <b v="0"/>
    <n v="105"/>
    <b v="1"/>
    <n v="44"/>
    <n v="105.66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11090"/>
    <x v="0"/>
    <s v="US"/>
    <s v="USD"/>
    <n v="1480613650"/>
    <n v="1478018050"/>
    <b v="0"/>
    <n v="28"/>
    <b v="1"/>
    <n v="370"/>
    <n v="396.07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0"/>
    <s v="US"/>
    <s v="USD"/>
    <n v="1440082240"/>
    <n v="1436885440"/>
    <b v="0"/>
    <n v="1107"/>
    <b v="1"/>
    <n v="15"/>
    <n v="10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0"/>
    <s v="US"/>
    <s v="USD"/>
    <n v="1436396313"/>
    <n v="1433804313"/>
    <b v="0"/>
    <n v="1013"/>
    <b v="1"/>
    <n v="92"/>
    <n v="10.9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045"/>
    <x v="0"/>
    <s v="US"/>
    <s v="USD"/>
    <n v="1426197512"/>
    <n v="1423609112"/>
    <b v="0"/>
    <n v="274"/>
    <b v="1"/>
    <n v="138"/>
    <n v="40.3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0"/>
    <s v="US"/>
    <s v="USD"/>
    <n v="1460917119"/>
    <n v="1455736719"/>
    <b v="0"/>
    <n v="87"/>
    <b v="1"/>
    <n v="221"/>
    <n v="126.8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0"/>
    <s v="US"/>
    <s v="USD"/>
    <n v="1450901872"/>
    <n v="1448309872"/>
    <b v="0"/>
    <n v="99"/>
    <b v="1"/>
    <n v="73"/>
    <n v="110.76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0"/>
    <s v="US"/>
    <s v="USD"/>
    <n v="1437933600"/>
    <n v="1435117889"/>
    <b v="0"/>
    <n v="276"/>
    <b v="1"/>
    <n v="38"/>
    <n v="39.67"/>
    <x v="2"/>
    <s v="wearables"/>
    <x v="658"/>
    <d v="2015-07-26T18:00:00"/>
    <x v="0"/>
  </r>
  <r>
    <n v="659"/>
    <s v="Lulu Watch Designs - Apple Watch"/>
    <s v="Sync up your lifestyle"/>
    <n v="3000"/>
    <n v="10846"/>
    <x v="0"/>
    <s v="US"/>
    <s v="USD"/>
    <n v="1440339295"/>
    <n v="1437747295"/>
    <b v="0"/>
    <n v="21"/>
    <b v="1"/>
    <n v="362"/>
    <n v="516.48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2"/>
    <s v="US"/>
    <s v="USD"/>
    <n v="1415558879"/>
    <n v="1412963279"/>
    <b v="0"/>
    <n v="18"/>
    <b v="0"/>
    <n v="22"/>
    <n v="602.39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10814"/>
    <x v="2"/>
    <s v="US"/>
    <s v="USD"/>
    <n v="1477236559"/>
    <n v="1474644559"/>
    <b v="0"/>
    <n v="9"/>
    <b v="0"/>
    <n v="108"/>
    <n v="1201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0804.45"/>
    <x v="2"/>
    <s v="US"/>
    <s v="USD"/>
    <n v="1421404247"/>
    <n v="1418812247"/>
    <b v="0"/>
    <n v="4"/>
    <b v="0"/>
    <n v="28"/>
    <n v="2701.11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10802"/>
    <x v="2"/>
    <s v="DK"/>
    <s v="DKK"/>
    <n v="1437250456"/>
    <n v="1434658456"/>
    <b v="0"/>
    <n v="7"/>
    <b v="0"/>
    <n v="5"/>
    <n v="1543.14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10800"/>
    <x v="2"/>
    <s v="US"/>
    <s v="USD"/>
    <n v="1428940775"/>
    <n v="1426348775"/>
    <b v="0"/>
    <n v="29"/>
    <b v="0"/>
    <n v="90"/>
    <n v="372.41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2"/>
    <s v="US"/>
    <s v="USD"/>
    <n v="1484327061"/>
    <n v="1479143061"/>
    <b v="0"/>
    <n v="12"/>
    <b v="0"/>
    <n v="108"/>
    <n v="897.92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10740"/>
    <x v="2"/>
    <s v="US"/>
    <s v="USD"/>
    <n v="1408305498"/>
    <n v="1405713498"/>
    <b v="0"/>
    <n v="4"/>
    <b v="0"/>
    <n v="5"/>
    <n v="2685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10710"/>
    <x v="2"/>
    <s v="IT"/>
    <s v="EUR"/>
    <n v="1477731463"/>
    <n v="1474275463"/>
    <b v="0"/>
    <n v="28"/>
    <b v="0"/>
    <n v="21"/>
    <n v="382.5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2"/>
    <s v="US"/>
    <s v="USD"/>
    <n v="1431374222"/>
    <n v="1427486222"/>
    <b v="0"/>
    <n v="25"/>
    <b v="0"/>
    <n v="71"/>
    <n v="428.24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10685"/>
    <x v="2"/>
    <s v="SE"/>
    <s v="SEK"/>
    <n v="1467817258"/>
    <n v="1465225258"/>
    <b v="0"/>
    <n v="28"/>
    <b v="0"/>
    <n v="5"/>
    <n v="381.61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2"/>
    <s v="IT"/>
    <s v="EUR"/>
    <n v="1466323800"/>
    <n v="1463418120"/>
    <b v="0"/>
    <n v="310"/>
    <b v="0"/>
    <n v="12"/>
    <n v="34.450000000000003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2"/>
    <s v="US"/>
    <s v="USD"/>
    <n v="1421208000"/>
    <n v="1418315852"/>
    <b v="0"/>
    <n v="15"/>
    <b v="0"/>
    <n v="36"/>
    <n v="711.87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2"/>
    <s v="US"/>
    <s v="USD"/>
    <n v="1420088340"/>
    <n v="1417410964"/>
    <b v="0"/>
    <n v="215"/>
    <b v="0"/>
    <n v="21"/>
    <n v="49.6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10640"/>
    <x v="2"/>
    <s v="US"/>
    <s v="USD"/>
    <n v="1409602217"/>
    <n v="1405714217"/>
    <b v="0"/>
    <n v="3"/>
    <b v="0"/>
    <n v="11"/>
    <n v="3546.67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0610"/>
    <x v="2"/>
    <s v="US"/>
    <s v="USD"/>
    <n v="1407811627"/>
    <n v="1402627627"/>
    <b v="0"/>
    <n v="2"/>
    <b v="0"/>
    <n v="21"/>
    <n v="530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2"/>
    <s v="US"/>
    <s v="USD"/>
    <n v="1420095540"/>
    <n v="1417558804"/>
    <b v="0"/>
    <n v="26"/>
    <b v="0"/>
    <n v="177"/>
    <n v="407.81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2"/>
    <s v="CA"/>
    <s v="CAD"/>
    <n v="1423333581"/>
    <n v="1420741581"/>
    <b v="0"/>
    <n v="24"/>
    <b v="0"/>
    <n v="11"/>
    <n v="439.83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2"/>
    <s v="IT"/>
    <s v="EUR"/>
    <n v="1467106895"/>
    <n v="1463218895"/>
    <b v="0"/>
    <n v="96"/>
    <b v="0"/>
    <n v="21"/>
    <n v="109.9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2"/>
    <s v="US"/>
    <s v="USD"/>
    <n v="1463821338"/>
    <n v="1461229338"/>
    <b v="0"/>
    <n v="17"/>
    <b v="0"/>
    <n v="36"/>
    <n v="620.88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10554.11"/>
    <x v="2"/>
    <s v="US"/>
    <s v="USD"/>
    <n v="1472920909"/>
    <n v="1467736909"/>
    <b v="0"/>
    <n v="94"/>
    <b v="0"/>
    <n v="19"/>
    <n v="112.28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2"/>
    <s v="US"/>
    <s v="USD"/>
    <n v="1410955331"/>
    <n v="1407931331"/>
    <b v="0"/>
    <n v="129"/>
    <b v="0"/>
    <n v="14"/>
    <n v="81.78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2"/>
    <s v="US"/>
    <s v="USD"/>
    <n v="1477509604"/>
    <n v="1474917604"/>
    <b v="0"/>
    <n v="1"/>
    <b v="0"/>
    <n v="421"/>
    <n v="10526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10501"/>
    <x v="2"/>
    <s v="US"/>
    <s v="USD"/>
    <n v="1489512122"/>
    <n v="1486923722"/>
    <b v="0"/>
    <n v="4"/>
    <b v="0"/>
    <n v="21"/>
    <n v="2625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10440"/>
    <x v="2"/>
    <s v="US"/>
    <s v="USD"/>
    <n v="1477949764"/>
    <n v="1474493764"/>
    <b v="0"/>
    <n v="3"/>
    <b v="0"/>
    <n v="30"/>
    <n v="3480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10435"/>
    <x v="2"/>
    <s v="US"/>
    <s v="USD"/>
    <n v="1406257200"/>
    <n v="1403176891"/>
    <b v="0"/>
    <n v="135"/>
    <b v="0"/>
    <n v="3"/>
    <n v="77.3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2"/>
    <s v="US"/>
    <s v="USD"/>
    <n v="1421095672"/>
    <n v="1417207672"/>
    <b v="0"/>
    <n v="10"/>
    <b v="0"/>
    <n v="521"/>
    <n v="1042.9000000000001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10420"/>
    <x v="2"/>
    <s v="IT"/>
    <s v="EUR"/>
    <n v="1438618170"/>
    <n v="1436026170"/>
    <b v="0"/>
    <n v="0"/>
    <b v="0"/>
    <n v="2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2"/>
    <s v="MX"/>
    <s v="MXN"/>
    <n v="1486317653"/>
    <n v="1481133653"/>
    <b v="0"/>
    <n v="6"/>
    <b v="0"/>
    <n v="10"/>
    <n v="1731.67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2"/>
    <s v="US"/>
    <s v="USD"/>
    <n v="1444876253"/>
    <n v="1442284253"/>
    <b v="0"/>
    <n v="36"/>
    <b v="0"/>
    <n v="52"/>
    <n v="288.14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2"/>
    <s v="US"/>
    <s v="USD"/>
    <n v="1481173140"/>
    <n v="1478016097"/>
    <b v="0"/>
    <n v="336"/>
    <b v="0"/>
    <n v="5"/>
    <n v="30.79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10338"/>
    <x v="2"/>
    <s v="US"/>
    <s v="USD"/>
    <n v="1473400800"/>
    <n v="1469718841"/>
    <b v="0"/>
    <n v="34"/>
    <b v="0"/>
    <n v="52"/>
    <n v="304.06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2"/>
    <s v="US"/>
    <s v="USD"/>
    <n v="1435711246"/>
    <n v="1433292046"/>
    <b v="0"/>
    <n v="10"/>
    <b v="0"/>
    <n v="21"/>
    <n v="1033.5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2"/>
    <s v="GB"/>
    <s v="GBP"/>
    <n v="1482397263"/>
    <n v="1479805263"/>
    <b v="0"/>
    <n v="201"/>
    <b v="0"/>
    <n v="52"/>
    <n v="51.24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10300"/>
    <x v="2"/>
    <s v="US"/>
    <s v="USD"/>
    <n v="1430421827"/>
    <n v="1427829827"/>
    <b v="0"/>
    <n v="296"/>
    <b v="0"/>
    <n v="10"/>
    <n v="34.799999999999997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10299"/>
    <x v="2"/>
    <s v="US"/>
    <s v="USD"/>
    <n v="1485964559"/>
    <n v="1483372559"/>
    <b v="0"/>
    <n v="7"/>
    <b v="0"/>
    <n v="7"/>
    <n v="1471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10291"/>
    <x v="2"/>
    <s v="US"/>
    <s v="USD"/>
    <n v="1414758620"/>
    <n v="1412166620"/>
    <b v="0"/>
    <n v="7"/>
    <b v="0"/>
    <n v="17"/>
    <n v="1470.14"/>
    <x v="2"/>
    <s v="wearables"/>
    <x v="695"/>
    <d v="2014-10-31T12:30:20"/>
    <x v="0"/>
  </r>
  <r>
    <n v="696"/>
    <s v="trustee"/>
    <s v="Show your fidelity by wearing the Trustee rings! Show where you are (at)!"/>
    <n v="175000"/>
    <n v="10290"/>
    <x v="2"/>
    <s v="NL"/>
    <s v="EUR"/>
    <n v="1406326502"/>
    <n v="1403734502"/>
    <b v="0"/>
    <n v="1"/>
    <b v="0"/>
    <n v="6"/>
    <n v="10290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2"/>
    <s v="DE"/>
    <s v="EUR"/>
    <n v="1454502789"/>
    <n v="1453206789"/>
    <b v="0"/>
    <n v="114"/>
    <b v="0"/>
    <n v="205"/>
    <n v="90.0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2"/>
    <s v="US"/>
    <s v="USD"/>
    <n v="1411005600"/>
    <n v="1408141245"/>
    <b v="0"/>
    <n v="29"/>
    <b v="0"/>
    <n v="10"/>
    <n v="352.93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2"/>
    <s v="US"/>
    <s v="USD"/>
    <n v="1385136000"/>
    <n v="1381923548"/>
    <b v="0"/>
    <n v="890"/>
    <b v="0"/>
    <n v="8"/>
    <n v="11.5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2"/>
    <s v="ES"/>
    <s v="EUR"/>
    <n v="1484065881"/>
    <n v="1481473881"/>
    <b v="0"/>
    <n v="31"/>
    <b v="0"/>
    <n v="68"/>
    <n v="329.35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2"/>
    <s v="GB"/>
    <s v="GBP"/>
    <n v="1406130880"/>
    <n v="1403538880"/>
    <b v="0"/>
    <n v="21"/>
    <b v="0"/>
    <n v="44"/>
    <n v="486.19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2"/>
    <s v="US"/>
    <s v="USD"/>
    <n v="1480011987"/>
    <n v="1477416387"/>
    <b v="0"/>
    <n v="37"/>
    <b v="0"/>
    <n v="68"/>
    <n v="275.68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2"/>
    <s v="US"/>
    <s v="USD"/>
    <n v="1485905520"/>
    <n v="1481150949"/>
    <b v="0"/>
    <n v="7"/>
    <b v="0"/>
    <n v="68"/>
    <n v="1454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10173"/>
    <x v="2"/>
    <s v="CA"/>
    <s v="CAD"/>
    <n v="1487565468"/>
    <n v="1482381468"/>
    <b v="0"/>
    <n v="4"/>
    <b v="0"/>
    <n v="18"/>
    <n v="2543.25"/>
    <x v="2"/>
    <s v="wearables"/>
    <x v="704"/>
    <d v="2017-02-20T04:37:48"/>
    <x v="0"/>
  </r>
  <r>
    <n v="705"/>
    <s v="SomnoScope"/>
    <s v="The closest thing ever to the Holy Grail of wearables technology"/>
    <n v="100000"/>
    <n v="10156"/>
    <x v="2"/>
    <s v="NL"/>
    <s v="EUR"/>
    <n v="1484999278"/>
    <n v="1482407278"/>
    <b v="0"/>
    <n v="5"/>
    <b v="0"/>
    <n v="10"/>
    <n v="2031.2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10135"/>
    <x v="2"/>
    <s v="ES"/>
    <s v="EUR"/>
    <n v="1481740740"/>
    <n v="1478130783"/>
    <b v="0"/>
    <n v="0"/>
    <b v="0"/>
    <n v="1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2"/>
    <s v="GB"/>
    <s v="GBP"/>
    <n v="1483286127"/>
    <n v="1479830127"/>
    <b v="0"/>
    <n v="456"/>
    <b v="0"/>
    <n v="15"/>
    <n v="22.22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2"/>
    <s v="GB"/>
    <s v="GBP"/>
    <n v="1410616600"/>
    <n v="1405432600"/>
    <b v="0"/>
    <n v="369"/>
    <b v="0"/>
    <n v="25"/>
    <n v="27.42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10115"/>
    <x v="2"/>
    <s v="US"/>
    <s v="USD"/>
    <n v="1417741159"/>
    <n v="1415149159"/>
    <b v="0"/>
    <n v="2"/>
    <b v="0"/>
    <n v="67"/>
    <n v="5057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10100"/>
    <x v="2"/>
    <s v="CA"/>
    <s v="CAD"/>
    <n v="1408495440"/>
    <n v="1405640302"/>
    <b v="0"/>
    <n v="0"/>
    <b v="0"/>
    <n v="842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10092"/>
    <x v="2"/>
    <s v="NL"/>
    <s v="EUR"/>
    <n v="1481716868"/>
    <n v="1478257268"/>
    <b v="0"/>
    <n v="338"/>
    <b v="0"/>
    <n v="10"/>
    <n v="29.86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2"/>
    <s v="US"/>
    <s v="USD"/>
    <n v="1455466832"/>
    <n v="1452874832"/>
    <b v="0"/>
    <n v="4"/>
    <b v="0"/>
    <n v="21"/>
    <n v="2522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2"/>
    <s v="IT"/>
    <s v="EUR"/>
    <n v="1465130532"/>
    <n v="1462538532"/>
    <b v="0"/>
    <n v="1"/>
    <b v="0"/>
    <n v="40"/>
    <n v="10085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10085"/>
    <x v="2"/>
    <s v="US"/>
    <s v="USD"/>
    <n v="1488308082"/>
    <n v="1483124082"/>
    <b v="0"/>
    <n v="28"/>
    <b v="0"/>
    <n v="67"/>
    <n v="360.18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0081"/>
    <x v="2"/>
    <s v="US"/>
    <s v="USD"/>
    <n v="1446693040"/>
    <n v="1443233440"/>
    <b v="0"/>
    <n v="12"/>
    <b v="0"/>
    <n v="37"/>
    <n v="840.08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10071"/>
    <x v="2"/>
    <s v="US"/>
    <s v="USD"/>
    <n v="1417392000"/>
    <n v="1414511307"/>
    <b v="0"/>
    <n v="16"/>
    <b v="0"/>
    <n v="144"/>
    <n v="629.44000000000005"/>
    <x v="2"/>
    <s v="wearables"/>
    <x v="716"/>
    <d v="2014-12-01T00:00:00"/>
    <x v="0"/>
  </r>
  <r>
    <n v="717"/>
    <s v="cool air belt"/>
    <s v="Cool air flowing under clothing keeps you cool."/>
    <n v="100000"/>
    <n v="10067.5"/>
    <x v="2"/>
    <s v="US"/>
    <s v="USD"/>
    <n v="1409949002"/>
    <n v="1407357002"/>
    <b v="0"/>
    <n v="4"/>
    <b v="0"/>
    <n v="10"/>
    <n v="2516.88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10065"/>
    <x v="2"/>
    <s v="US"/>
    <s v="USD"/>
    <n v="1487397540"/>
    <n v="1484684247"/>
    <b v="0"/>
    <n v="4"/>
    <b v="0"/>
    <n v="84"/>
    <n v="2516.2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2"/>
    <s v="US"/>
    <s v="USD"/>
    <n v="1456189076"/>
    <n v="1454979476"/>
    <b v="0"/>
    <n v="10"/>
    <b v="0"/>
    <n v="67"/>
    <n v="1004.6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10045"/>
    <x v="0"/>
    <s v="US"/>
    <s v="USD"/>
    <n v="1327851291"/>
    <n v="1325432091"/>
    <b v="0"/>
    <n v="41"/>
    <b v="1"/>
    <n v="529"/>
    <n v="245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0"/>
    <s v="US"/>
    <s v="USD"/>
    <n v="1406900607"/>
    <n v="1403012607"/>
    <b v="0"/>
    <n v="119"/>
    <b v="1"/>
    <n v="122"/>
    <n v="84.39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10041"/>
    <x v="0"/>
    <s v="US"/>
    <s v="USD"/>
    <n v="1333909178"/>
    <n v="1331320778"/>
    <b v="0"/>
    <n v="153"/>
    <b v="1"/>
    <n v="40"/>
    <n v="65.6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10031"/>
    <x v="0"/>
    <s v="US"/>
    <s v="USD"/>
    <n v="1438228740"/>
    <n v="1435606549"/>
    <b v="0"/>
    <n v="100"/>
    <b v="1"/>
    <n v="201"/>
    <n v="100.3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0"/>
    <s v="US"/>
    <s v="USD"/>
    <n v="1309447163"/>
    <n v="1306855163"/>
    <b v="0"/>
    <n v="143"/>
    <b v="1"/>
    <n v="143"/>
    <n v="70.12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10026.49"/>
    <x v="0"/>
    <s v="US"/>
    <s v="USD"/>
    <n v="1450018912"/>
    <n v="1447426912"/>
    <b v="0"/>
    <n v="140"/>
    <b v="1"/>
    <n v="50"/>
    <n v="71.62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10025"/>
    <x v="0"/>
    <s v="US"/>
    <s v="USD"/>
    <n v="1365728487"/>
    <n v="1363136487"/>
    <b v="0"/>
    <n v="35"/>
    <b v="1"/>
    <n v="401"/>
    <n v="286.43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0"/>
    <s v="US"/>
    <s v="USD"/>
    <n v="1358198400"/>
    <n v="1354580949"/>
    <b v="0"/>
    <n v="149"/>
    <b v="1"/>
    <n v="286"/>
    <n v="67.2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10013"/>
    <x v="0"/>
    <s v="US"/>
    <s v="USD"/>
    <n v="1313957157"/>
    <n v="1310069157"/>
    <b v="0"/>
    <n v="130"/>
    <b v="1"/>
    <n v="134"/>
    <n v="77.02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10000"/>
    <x v="0"/>
    <s v="US"/>
    <s v="USD"/>
    <n v="1348028861"/>
    <n v="1342844861"/>
    <b v="0"/>
    <n v="120"/>
    <b v="1"/>
    <n v="250"/>
    <n v="83.33"/>
    <x v="3"/>
    <s v="nonfiction"/>
    <x v="729"/>
    <d v="2012-09-19T04:27:41"/>
    <x v="0"/>
  </r>
  <r>
    <n v="730"/>
    <s v="Encyclopedia of Surfing"/>
    <s v="A Massive but Cheerful Online Digital Archive of Surfing"/>
    <n v="20000"/>
    <n v="10000"/>
    <x v="0"/>
    <s v="US"/>
    <s v="USD"/>
    <n v="1323280391"/>
    <n v="1320688391"/>
    <b v="0"/>
    <n v="265"/>
    <b v="1"/>
    <n v="50"/>
    <n v="37.74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9875"/>
    <x v="0"/>
    <s v="US"/>
    <s v="USD"/>
    <n v="1327212000"/>
    <n v="1322852747"/>
    <b v="0"/>
    <n v="71"/>
    <b v="1"/>
    <n v="198"/>
    <n v="139.08000000000001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0"/>
    <s v="GB"/>
    <s v="GBP"/>
    <n v="1380449461"/>
    <n v="1375265461"/>
    <b v="0"/>
    <n v="13"/>
    <b v="1"/>
    <n v="24580"/>
    <n v="756.31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0"/>
    <s v="GB"/>
    <s v="GBP"/>
    <n v="1387533892"/>
    <n v="1384941892"/>
    <b v="0"/>
    <n v="169"/>
    <b v="1"/>
    <n v="392"/>
    <n v="57.99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9775"/>
    <x v="0"/>
    <s v="CA"/>
    <s v="CAD"/>
    <n v="1431147600"/>
    <n v="1428465420"/>
    <b v="0"/>
    <n v="57"/>
    <b v="1"/>
    <n v="115"/>
    <n v="171.4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9725"/>
    <x v="0"/>
    <s v="US"/>
    <s v="USD"/>
    <n v="1417653540"/>
    <n v="1414975346"/>
    <b v="0"/>
    <n v="229"/>
    <b v="1"/>
    <n v="21"/>
    <n v="42.47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9700"/>
    <x v="0"/>
    <s v="US"/>
    <s v="USD"/>
    <n v="1385009940"/>
    <n v="1383327440"/>
    <b v="0"/>
    <n v="108"/>
    <b v="1"/>
    <n v="269"/>
    <n v="89.81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9545"/>
    <x v="0"/>
    <s v="US"/>
    <s v="USD"/>
    <n v="1392408000"/>
    <n v="1390890987"/>
    <b v="0"/>
    <n v="108"/>
    <b v="1"/>
    <n v="191"/>
    <n v="88.38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9536"/>
    <x v="0"/>
    <s v="US"/>
    <s v="USD"/>
    <n v="1417409940"/>
    <n v="1414765794"/>
    <b v="0"/>
    <n v="41"/>
    <b v="1"/>
    <n v="636"/>
    <n v="232.59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0"/>
    <s v="US"/>
    <s v="USD"/>
    <n v="1407758629"/>
    <n v="1404907429"/>
    <b v="0"/>
    <n v="139"/>
    <b v="1"/>
    <n v="159"/>
    <n v="68.53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0"/>
    <s v="US"/>
    <s v="USD"/>
    <n v="1434857482"/>
    <n v="1433647882"/>
    <b v="0"/>
    <n v="19"/>
    <b v="1"/>
    <n v="317"/>
    <n v="500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9486.69"/>
    <x v="0"/>
    <s v="US"/>
    <s v="USD"/>
    <n v="1370964806"/>
    <n v="1367940806"/>
    <b v="0"/>
    <n v="94"/>
    <b v="1"/>
    <n v="73"/>
    <n v="100.92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0"/>
    <s v="US"/>
    <s v="USD"/>
    <n v="1395435712"/>
    <n v="1392847312"/>
    <b v="0"/>
    <n v="23"/>
    <b v="1"/>
    <n v="677"/>
    <n v="412.04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0"/>
    <s v="US"/>
    <s v="USD"/>
    <n v="1334610000"/>
    <n v="1332435685"/>
    <b v="0"/>
    <n v="15"/>
    <b v="1"/>
    <n v="1720"/>
    <n v="630.66999999999996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9446"/>
    <x v="0"/>
    <s v="US"/>
    <s v="USD"/>
    <n v="1355439503"/>
    <n v="1352847503"/>
    <b v="0"/>
    <n v="62"/>
    <b v="1"/>
    <n v="189"/>
    <n v="152.35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0"/>
    <s v="US"/>
    <s v="USD"/>
    <n v="1367588645"/>
    <n v="1364996645"/>
    <b v="0"/>
    <n v="74"/>
    <b v="1"/>
    <n v="425"/>
    <n v="127.37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9419"/>
    <x v="0"/>
    <s v="US"/>
    <s v="USD"/>
    <n v="1348372740"/>
    <n v="1346806909"/>
    <b v="0"/>
    <n v="97"/>
    <b v="1"/>
    <n v="315"/>
    <n v="97.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9395"/>
    <x v="0"/>
    <s v="NL"/>
    <s v="EUR"/>
    <n v="1421319240"/>
    <n v="1418649019"/>
    <b v="0"/>
    <n v="55"/>
    <b v="1"/>
    <n v="134"/>
    <n v="170.82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9387"/>
    <x v="0"/>
    <s v="US"/>
    <s v="USD"/>
    <n v="1407701966"/>
    <n v="1405109966"/>
    <b v="0"/>
    <n v="44"/>
    <b v="1"/>
    <n v="469"/>
    <n v="213.34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9370"/>
    <x v="0"/>
    <s v="US"/>
    <s v="USD"/>
    <n v="1485642930"/>
    <n v="1483050930"/>
    <b v="0"/>
    <n v="110"/>
    <b v="1"/>
    <n v="94"/>
    <n v="85.18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0"/>
    <s v="US"/>
    <s v="USD"/>
    <n v="1361739872"/>
    <n v="1359147872"/>
    <b v="0"/>
    <n v="59"/>
    <b v="1"/>
    <n v="210"/>
    <n v="158.34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9302.75"/>
    <x v="0"/>
    <s v="US"/>
    <s v="USD"/>
    <n v="1312470475"/>
    <n v="1308496075"/>
    <b v="0"/>
    <n v="62"/>
    <b v="1"/>
    <n v="310"/>
    <n v="150.0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0"/>
    <s v="AU"/>
    <s v="AUD"/>
    <n v="1476615600"/>
    <n v="1474884417"/>
    <b v="0"/>
    <n v="105"/>
    <b v="1"/>
    <n v="186"/>
    <n v="88.6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0"/>
    <s v="US"/>
    <s v="USD"/>
    <n v="1423922991"/>
    <n v="1421330991"/>
    <b v="0"/>
    <n v="26"/>
    <b v="1"/>
    <n v="92"/>
    <n v="354.92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0"/>
    <s v="US"/>
    <s v="USD"/>
    <n v="1357408721"/>
    <n v="1354816721"/>
    <b v="0"/>
    <n v="49"/>
    <b v="1"/>
    <n v="461"/>
    <n v="188.33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0"/>
    <s v="US"/>
    <s v="USD"/>
    <n v="1369010460"/>
    <n v="1366381877"/>
    <b v="0"/>
    <n v="68"/>
    <b v="1"/>
    <n v="368"/>
    <n v="135.34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0"/>
    <s v="US"/>
    <s v="USD"/>
    <n v="1303147459"/>
    <n v="1297880659"/>
    <b v="0"/>
    <n v="22"/>
    <b v="1"/>
    <n v="1310"/>
    <n v="416.82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0"/>
    <s v="US"/>
    <s v="USD"/>
    <n v="1354756714"/>
    <n v="1353547114"/>
    <b v="0"/>
    <n v="18"/>
    <b v="1"/>
    <n v="3655"/>
    <n v="507.61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9130"/>
    <x v="0"/>
    <s v="US"/>
    <s v="USD"/>
    <n v="1286568268"/>
    <n v="1283976268"/>
    <b v="0"/>
    <n v="19"/>
    <b v="1"/>
    <n v="365"/>
    <n v="480.53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9124"/>
    <x v="0"/>
    <s v="GB"/>
    <s v="GBP"/>
    <n v="1404892539"/>
    <n v="1401436539"/>
    <b v="0"/>
    <n v="99"/>
    <b v="1"/>
    <n v="182"/>
    <n v="92.16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9121"/>
    <x v="2"/>
    <s v="US"/>
    <s v="USD"/>
    <n v="1480188013"/>
    <n v="1477592413"/>
    <b v="0"/>
    <n v="0"/>
    <b v="0"/>
    <n v="415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9111"/>
    <x v="2"/>
    <s v="US"/>
    <s v="USD"/>
    <n v="1391364126"/>
    <n v="1388772126"/>
    <b v="0"/>
    <n v="6"/>
    <b v="0"/>
    <n v="182"/>
    <n v="1518.5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9110"/>
    <x v="2"/>
    <s v="MX"/>
    <s v="MXN"/>
    <n v="1480831200"/>
    <n v="1479328570"/>
    <b v="0"/>
    <n v="0"/>
    <b v="0"/>
    <n v="26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9044"/>
    <x v="2"/>
    <s v="GB"/>
    <s v="GBP"/>
    <n v="1376563408"/>
    <n v="1373971408"/>
    <b v="0"/>
    <n v="1"/>
    <b v="0"/>
    <n v="211"/>
    <n v="9044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9030"/>
    <x v="2"/>
    <s v="US"/>
    <s v="USD"/>
    <n v="1441858161"/>
    <n v="1439266161"/>
    <b v="0"/>
    <n v="0"/>
    <b v="0"/>
    <n v="181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9015"/>
    <x v="2"/>
    <s v="US"/>
    <s v="USD"/>
    <n v="1413723684"/>
    <n v="1411131684"/>
    <b v="0"/>
    <n v="44"/>
    <b v="0"/>
    <n v="129"/>
    <n v="204.89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8950"/>
    <x v="2"/>
    <s v="CA"/>
    <s v="CAD"/>
    <n v="1424112483"/>
    <n v="1421520483"/>
    <b v="0"/>
    <n v="0"/>
    <b v="0"/>
    <n v="224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2"/>
    <s v="US"/>
    <s v="USD"/>
    <n v="1432178810"/>
    <n v="1429586810"/>
    <b v="0"/>
    <n v="3"/>
    <b v="0"/>
    <n v="177"/>
    <n v="2945.67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2"/>
    <s v="US"/>
    <s v="USD"/>
    <n v="1387169890"/>
    <n v="1384577890"/>
    <b v="0"/>
    <n v="0"/>
    <b v="0"/>
    <n v="353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8827"/>
    <x v="2"/>
    <s v="US"/>
    <s v="USD"/>
    <n v="1388102094"/>
    <n v="1385510094"/>
    <b v="0"/>
    <n v="52"/>
    <b v="0"/>
    <n v="221"/>
    <n v="169.7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2"/>
    <s v="US"/>
    <s v="USD"/>
    <n v="1361750369"/>
    <n v="1358294369"/>
    <b v="0"/>
    <n v="0"/>
    <b v="0"/>
    <n v="5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8807"/>
    <x v="2"/>
    <s v="US"/>
    <s v="USD"/>
    <n v="1454183202"/>
    <n v="1449863202"/>
    <b v="0"/>
    <n v="1"/>
    <b v="0"/>
    <n v="23"/>
    <n v="8807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2"/>
    <s v="US"/>
    <s v="USD"/>
    <n v="1257047940"/>
    <n v="1252718519"/>
    <b v="0"/>
    <n v="1"/>
    <b v="0"/>
    <n v="586"/>
    <n v="8792.02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8780"/>
    <x v="2"/>
    <s v="GB"/>
    <s v="GBP"/>
    <n v="1431298860"/>
    <n v="1428341985"/>
    <b v="0"/>
    <n v="2"/>
    <b v="0"/>
    <n v="234"/>
    <n v="439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2"/>
    <s v="US"/>
    <s v="USD"/>
    <n v="1393181018"/>
    <n v="1390589018"/>
    <b v="0"/>
    <n v="9"/>
    <b v="0"/>
    <n v="1750"/>
    <n v="972.22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8740"/>
    <x v="2"/>
    <s v="US"/>
    <s v="USD"/>
    <n v="1323998795"/>
    <n v="1321406795"/>
    <b v="0"/>
    <n v="5"/>
    <b v="0"/>
    <n v="87"/>
    <n v="1748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8739.01"/>
    <x v="2"/>
    <s v="US"/>
    <s v="USD"/>
    <n v="1444539600"/>
    <n v="1441297645"/>
    <b v="0"/>
    <n v="57"/>
    <b v="0"/>
    <n v="125"/>
    <n v="153.3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2"/>
    <s v="US"/>
    <s v="USD"/>
    <n v="1375313577"/>
    <n v="1372721577"/>
    <b v="0"/>
    <n v="3"/>
    <b v="0"/>
    <n v="291"/>
    <n v="2911.6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8730"/>
    <x v="2"/>
    <s v="US"/>
    <s v="USD"/>
    <n v="1398876680"/>
    <n v="1396284680"/>
    <b v="0"/>
    <n v="1"/>
    <b v="0"/>
    <n v="1746"/>
    <n v="8730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8725"/>
    <x v="2"/>
    <s v="US"/>
    <s v="USD"/>
    <n v="1287115200"/>
    <n v="1284567905"/>
    <b v="0"/>
    <n v="6"/>
    <b v="0"/>
    <n v="58"/>
    <n v="1454.1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8722"/>
    <x v="0"/>
    <s v="US"/>
    <s v="USD"/>
    <n v="1304439025"/>
    <n v="1301847025"/>
    <b v="0"/>
    <n v="27"/>
    <b v="1"/>
    <n v="872"/>
    <n v="323.04000000000002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8711.52"/>
    <x v="0"/>
    <s v="US"/>
    <s v="USD"/>
    <n v="1370649674"/>
    <n v="1368057674"/>
    <b v="0"/>
    <n v="25"/>
    <b v="1"/>
    <n v="1089"/>
    <n v="348.46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8685"/>
    <x v="0"/>
    <s v="US"/>
    <s v="USD"/>
    <n v="1345918302"/>
    <n v="1343326302"/>
    <b v="0"/>
    <n v="14"/>
    <b v="1"/>
    <n v="1241"/>
    <n v="620.36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0"/>
    <s v="US"/>
    <s v="USD"/>
    <n v="1335564000"/>
    <n v="1332182049"/>
    <b v="0"/>
    <n v="35"/>
    <b v="1"/>
    <n v="578"/>
    <n v="247.6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0"/>
    <s v="US"/>
    <s v="USD"/>
    <n v="1395023719"/>
    <n v="1391571319"/>
    <b v="0"/>
    <n v="10"/>
    <b v="1"/>
    <n v="864"/>
    <n v="864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8636"/>
    <x v="0"/>
    <s v="US"/>
    <s v="USD"/>
    <n v="1362060915"/>
    <n v="1359468915"/>
    <b v="0"/>
    <n v="29"/>
    <b v="1"/>
    <n v="1727"/>
    <n v="297.79000000000002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8632"/>
    <x v="0"/>
    <s v="US"/>
    <s v="USD"/>
    <n v="1336751220"/>
    <n v="1331774434"/>
    <b v="0"/>
    <n v="44"/>
    <b v="1"/>
    <n v="173"/>
    <n v="196.18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8620"/>
    <x v="0"/>
    <s v="US"/>
    <s v="USD"/>
    <n v="1383318226"/>
    <n v="1380726226"/>
    <b v="0"/>
    <n v="17"/>
    <b v="1"/>
    <n v="718"/>
    <n v="507.06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8586"/>
    <x v="0"/>
    <s v="US"/>
    <s v="USD"/>
    <n v="1341633540"/>
    <n v="1338336588"/>
    <b v="0"/>
    <n v="34"/>
    <b v="1"/>
    <n v="859"/>
    <n v="252.53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0"/>
    <s v="US"/>
    <s v="USD"/>
    <n v="1358755140"/>
    <n v="1357187280"/>
    <b v="0"/>
    <n v="14"/>
    <b v="1"/>
    <n v="505"/>
    <n v="612.92999999999995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0"/>
    <s v="US"/>
    <s v="USD"/>
    <n v="1359680939"/>
    <n v="1357088939"/>
    <b v="0"/>
    <n v="156"/>
    <b v="1"/>
    <n v="86"/>
    <n v="54.92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0"/>
    <s v="US"/>
    <s v="USD"/>
    <n v="1384322340"/>
    <n v="1381430646"/>
    <b v="0"/>
    <n v="128"/>
    <b v="1"/>
    <n v="114"/>
    <n v="66.709999999999994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8537"/>
    <x v="0"/>
    <s v="US"/>
    <s v="USD"/>
    <n v="1383861483"/>
    <n v="1381265883"/>
    <b v="0"/>
    <n v="60"/>
    <b v="1"/>
    <n v="341"/>
    <n v="142.28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0"/>
    <s v="US"/>
    <s v="USD"/>
    <n v="1372827540"/>
    <n v="1371491244"/>
    <b v="0"/>
    <n v="32"/>
    <b v="1"/>
    <n v="310"/>
    <n v="266.77999999999997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529"/>
    <x v="0"/>
    <s v="US"/>
    <s v="USD"/>
    <n v="1315242360"/>
    <n v="1310438737"/>
    <b v="0"/>
    <n v="53"/>
    <b v="1"/>
    <n v="107"/>
    <n v="160.91999999999999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0"/>
    <s v="US"/>
    <s v="USD"/>
    <n v="1333774740"/>
    <n v="1330094566"/>
    <b v="0"/>
    <n v="184"/>
    <b v="1"/>
    <n v="61"/>
    <n v="46.3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8471"/>
    <x v="0"/>
    <s v="US"/>
    <s v="USD"/>
    <n v="1379279400"/>
    <n v="1376687485"/>
    <b v="0"/>
    <n v="90"/>
    <b v="1"/>
    <n v="85"/>
    <n v="94.12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8447"/>
    <x v="0"/>
    <s v="US"/>
    <s v="USD"/>
    <n v="1335672000"/>
    <n v="1332978688"/>
    <b v="0"/>
    <n v="71"/>
    <b v="1"/>
    <n v="282"/>
    <n v="118.97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8425"/>
    <x v="0"/>
    <s v="US"/>
    <s v="USD"/>
    <n v="1412086187"/>
    <n v="1409494187"/>
    <b v="0"/>
    <n v="87"/>
    <b v="1"/>
    <n v="241"/>
    <n v="96.84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0"/>
    <s v="US"/>
    <s v="USD"/>
    <n v="1335542446"/>
    <n v="1332950446"/>
    <b v="0"/>
    <n v="28"/>
    <b v="1"/>
    <n v="168"/>
    <n v="300.04000000000002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8399"/>
    <x v="0"/>
    <s v="GB"/>
    <s v="GBP"/>
    <n v="1410431054"/>
    <n v="1407839054"/>
    <b v="0"/>
    <n v="56"/>
    <b v="1"/>
    <n v="560"/>
    <n v="149.97999999999999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8355"/>
    <x v="0"/>
    <s v="US"/>
    <s v="USD"/>
    <n v="1309547120"/>
    <n v="1306955120"/>
    <b v="0"/>
    <n v="51"/>
    <b v="1"/>
    <n v="418"/>
    <n v="163.82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0"/>
    <s v="US"/>
    <s v="USD"/>
    <n v="1347854700"/>
    <n v="1343867524"/>
    <b v="0"/>
    <n v="75"/>
    <b v="1"/>
    <n v="139"/>
    <n v="111.32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0"/>
    <s v="US"/>
    <s v="USD"/>
    <n v="1306630800"/>
    <n v="1304376478"/>
    <b v="0"/>
    <n v="38"/>
    <b v="1"/>
    <n v="363"/>
    <n v="219.68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0"/>
    <s v="US"/>
    <s v="USD"/>
    <n v="1311393540"/>
    <n v="1309919526"/>
    <b v="0"/>
    <n v="18"/>
    <b v="1"/>
    <n v="151"/>
    <n v="462.22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0"/>
    <s v="US"/>
    <s v="USD"/>
    <n v="1310857200"/>
    <n v="1306525512"/>
    <b v="0"/>
    <n v="54"/>
    <b v="1"/>
    <n v="277"/>
    <n v="153.97999999999999"/>
    <x v="4"/>
    <s v="rock"/>
    <x v="805"/>
    <d v="2011-07-16T23:00:00"/>
    <x v="0"/>
  </r>
  <r>
    <n v="806"/>
    <s v="Golden Animals NEW Album!"/>
    <s v="Help Golden Animals finish their NEW Album!"/>
    <n v="8000"/>
    <n v="8306.42"/>
    <x v="0"/>
    <s v="US"/>
    <s v="USD"/>
    <n v="1315413339"/>
    <n v="1312821339"/>
    <b v="0"/>
    <n v="71"/>
    <b v="1"/>
    <n v="104"/>
    <n v="116.99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8301"/>
    <x v="0"/>
    <s v="US"/>
    <s v="USD"/>
    <n v="1488333600"/>
    <n v="1485270311"/>
    <b v="0"/>
    <n v="57"/>
    <b v="1"/>
    <n v="208"/>
    <n v="145.63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0"/>
    <s v="CA"/>
    <s v="CAD"/>
    <n v="1419224340"/>
    <n v="1416363886"/>
    <b v="0"/>
    <n v="43"/>
    <b v="1"/>
    <n v="184"/>
    <n v="193.02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8272"/>
    <x v="0"/>
    <s v="US"/>
    <s v="USD"/>
    <n v="1390161630"/>
    <n v="1387569630"/>
    <b v="0"/>
    <n v="52"/>
    <b v="1"/>
    <n v="207"/>
    <n v="159.08000000000001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0"/>
    <s v="US"/>
    <s v="USD"/>
    <n v="1346462462"/>
    <n v="1343870462"/>
    <b v="0"/>
    <n v="27"/>
    <b v="1"/>
    <n v="550"/>
    <n v="305.77999999999997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8241"/>
    <x v="0"/>
    <s v="US"/>
    <s v="USD"/>
    <n v="1373475120"/>
    <n v="1371569202"/>
    <b v="0"/>
    <n v="12"/>
    <b v="1"/>
    <n v="824"/>
    <n v="686.75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0"/>
    <s v="US"/>
    <s v="USD"/>
    <n v="1362146280"/>
    <n v="1357604752"/>
    <b v="0"/>
    <n v="33"/>
    <b v="1"/>
    <n v="1372"/>
    <n v="249.39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8227"/>
    <x v="0"/>
    <s v="US"/>
    <s v="USD"/>
    <n v="1342825365"/>
    <n v="1340233365"/>
    <b v="0"/>
    <n v="96"/>
    <b v="1"/>
    <n v="548"/>
    <n v="85.7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8211.61"/>
    <x v="0"/>
    <s v="US"/>
    <s v="USD"/>
    <n v="1306865040"/>
    <n v="1305568201"/>
    <b v="0"/>
    <n v="28"/>
    <b v="1"/>
    <n v="821"/>
    <n v="293.27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8211"/>
    <x v="0"/>
    <s v="US"/>
    <s v="USD"/>
    <n v="1414879303"/>
    <n v="1412287303"/>
    <b v="0"/>
    <n v="43"/>
    <b v="1"/>
    <n v="205"/>
    <n v="190.95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211"/>
    <x v="0"/>
    <s v="US"/>
    <s v="USD"/>
    <n v="1365489000"/>
    <n v="1362776043"/>
    <b v="0"/>
    <n v="205"/>
    <b v="1"/>
    <n v="117"/>
    <n v="40.049999999999997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0"/>
    <s v="US"/>
    <s v="USD"/>
    <n v="1331441940"/>
    <n v="1326810211"/>
    <b v="0"/>
    <n v="23"/>
    <b v="1"/>
    <n v="547"/>
    <n v="356.83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0"/>
    <s v="US"/>
    <s v="USD"/>
    <n v="1344358860"/>
    <n v="1343682681"/>
    <b v="0"/>
    <n v="19"/>
    <b v="1"/>
    <n v="2340"/>
    <n v="431.11"/>
    <x v="4"/>
    <s v="rock"/>
    <x v="818"/>
    <d v="2012-08-07T17:01:00"/>
    <x v="0"/>
  </r>
  <r>
    <n v="819"/>
    <s v="Winter Tour"/>
    <s v="We are touring the Southeast in support of our new EP"/>
    <n v="400"/>
    <n v="8190"/>
    <x v="0"/>
    <s v="US"/>
    <s v="USD"/>
    <n v="1387601040"/>
    <n v="1386806254"/>
    <b v="0"/>
    <n v="14"/>
    <b v="1"/>
    <n v="2048"/>
    <n v="585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8173"/>
    <x v="0"/>
    <s v="US"/>
    <s v="USD"/>
    <n v="1402290000"/>
    <n v="1399666342"/>
    <b v="0"/>
    <n v="38"/>
    <b v="1"/>
    <n v="409"/>
    <n v="215.08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0"/>
    <s v="US"/>
    <s v="USD"/>
    <n v="1430712060"/>
    <n v="1427753265"/>
    <b v="0"/>
    <n v="78"/>
    <b v="1"/>
    <n v="47"/>
    <n v="104.69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8160"/>
    <x v="0"/>
    <s v="US"/>
    <s v="USD"/>
    <n v="1349477050"/>
    <n v="1346885050"/>
    <b v="0"/>
    <n v="69"/>
    <b v="1"/>
    <n v="272"/>
    <n v="118.26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8152"/>
    <x v="0"/>
    <s v="US"/>
    <s v="USD"/>
    <n v="1427062852"/>
    <n v="1424474452"/>
    <b v="0"/>
    <n v="33"/>
    <b v="1"/>
    <n v="1019"/>
    <n v="247.03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0"/>
    <s v="US"/>
    <s v="USD"/>
    <n v="1271573940"/>
    <n v="1268459318"/>
    <b v="0"/>
    <n v="54"/>
    <b v="1"/>
    <n v="509"/>
    <n v="150.66999999999999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8120"/>
    <x v="0"/>
    <s v="US"/>
    <s v="USD"/>
    <n v="1351495284"/>
    <n v="1349335284"/>
    <b v="0"/>
    <n v="99"/>
    <b v="1"/>
    <n v="65"/>
    <n v="82.02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8114"/>
    <x v="0"/>
    <s v="US"/>
    <s v="USD"/>
    <n v="1332719730"/>
    <n v="1330908930"/>
    <b v="0"/>
    <n v="49"/>
    <b v="1"/>
    <n v="148"/>
    <n v="165.59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0"/>
    <s v="US"/>
    <s v="USD"/>
    <n v="1329248940"/>
    <n v="1326972107"/>
    <b v="0"/>
    <n v="11"/>
    <b v="1"/>
    <n v="2703"/>
    <n v="737.27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0"/>
    <s v="US"/>
    <s v="USD"/>
    <n v="1340641440"/>
    <n v="1339549982"/>
    <b v="0"/>
    <n v="38"/>
    <b v="1"/>
    <n v="624"/>
    <n v="213.39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8105"/>
    <x v="0"/>
    <s v="GB"/>
    <s v="GBP"/>
    <n v="1468437240"/>
    <n v="1463253240"/>
    <b v="0"/>
    <n v="16"/>
    <b v="1"/>
    <n v="1621"/>
    <n v="506.56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8098"/>
    <x v="0"/>
    <s v="US"/>
    <s v="USD"/>
    <n v="1363952225"/>
    <n v="1361363825"/>
    <b v="0"/>
    <n v="32"/>
    <b v="1"/>
    <n v="450"/>
    <n v="253.0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8095"/>
    <x v="0"/>
    <s v="US"/>
    <s v="USD"/>
    <n v="1335540694"/>
    <n v="1332948694"/>
    <b v="0"/>
    <n v="20"/>
    <b v="1"/>
    <n v="540"/>
    <n v="404.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0"/>
    <s v="US"/>
    <s v="USD"/>
    <n v="1327133580"/>
    <n v="1321978335"/>
    <b v="0"/>
    <n v="154"/>
    <b v="1"/>
    <n v="54"/>
    <n v="52.54"/>
    <x v="4"/>
    <s v="rock"/>
    <x v="832"/>
    <d v="2012-01-21T08:13:00"/>
    <x v="0"/>
  </r>
  <r>
    <n v="833"/>
    <s v="Ragman Rolls"/>
    <s v="This is an American rock album."/>
    <n v="6000"/>
    <n v="8084"/>
    <x v="0"/>
    <s v="US"/>
    <s v="USD"/>
    <n v="1397941475"/>
    <n v="1395349475"/>
    <b v="0"/>
    <n v="41"/>
    <b v="1"/>
    <n v="135"/>
    <n v="197.17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8080.33"/>
    <x v="0"/>
    <s v="US"/>
    <s v="USD"/>
    <n v="1372651140"/>
    <n v="1369770292"/>
    <b v="0"/>
    <n v="75"/>
    <b v="1"/>
    <n v="147"/>
    <n v="107.74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0"/>
    <s v="US"/>
    <s v="USD"/>
    <n v="1337396400"/>
    <n v="1333709958"/>
    <b v="0"/>
    <n v="40"/>
    <b v="1"/>
    <n v="404"/>
    <n v="201.93"/>
    <x v="4"/>
    <s v="rock"/>
    <x v="835"/>
    <d v="2012-05-19T03:00:00"/>
    <x v="0"/>
  </r>
  <r>
    <n v="836"/>
    <s v="DESMADRE Full Album + Press Kit"/>
    <s v="An album you can bring home to mom."/>
    <n v="5000"/>
    <n v="8076"/>
    <x v="0"/>
    <s v="US"/>
    <s v="USD"/>
    <n v="1381108918"/>
    <n v="1378516918"/>
    <b v="0"/>
    <n v="46"/>
    <b v="1"/>
    <n v="162"/>
    <n v="175.57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8070.43"/>
    <x v="0"/>
    <s v="US"/>
    <s v="USD"/>
    <n v="1398988662"/>
    <n v="1396396662"/>
    <b v="0"/>
    <n v="62"/>
    <b v="1"/>
    <n v="323"/>
    <n v="130.16999999999999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0"/>
    <s v="US"/>
    <s v="USD"/>
    <n v="1326835985"/>
    <n v="1324243985"/>
    <b v="0"/>
    <n v="61"/>
    <b v="1"/>
    <n v="403"/>
    <n v="132.19999999999999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8058.55"/>
    <x v="0"/>
    <s v="US"/>
    <s v="USD"/>
    <n v="1348337956"/>
    <n v="1345745956"/>
    <b v="0"/>
    <n v="96"/>
    <b v="1"/>
    <n v="161"/>
    <n v="83.9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8053"/>
    <x v="0"/>
    <s v="US"/>
    <s v="USD"/>
    <n v="1474694787"/>
    <n v="1472102787"/>
    <b v="0"/>
    <n v="190"/>
    <b v="1"/>
    <n v="81"/>
    <n v="42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0"/>
    <s v="US"/>
    <s v="USD"/>
    <n v="1415653663"/>
    <n v="1413058063"/>
    <b v="1"/>
    <n v="94"/>
    <b v="1"/>
    <n v="161"/>
    <n v="85.48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0"/>
    <s v="CA"/>
    <s v="CAD"/>
    <n v="1381723140"/>
    <n v="1378735983"/>
    <b v="1"/>
    <n v="39"/>
    <b v="1"/>
    <n v="321"/>
    <n v="205.79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0"/>
    <s v="US"/>
    <s v="USD"/>
    <n v="1414817940"/>
    <n v="1411489552"/>
    <b v="1"/>
    <n v="159"/>
    <b v="1"/>
    <n v="267"/>
    <n v="50.38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8005"/>
    <x v="0"/>
    <s v="US"/>
    <s v="USD"/>
    <n v="1473047940"/>
    <n v="1469595396"/>
    <b v="0"/>
    <n v="177"/>
    <b v="1"/>
    <n v="160"/>
    <n v="45.23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8001"/>
    <x v="0"/>
    <s v="GB"/>
    <s v="GBP"/>
    <n v="1394460000"/>
    <n v="1393233855"/>
    <b v="0"/>
    <n v="47"/>
    <b v="1"/>
    <n v="727"/>
    <n v="170.23"/>
    <x v="4"/>
    <s v="metal"/>
    <x v="846"/>
    <d v="2014-03-10T14:00:00"/>
    <x v="0"/>
  </r>
  <r>
    <n v="847"/>
    <s v="CENTROPYMUSIC"/>
    <s v="MUSIC WITH MEANING!  MUSIC THAT MATTERS!!!"/>
    <n v="10"/>
    <n v="8000"/>
    <x v="0"/>
    <s v="US"/>
    <s v="USD"/>
    <n v="1436555376"/>
    <n v="1433963376"/>
    <b v="0"/>
    <n v="1"/>
    <b v="1"/>
    <n v="80000"/>
    <n v="800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7981"/>
    <x v="0"/>
    <s v="US"/>
    <s v="USD"/>
    <n v="1429038033"/>
    <n v="1426446033"/>
    <b v="0"/>
    <n v="16"/>
    <b v="1"/>
    <n v="2660"/>
    <n v="498.8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0"/>
    <s v="US"/>
    <s v="USD"/>
    <n v="1426473264"/>
    <n v="1424057664"/>
    <b v="0"/>
    <n v="115"/>
    <b v="1"/>
    <n v="199"/>
    <n v="69.06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7934"/>
    <x v="0"/>
    <s v="US"/>
    <s v="USD"/>
    <n v="1461560340"/>
    <n v="1458762717"/>
    <b v="0"/>
    <n v="133"/>
    <b v="1"/>
    <n v="198"/>
    <n v="59.65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7917.45"/>
    <x v="0"/>
    <s v="FR"/>
    <s v="EUR"/>
    <n v="1469994300"/>
    <n v="1464815253"/>
    <b v="0"/>
    <n v="70"/>
    <b v="1"/>
    <n v="396"/>
    <n v="113.11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7905"/>
    <x v="0"/>
    <s v="US"/>
    <s v="USD"/>
    <n v="1477342800"/>
    <n v="1476386395"/>
    <b v="0"/>
    <n v="62"/>
    <b v="1"/>
    <n v="226"/>
    <n v="127.5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7905"/>
    <x v="0"/>
    <s v="US"/>
    <s v="USD"/>
    <n v="1424116709"/>
    <n v="1421524709"/>
    <b v="0"/>
    <n v="10"/>
    <b v="1"/>
    <n v="2635"/>
    <n v="790.5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7877"/>
    <x v="0"/>
    <s v="US"/>
    <s v="USD"/>
    <n v="1482901546"/>
    <n v="1480309546"/>
    <b v="0"/>
    <n v="499"/>
    <b v="1"/>
    <n v="28"/>
    <n v="15.79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7876"/>
    <x v="0"/>
    <s v="US"/>
    <s v="USD"/>
    <n v="1469329217"/>
    <n v="1466737217"/>
    <b v="0"/>
    <n v="47"/>
    <b v="1"/>
    <n v="543"/>
    <n v="167.57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0"/>
    <s v="DE"/>
    <s v="EUR"/>
    <n v="1477422000"/>
    <n v="1472282956"/>
    <b v="0"/>
    <n v="28"/>
    <b v="1"/>
    <n v="3149"/>
    <n v="281.18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7860"/>
    <x v="0"/>
    <s v="ES"/>
    <s v="EUR"/>
    <n v="1448463431"/>
    <n v="1444831031"/>
    <b v="0"/>
    <n v="24"/>
    <b v="1"/>
    <n v="655"/>
    <n v="327.5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0"/>
    <s v="GB"/>
    <s v="GBP"/>
    <n v="1429138740"/>
    <n v="1426528418"/>
    <b v="0"/>
    <n v="76"/>
    <b v="1"/>
    <n v="653"/>
    <n v="103.1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7834"/>
    <x v="0"/>
    <s v="US"/>
    <s v="USD"/>
    <n v="1433376000"/>
    <n v="1430768468"/>
    <b v="0"/>
    <n v="98"/>
    <b v="1"/>
    <n v="196"/>
    <n v="79.94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2"/>
    <s v="US"/>
    <s v="USD"/>
    <n v="1385123713"/>
    <n v="1382528113"/>
    <b v="0"/>
    <n v="48"/>
    <b v="0"/>
    <n v="56"/>
    <n v="163.19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2"/>
    <s v="US"/>
    <s v="USD"/>
    <n v="1474067404"/>
    <n v="1471475404"/>
    <b v="0"/>
    <n v="2"/>
    <b v="0"/>
    <n v="174"/>
    <n v="390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7795"/>
    <x v="2"/>
    <s v="GB"/>
    <s v="GBP"/>
    <n v="1384179548"/>
    <n v="1381583948"/>
    <b v="0"/>
    <n v="4"/>
    <b v="0"/>
    <n v="16"/>
    <n v="1948.7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7793"/>
    <x v="2"/>
    <s v="US"/>
    <s v="USD"/>
    <n v="1329014966"/>
    <n v="1326422966"/>
    <b v="0"/>
    <n v="5"/>
    <b v="0"/>
    <n v="390"/>
    <n v="1558.6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2"/>
    <s v="US"/>
    <s v="USD"/>
    <n v="1381917540"/>
    <n v="1379990038"/>
    <b v="0"/>
    <n v="79"/>
    <b v="0"/>
    <n v="120"/>
    <n v="98.61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2"/>
    <s v="US"/>
    <s v="USD"/>
    <n v="1358361197"/>
    <n v="1353177197"/>
    <b v="0"/>
    <n v="2"/>
    <b v="0"/>
    <n v="354"/>
    <n v="389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7764"/>
    <x v="2"/>
    <s v="US"/>
    <s v="USD"/>
    <n v="1425136200"/>
    <n v="1421853518"/>
    <b v="0"/>
    <n v="11"/>
    <b v="0"/>
    <n v="222"/>
    <n v="705.82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2"/>
    <s v="US"/>
    <s v="USD"/>
    <n v="1259643540"/>
    <n v="1254450706"/>
    <b v="0"/>
    <n v="11"/>
    <b v="0"/>
    <n v="155"/>
    <n v="704.55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2"/>
    <s v="US"/>
    <s v="USD"/>
    <n v="1389055198"/>
    <n v="1386463198"/>
    <b v="0"/>
    <n v="1"/>
    <b v="0"/>
    <n v="17"/>
    <n v="7733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7711.3"/>
    <x v="2"/>
    <s v="US"/>
    <s v="USD"/>
    <n v="1365448657"/>
    <n v="1362860257"/>
    <b v="0"/>
    <n v="3"/>
    <b v="0"/>
    <n v="88"/>
    <n v="2570.4299999999998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2"/>
    <s v="GB"/>
    <s v="GBP"/>
    <n v="1377995523"/>
    <n v="1375403523"/>
    <b v="0"/>
    <n v="5"/>
    <b v="0"/>
    <n v="39"/>
    <n v="1540.39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2"/>
    <s v="US"/>
    <s v="USD"/>
    <n v="1385735295"/>
    <n v="1383139695"/>
    <b v="0"/>
    <n v="12"/>
    <b v="0"/>
    <n v="128"/>
    <n v="640.41999999999996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7670"/>
    <x v="2"/>
    <s v="US"/>
    <s v="USD"/>
    <n v="1299786527"/>
    <n v="1295898527"/>
    <b v="0"/>
    <n v="2"/>
    <b v="0"/>
    <n v="96"/>
    <n v="383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7665"/>
    <x v="2"/>
    <s v="US"/>
    <s v="USD"/>
    <n v="1352610040"/>
    <n v="1349150440"/>
    <b v="0"/>
    <n v="5"/>
    <b v="0"/>
    <n v="219"/>
    <n v="1533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2"/>
    <s v="US"/>
    <s v="USD"/>
    <n v="1367676034"/>
    <n v="1365084034"/>
    <b v="0"/>
    <n v="21"/>
    <b v="0"/>
    <n v="255"/>
    <n v="364.52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2"/>
    <s v="US"/>
    <s v="USD"/>
    <n v="1442856131"/>
    <n v="1441128131"/>
    <b v="0"/>
    <n v="0"/>
    <b v="0"/>
    <n v="153"/>
    <n v="0"/>
    <x v="4"/>
    <s v="jazz"/>
    <x v="875"/>
    <d v="2015-09-21T17:22:11"/>
    <x v="0"/>
  </r>
  <r>
    <n v="876"/>
    <s v="Sound Of Dobells"/>
    <s v="What was the greatest record shop ever?  DOBELLS!"/>
    <n v="3152"/>
    <n v="7620"/>
    <x v="2"/>
    <s v="GB"/>
    <s v="GBP"/>
    <n v="1359978927"/>
    <n v="1357127727"/>
    <b v="0"/>
    <n v="45"/>
    <b v="0"/>
    <n v="242"/>
    <n v="169.33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7617"/>
    <x v="2"/>
    <s v="US"/>
    <s v="USD"/>
    <n v="1387479360"/>
    <n v="1384887360"/>
    <b v="0"/>
    <n v="29"/>
    <b v="0"/>
    <n v="381"/>
    <n v="262.66000000000003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7595.43"/>
    <x v="2"/>
    <s v="US"/>
    <s v="USD"/>
    <n v="1293082524"/>
    <n v="1290490524"/>
    <b v="0"/>
    <n v="2"/>
    <b v="0"/>
    <n v="152"/>
    <n v="3797.72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2"/>
    <s v="US"/>
    <s v="USD"/>
    <n v="1338321305"/>
    <n v="1336506905"/>
    <b v="0"/>
    <n v="30"/>
    <b v="0"/>
    <n v="361"/>
    <n v="252.53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7559"/>
    <x v="2"/>
    <s v="US"/>
    <s v="USD"/>
    <n v="1351582938"/>
    <n v="1348731738"/>
    <b v="0"/>
    <n v="8"/>
    <b v="0"/>
    <n v="200"/>
    <n v="944.88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7555"/>
    <x v="2"/>
    <s v="US"/>
    <s v="USD"/>
    <n v="1326520886"/>
    <n v="1322632886"/>
    <b v="0"/>
    <n v="1"/>
    <b v="0"/>
    <n v="201"/>
    <n v="7555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2"/>
    <s v="US"/>
    <s v="USD"/>
    <n v="1315341550"/>
    <n v="1312490350"/>
    <b v="0"/>
    <n v="14"/>
    <b v="0"/>
    <n v="503"/>
    <n v="538.57000000000005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7530"/>
    <x v="2"/>
    <s v="US"/>
    <s v="USD"/>
    <n v="1456957635"/>
    <n v="1451773635"/>
    <b v="0"/>
    <n v="24"/>
    <b v="0"/>
    <n v="151"/>
    <n v="313.75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7527"/>
    <x v="2"/>
    <s v="US"/>
    <s v="USD"/>
    <n v="1336789860"/>
    <n v="1331666146"/>
    <b v="0"/>
    <n v="2"/>
    <b v="0"/>
    <n v="376"/>
    <n v="3763.5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25.12"/>
    <x v="2"/>
    <s v="US"/>
    <s v="USD"/>
    <n v="1483137311"/>
    <n v="1481322911"/>
    <b v="0"/>
    <n v="21"/>
    <b v="0"/>
    <n v="753"/>
    <n v="358.34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7520"/>
    <x v="2"/>
    <s v="US"/>
    <s v="USD"/>
    <n v="1473972813"/>
    <n v="1471812813"/>
    <b v="0"/>
    <n v="7"/>
    <b v="0"/>
    <n v="1504"/>
    <n v="1074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2"/>
    <s v="US"/>
    <s v="USD"/>
    <n v="1338159655"/>
    <n v="1335567655"/>
    <b v="0"/>
    <n v="0"/>
    <b v="0"/>
    <n v="751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500"/>
    <x v="2"/>
    <s v="US"/>
    <s v="USD"/>
    <n v="1314856800"/>
    <n v="1311789885"/>
    <b v="0"/>
    <n v="4"/>
    <b v="0"/>
    <n v="750"/>
    <n v="1875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2"/>
    <s v="US"/>
    <s v="USD"/>
    <n v="1412534943"/>
    <n v="1409942943"/>
    <b v="0"/>
    <n v="32"/>
    <b v="0"/>
    <n v="30"/>
    <n v="234.22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2"/>
    <s v="US"/>
    <s v="USD"/>
    <n v="1385055979"/>
    <n v="1382460379"/>
    <b v="0"/>
    <n v="4"/>
    <b v="0"/>
    <n v="248"/>
    <n v="1861.29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7433.48"/>
    <x v="2"/>
    <s v="US"/>
    <s v="USD"/>
    <n v="1408581930"/>
    <n v="1405989930"/>
    <b v="0"/>
    <n v="9"/>
    <b v="0"/>
    <n v="93"/>
    <n v="825.94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2"/>
    <s v="US"/>
    <s v="USD"/>
    <n v="1280635200"/>
    <n v="1273121283"/>
    <b v="0"/>
    <n v="17"/>
    <b v="0"/>
    <n v="124"/>
    <n v="436.18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7412"/>
    <x v="2"/>
    <s v="US"/>
    <s v="USD"/>
    <n v="1427920363"/>
    <n v="1425331963"/>
    <b v="0"/>
    <n v="5"/>
    <b v="0"/>
    <n v="371"/>
    <n v="1482.4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2"/>
    <s v="US"/>
    <s v="USD"/>
    <n v="1465169610"/>
    <n v="1462577610"/>
    <b v="0"/>
    <n v="53"/>
    <b v="0"/>
    <n v="37"/>
    <n v="139.57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2"/>
    <s v="US"/>
    <s v="USD"/>
    <n v="1287975829"/>
    <n v="1284087829"/>
    <b v="0"/>
    <n v="7"/>
    <b v="0"/>
    <n v="92"/>
    <n v="1054.72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7365"/>
    <x v="2"/>
    <s v="US"/>
    <s v="USD"/>
    <n v="1440734400"/>
    <n v="1438549026"/>
    <b v="0"/>
    <n v="72"/>
    <b v="0"/>
    <n v="92"/>
    <n v="102.29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7344"/>
    <x v="2"/>
    <s v="US"/>
    <s v="USD"/>
    <n v="1354123908"/>
    <n v="1351528308"/>
    <b v="0"/>
    <n v="0"/>
    <b v="0"/>
    <n v="245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340"/>
    <x v="2"/>
    <s v="US"/>
    <s v="USD"/>
    <n v="1326651110"/>
    <n v="1322763110"/>
    <b v="0"/>
    <n v="2"/>
    <b v="0"/>
    <n v="294"/>
    <n v="3670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7336.01"/>
    <x v="2"/>
    <s v="US"/>
    <s v="USD"/>
    <n v="1306549362"/>
    <n v="1302661362"/>
    <b v="0"/>
    <n v="8"/>
    <b v="0"/>
    <n v="978"/>
    <n v="917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7326.88"/>
    <x v="2"/>
    <s v="US"/>
    <s v="USD"/>
    <n v="1459365802"/>
    <n v="1456777402"/>
    <b v="0"/>
    <n v="2"/>
    <b v="0"/>
    <n v="147"/>
    <n v="3663.44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2"/>
    <s v="US"/>
    <s v="USD"/>
    <n v="1276024260"/>
    <n v="1272050914"/>
    <b v="0"/>
    <n v="0"/>
    <b v="0"/>
    <n v="112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7226"/>
    <x v="2"/>
    <s v="US"/>
    <s v="USD"/>
    <n v="1409412600"/>
    <n v="1404947422"/>
    <b v="0"/>
    <n v="3"/>
    <b v="0"/>
    <n v="24"/>
    <n v="2408.67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7220"/>
    <x v="2"/>
    <s v="US"/>
    <s v="USD"/>
    <n v="1348367100"/>
    <n v="1346180780"/>
    <b v="0"/>
    <n v="4"/>
    <b v="0"/>
    <n v="144"/>
    <n v="1805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7219"/>
    <x v="2"/>
    <s v="US"/>
    <s v="USD"/>
    <n v="1451786137"/>
    <n v="1449194137"/>
    <b v="0"/>
    <n v="3"/>
    <b v="0"/>
    <n v="14"/>
    <n v="2406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7206"/>
    <x v="2"/>
    <s v="US"/>
    <s v="USD"/>
    <n v="1295847926"/>
    <n v="1290663926"/>
    <b v="0"/>
    <n v="6"/>
    <b v="0"/>
    <n v="111"/>
    <n v="1201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7184"/>
    <x v="2"/>
    <s v="US"/>
    <s v="USD"/>
    <n v="1394681590"/>
    <n v="1392093190"/>
    <b v="0"/>
    <n v="0"/>
    <b v="0"/>
    <n v="48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7173"/>
    <x v="2"/>
    <s v="US"/>
    <s v="USD"/>
    <n v="1315715823"/>
    <n v="1313123823"/>
    <b v="0"/>
    <n v="0"/>
    <b v="0"/>
    <n v="247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7164"/>
    <x v="2"/>
    <s v="US"/>
    <s v="USD"/>
    <n v="1280206740"/>
    <n v="1276283655"/>
    <b v="0"/>
    <n v="0"/>
    <b v="0"/>
    <n v="287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2"/>
    <s v="US"/>
    <s v="USD"/>
    <n v="1343016000"/>
    <n v="1340296440"/>
    <b v="0"/>
    <n v="8"/>
    <b v="0"/>
    <n v="45"/>
    <n v="895.02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7140"/>
    <x v="2"/>
    <s v="GB"/>
    <s v="GBP"/>
    <n v="1488546319"/>
    <n v="1483362319"/>
    <b v="0"/>
    <n v="5"/>
    <b v="0"/>
    <n v="1298"/>
    <n v="1428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2"/>
    <s v="US"/>
    <s v="USD"/>
    <n v="1390522045"/>
    <n v="1388707645"/>
    <b v="0"/>
    <n v="0"/>
    <b v="0"/>
    <n v="7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7062"/>
    <x v="2"/>
    <s v="US"/>
    <s v="USD"/>
    <n v="1355197047"/>
    <n v="1350009447"/>
    <b v="0"/>
    <n v="2"/>
    <b v="0"/>
    <n v="202"/>
    <n v="3531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2"/>
    <s v="US"/>
    <s v="USD"/>
    <n v="1336188019"/>
    <n v="1333596019"/>
    <b v="0"/>
    <n v="24"/>
    <b v="0"/>
    <n v="24"/>
    <n v="293.8999999999999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7050"/>
    <x v="2"/>
    <s v="US"/>
    <s v="USD"/>
    <n v="1345918747"/>
    <n v="1343326747"/>
    <b v="0"/>
    <n v="0"/>
    <b v="0"/>
    <n v="47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7040"/>
    <x v="2"/>
    <s v="US"/>
    <s v="USD"/>
    <n v="1330577940"/>
    <n v="1327853914"/>
    <b v="0"/>
    <n v="9"/>
    <b v="0"/>
    <n v="108"/>
    <n v="782.22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2"/>
    <s v="US"/>
    <s v="USD"/>
    <n v="1287723600"/>
    <n v="1284409734"/>
    <b v="0"/>
    <n v="0"/>
    <b v="0"/>
    <n v="213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2"/>
    <s v="US"/>
    <s v="USD"/>
    <n v="1405305000"/>
    <n v="1402612730"/>
    <b v="0"/>
    <n v="1"/>
    <b v="0"/>
    <n v="140"/>
    <n v="7015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2"/>
    <s v="GB"/>
    <s v="GBP"/>
    <n v="1417474761"/>
    <n v="1414879161"/>
    <b v="0"/>
    <n v="10"/>
    <b v="0"/>
    <n v="180"/>
    <n v="701.1"/>
    <x v="4"/>
    <s v="jazz"/>
    <x v="918"/>
    <d v="2014-12-01T22:59:21"/>
    <x v="0"/>
  </r>
  <r>
    <n v="919"/>
    <s v="Jazz CD:  Out of The Blue"/>
    <s v="Cool jazz with a New Orleans flavor."/>
    <n v="20000"/>
    <n v="7003"/>
    <x v="2"/>
    <s v="US"/>
    <s v="USD"/>
    <n v="1355930645"/>
    <n v="1352906645"/>
    <b v="0"/>
    <n v="1"/>
    <b v="0"/>
    <n v="35"/>
    <n v="7003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7000.58"/>
    <x v="2"/>
    <s v="US"/>
    <s v="USD"/>
    <n v="1384448822"/>
    <n v="1381853222"/>
    <b v="0"/>
    <n v="0"/>
    <b v="0"/>
    <n v="127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2"/>
    <s v="US"/>
    <s v="USD"/>
    <n v="1323666376"/>
    <n v="1320033976"/>
    <b v="0"/>
    <n v="20"/>
    <b v="0"/>
    <n v="46"/>
    <n v="348.1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6925"/>
    <x v="2"/>
    <s v="US"/>
    <s v="USD"/>
    <n v="1412167393"/>
    <n v="1409143393"/>
    <b v="0"/>
    <n v="30"/>
    <b v="0"/>
    <n v="26"/>
    <n v="230.8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2"/>
    <s v="US"/>
    <s v="USD"/>
    <n v="1416614523"/>
    <n v="1414018923"/>
    <b v="0"/>
    <n v="6"/>
    <b v="0"/>
    <n v="46"/>
    <n v="1150.67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6863"/>
    <x v="2"/>
    <s v="US"/>
    <s v="USD"/>
    <n v="1360795069"/>
    <n v="1358203069"/>
    <b v="0"/>
    <n v="15"/>
    <b v="0"/>
    <n v="229"/>
    <n v="457.53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6853"/>
    <x v="2"/>
    <s v="US"/>
    <s v="USD"/>
    <n v="1385590111"/>
    <n v="1382994511"/>
    <b v="0"/>
    <n v="5"/>
    <b v="0"/>
    <n v="114"/>
    <n v="1370.6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2"/>
    <s v="US"/>
    <s v="USD"/>
    <n v="1278628800"/>
    <n v="1276043330"/>
    <b v="0"/>
    <n v="0"/>
    <b v="0"/>
    <n v="98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6780"/>
    <x v="2"/>
    <s v="US"/>
    <s v="USD"/>
    <n v="1337024695"/>
    <n v="1334432695"/>
    <b v="0"/>
    <n v="0"/>
    <b v="0"/>
    <n v="34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6755"/>
    <x v="2"/>
    <s v="US"/>
    <s v="USD"/>
    <n v="1353196800"/>
    <n v="1348864913"/>
    <b v="0"/>
    <n v="28"/>
    <b v="0"/>
    <n v="47"/>
    <n v="241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6740.37"/>
    <x v="2"/>
    <s v="US"/>
    <s v="USD"/>
    <n v="1333946569"/>
    <n v="1331358169"/>
    <b v="0"/>
    <n v="0"/>
    <b v="0"/>
    <n v="1348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2"/>
    <s v="US"/>
    <s v="USD"/>
    <n v="1277501520"/>
    <n v="1273874306"/>
    <b v="0"/>
    <n v="5"/>
    <b v="0"/>
    <n v="745"/>
    <n v="1341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2"/>
    <s v="GB"/>
    <s v="GBP"/>
    <n v="1395007200"/>
    <n v="1392021502"/>
    <b v="0"/>
    <n v="7"/>
    <b v="0"/>
    <n v="335"/>
    <n v="957.14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6691"/>
    <x v="2"/>
    <s v="US"/>
    <s v="USD"/>
    <n v="1363990545"/>
    <n v="1360106145"/>
    <b v="0"/>
    <n v="30"/>
    <b v="0"/>
    <n v="70"/>
    <n v="223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2"/>
    <s v="US"/>
    <s v="USD"/>
    <n v="1399867409"/>
    <n v="1394683409"/>
    <b v="0"/>
    <n v="2"/>
    <b v="0"/>
    <n v="334"/>
    <n v="3342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6680.22"/>
    <x v="2"/>
    <s v="CA"/>
    <s v="CAD"/>
    <n v="1399183200"/>
    <n v="1396633284"/>
    <b v="0"/>
    <n v="30"/>
    <b v="0"/>
    <n v="134"/>
    <n v="222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6663"/>
    <x v="2"/>
    <s v="US"/>
    <s v="USD"/>
    <n v="1454054429"/>
    <n v="1451462429"/>
    <b v="0"/>
    <n v="2"/>
    <b v="0"/>
    <n v="190"/>
    <n v="3331.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6658"/>
    <x v="2"/>
    <s v="US"/>
    <s v="USD"/>
    <n v="1326916800"/>
    <n v="1323131689"/>
    <b v="0"/>
    <n v="0"/>
    <b v="0"/>
    <n v="476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2"/>
    <s v="US"/>
    <s v="USD"/>
    <n v="1383509357"/>
    <n v="1380913757"/>
    <b v="0"/>
    <n v="2"/>
    <b v="0"/>
    <n v="190"/>
    <n v="3323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6645"/>
    <x v="2"/>
    <s v="US"/>
    <s v="USD"/>
    <n v="1346585448"/>
    <n v="1343993448"/>
    <b v="0"/>
    <n v="1"/>
    <b v="0"/>
    <n v="95"/>
    <n v="664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2"/>
    <s v="US"/>
    <s v="USD"/>
    <n v="1372622280"/>
    <n v="1369246738"/>
    <b v="0"/>
    <n v="2"/>
    <b v="0"/>
    <n v="241"/>
    <n v="3316.5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2"/>
    <s v="US"/>
    <s v="USD"/>
    <n v="1439251926"/>
    <n v="1435363926"/>
    <b v="0"/>
    <n v="14"/>
    <b v="0"/>
    <n v="74"/>
    <n v="473.74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2"/>
    <s v="US"/>
    <s v="USD"/>
    <n v="1486693145"/>
    <n v="1484101145"/>
    <b v="0"/>
    <n v="31"/>
    <b v="0"/>
    <n v="13"/>
    <n v="213.81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2"/>
    <s v="US"/>
    <s v="USD"/>
    <n v="1455826460"/>
    <n v="1452716060"/>
    <b v="0"/>
    <n v="16"/>
    <b v="0"/>
    <n v="88"/>
    <n v="413.13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6592"/>
    <x v="2"/>
    <s v="US"/>
    <s v="USD"/>
    <n v="1480438905"/>
    <n v="1477843305"/>
    <b v="0"/>
    <n v="12"/>
    <b v="0"/>
    <n v="220"/>
    <n v="549.33000000000004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565"/>
    <x v="2"/>
    <s v="US"/>
    <s v="USD"/>
    <n v="1460988000"/>
    <n v="1458050450"/>
    <b v="0"/>
    <n v="96"/>
    <b v="0"/>
    <n v="13"/>
    <n v="68.39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6555"/>
    <x v="2"/>
    <s v="FR"/>
    <s v="EUR"/>
    <n v="1487462340"/>
    <n v="1482958626"/>
    <b v="0"/>
    <n v="16"/>
    <b v="0"/>
    <n v="7"/>
    <n v="409.69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6541"/>
    <x v="2"/>
    <s v="US"/>
    <s v="USD"/>
    <n v="1473444048"/>
    <n v="1470852048"/>
    <b v="0"/>
    <n v="5"/>
    <b v="0"/>
    <n v="44"/>
    <n v="1308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6530"/>
    <x v="2"/>
    <s v="US"/>
    <s v="USD"/>
    <n v="1467312306"/>
    <n v="1462128306"/>
    <b v="0"/>
    <n v="0"/>
    <b v="0"/>
    <n v="768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6515"/>
    <x v="2"/>
    <s v="NL"/>
    <s v="EUR"/>
    <n v="1457812364"/>
    <n v="1455220364"/>
    <b v="0"/>
    <n v="8"/>
    <b v="0"/>
    <n v="163"/>
    <n v="814.38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6511"/>
    <x v="2"/>
    <s v="DE"/>
    <s v="EUR"/>
    <n v="1456016576"/>
    <n v="1450832576"/>
    <b v="0"/>
    <n v="7"/>
    <b v="0"/>
    <n v="33"/>
    <n v="930.14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6506"/>
    <x v="2"/>
    <s v="CA"/>
    <s v="CAD"/>
    <n v="1453053661"/>
    <n v="1450461661"/>
    <b v="0"/>
    <n v="24"/>
    <b v="0"/>
    <n v="130"/>
    <n v="271.08"/>
    <x v="2"/>
    <s v="wearables"/>
    <x v="950"/>
    <d v="2016-01-17T18:01:01"/>
    <x v="0"/>
  </r>
  <r>
    <n v="951"/>
    <s v="Smart Harness"/>
    <s v="Revolutionizing the way we walk our dogs!"/>
    <n v="50000"/>
    <n v="6505"/>
    <x v="2"/>
    <s v="US"/>
    <s v="USD"/>
    <n v="1465054872"/>
    <n v="1461166872"/>
    <b v="0"/>
    <n v="121"/>
    <b v="0"/>
    <n v="13"/>
    <n v="53.76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6500.09"/>
    <x v="2"/>
    <s v="US"/>
    <s v="USD"/>
    <n v="1479483812"/>
    <n v="1476888212"/>
    <b v="0"/>
    <n v="196"/>
    <b v="0"/>
    <n v="13"/>
    <n v="33.159999999999997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2"/>
    <s v="US"/>
    <s v="USD"/>
    <n v="1422158199"/>
    <n v="1419566199"/>
    <b v="0"/>
    <n v="5"/>
    <b v="0"/>
    <n v="43"/>
    <n v="1300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2"/>
    <s v="US"/>
    <s v="USD"/>
    <n v="1440100839"/>
    <n v="1436472039"/>
    <b v="0"/>
    <n v="73"/>
    <b v="0"/>
    <n v="43"/>
    <n v="88.84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2"/>
    <s v="US"/>
    <s v="USD"/>
    <n v="1473750300"/>
    <n v="1470294300"/>
    <b v="0"/>
    <n v="93"/>
    <b v="0"/>
    <n v="2"/>
    <n v="69.23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6400.47"/>
    <x v="2"/>
    <s v="US"/>
    <s v="USD"/>
    <n v="1430081759"/>
    <n v="1424901359"/>
    <b v="0"/>
    <n v="17"/>
    <b v="0"/>
    <n v="13"/>
    <n v="376.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6388"/>
    <x v="2"/>
    <s v="US"/>
    <s v="USD"/>
    <n v="1479392133"/>
    <n v="1476710133"/>
    <b v="0"/>
    <n v="7"/>
    <b v="0"/>
    <n v="53"/>
    <n v="912.57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2"/>
    <s v="US"/>
    <s v="USD"/>
    <n v="1428641940"/>
    <n v="1426792563"/>
    <b v="0"/>
    <n v="17"/>
    <b v="0"/>
    <n v="82"/>
    <n v="375.71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2"/>
    <s v="US"/>
    <s v="USD"/>
    <n v="1421640665"/>
    <n v="1419048665"/>
    <b v="0"/>
    <n v="171"/>
    <b v="0"/>
    <n v="13"/>
    <n v="37.32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2"/>
    <s v="US"/>
    <s v="USD"/>
    <n v="1489500155"/>
    <n v="1485874955"/>
    <b v="0"/>
    <n v="188"/>
    <b v="0"/>
    <n v="11"/>
    <n v="33.909999999999997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6373.27"/>
    <x v="2"/>
    <s v="US"/>
    <s v="USD"/>
    <n v="1487617200"/>
    <n v="1483634335"/>
    <b v="0"/>
    <n v="110"/>
    <b v="0"/>
    <n v="7"/>
    <n v="57.94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2"/>
    <s v="US"/>
    <s v="USD"/>
    <n v="1455210353"/>
    <n v="1451927153"/>
    <b v="0"/>
    <n v="37"/>
    <b v="0"/>
    <n v="254"/>
    <n v="171.89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6360"/>
    <x v="2"/>
    <s v="US"/>
    <s v="USD"/>
    <n v="1476717319"/>
    <n v="1473693319"/>
    <b v="0"/>
    <n v="9"/>
    <b v="0"/>
    <n v="18"/>
    <n v="706.67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2"/>
    <s v="CA"/>
    <s v="CAD"/>
    <n v="1441119919"/>
    <n v="1437663919"/>
    <b v="0"/>
    <n v="29"/>
    <b v="0"/>
    <n v="6"/>
    <n v="217.52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2"/>
    <s v="US"/>
    <s v="USD"/>
    <n v="1477454340"/>
    <n v="1474676646"/>
    <b v="0"/>
    <n v="6"/>
    <b v="0"/>
    <n v="25"/>
    <n v="1050.29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6301"/>
    <x v="2"/>
    <s v="US"/>
    <s v="USD"/>
    <n v="1475766932"/>
    <n v="1473174932"/>
    <b v="0"/>
    <n v="30"/>
    <b v="0"/>
    <n v="53"/>
    <n v="210.03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6300"/>
    <x v="2"/>
    <s v="US"/>
    <s v="USD"/>
    <n v="1461301574"/>
    <n v="1456121174"/>
    <b v="0"/>
    <n v="81"/>
    <b v="0"/>
    <n v="32"/>
    <n v="77.7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2"/>
    <s v="US"/>
    <s v="USD"/>
    <n v="1408134034"/>
    <n v="1405542034"/>
    <b v="0"/>
    <n v="4"/>
    <b v="0"/>
    <n v="79"/>
    <n v="157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6258"/>
    <x v="2"/>
    <s v="MX"/>
    <s v="MXN"/>
    <n v="1486624607"/>
    <n v="1483773407"/>
    <b v="0"/>
    <n v="11"/>
    <b v="0"/>
    <n v="21"/>
    <n v="568.91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2"/>
    <s v="CA"/>
    <s v="CAD"/>
    <n v="1485147540"/>
    <n v="1481951853"/>
    <b v="0"/>
    <n v="14"/>
    <b v="0"/>
    <n v="125"/>
    <n v="446.93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2"/>
    <s v="US"/>
    <s v="USD"/>
    <n v="1433178060"/>
    <n v="1429290060"/>
    <b v="0"/>
    <n v="5"/>
    <b v="0"/>
    <n v="6"/>
    <n v="1248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2"/>
    <s v="US"/>
    <s v="USD"/>
    <n v="1409813940"/>
    <n v="1407271598"/>
    <b v="0"/>
    <n v="45"/>
    <b v="0"/>
    <n v="31"/>
    <n v="138.56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2"/>
    <s v="US"/>
    <s v="USD"/>
    <n v="1447032093"/>
    <n v="1441844493"/>
    <b v="0"/>
    <n v="8"/>
    <b v="0"/>
    <n v="31"/>
    <n v="777.5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6215.56"/>
    <x v="2"/>
    <s v="US"/>
    <s v="USD"/>
    <n v="1458925156"/>
    <n v="1456336756"/>
    <b v="0"/>
    <n v="3"/>
    <b v="0"/>
    <n v="12"/>
    <n v="2071.85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2"/>
    <s v="US"/>
    <s v="USD"/>
    <n v="1467132185"/>
    <n v="1461948185"/>
    <b v="0"/>
    <n v="24"/>
    <b v="0"/>
    <n v="6"/>
    <n v="258.95999999999998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2"/>
    <s v="AU"/>
    <s v="AUD"/>
    <n v="1439515497"/>
    <n v="1435627497"/>
    <b v="0"/>
    <n v="18"/>
    <b v="0"/>
    <n v="4"/>
    <n v="34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2"/>
    <s v="AT"/>
    <s v="EUR"/>
    <n v="1456094197"/>
    <n v="1453502197"/>
    <b v="0"/>
    <n v="12"/>
    <b v="0"/>
    <n v="230"/>
    <n v="517.41999999999996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6207"/>
    <x v="2"/>
    <s v="SE"/>
    <s v="SEK"/>
    <n v="1456385101"/>
    <n v="1453793101"/>
    <b v="0"/>
    <n v="123"/>
    <b v="0"/>
    <n v="4"/>
    <n v="50.46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6181"/>
    <x v="2"/>
    <s v="US"/>
    <s v="USD"/>
    <n v="1466449140"/>
    <n v="1463392828"/>
    <b v="0"/>
    <n v="96"/>
    <b v="0"/>
    <n v="18"/>
    <n v="64.39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2"/>
    <s v="US"/>
    <s v="USD"/>
    <n v="1417387322"/>
    <n v="1413495722"/>
    <b v="0"/>
    <n v="31"/>
    <b v="0"/>
    <n v="62"/>
    <n v="198.55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2"/>
    <s v="US"/>
    <s v="USD"/>
    <n v="1407624222"/>
    <n v="1405032222"/>
    <b v="0"/>
    <n v="4"/>
    <b v="0"/>
    <n v="7"/>
    <n v="1536.57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6141.99"/>
    <x v="2"/>
    <s v="US"/>
    <s v="USD"/>
    <n v="1475431486"/>
    <n v="1472839486"/>
    <b v="0"/>
    <n v="3"/>
    <b v="0"/>
    <n v="35"/>
    <n v="2047.33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2"/>
    <s v="ES"/>
    <s v="EUR"/>
    <n v="1471985640"/>
    <n v="1469289685"/>
    <b v="0"/>
    <n v="179"/>
    <b v="0"/>
    <n v="6"/>
    <n v="34.25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2"/>
    <s v="US"/>
    <s v="USD"/>
    <n v="1427507208"/>
    <n v="1424918808"/>
    <b v="0"/>
    <n v="3"/>
    <b v="0"/>
    <n v="61"/>
    <n v="204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2"/>
    <s v="DE"/>
    <s v="EUR"/>
    <n v="1451602800"/>
    <n v="1449011610"/>
    <b v="0"/>
    <n v="23"/>
    <b v="0"/>
    <n v="20"/>
    <n v="266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2"/>
    <s v="GB"/>
    <s v="GBP"/>
    <n v="1452384000"/>
    <n v="1447698300"/>
    <b v="0"/>
    <n v="23"/>
    <b v="0"/>
    <n v="31"/>
    <n v="265.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108"/>
    <x v="2"/>
    <s v="NL"/>
    <s v="EUR"/>
    <n v="1403507050"/>
    <n v="1400051050"/>
    <b v="0"/>
    <n v="41"/>
    <b v="0"/>
    <n v="12"/>
    <n v="148.97999999999999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2"/>
    <s v="IT"/>
    <s v="EUR"/>
    <n v="1475310825"/>
    <n v="1472718825"/>
    <b v="0"/>
    <n v="0"/>
    <b v="0"/>
    <n v="122"/>
    <n v="0"/>
    <x v="2"/>
    <s v="wearables"/>
    <x v="988"/>
    <d v="2016-10-01T08:33:45"/>
    <x v="0"/>
  </r>
  <r>
    <n v="989"/>
    <s v="Power Rope"/>
    <s v="The most useful phone charger you will ever buy"/>
    <n v="10000"/>
    <n v="6100"/>
    <x v="2"/>
    <s v="US"/>
    <s v="USD"/>
    <n v="1475101495"/>
    <n v="1472509495"/>
    <b v="0"/>
    <n v="32"/>
    <b v="0"/>
    <n v="61"/>
    <n v="190.63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2"/>
    <s v="US"/>
    <s v="USD"/>
    <n v="1409770164"/>
    <n v="1407178164"/>
    <b v="0"/>
    <n v="2"/>
    <b v="0"/>
    <n v="24"/>
    <n v="3043.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2"/>
    <s v="GB"/>
    <s v="GBP"/>
    <n v="1468349460"/>
    <n v="1466186988"/>
    <b v="0"/>
    <n v="7"/>
    <b v="0"/>
    <n v="122"/>
    <n v="868.57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6080"/>
    <x v="2"/>
    <s v="US"/>
    <s v="USD"/>
    <n v="1462655519"/>
    <n v="1457475119"/>
    <b v="0"/>
    <n v="4"/>
    <b v="0"/>
    <n v="6"/>
    <n v="1520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2"/>
    <s v="US"/>
    <s v="USD"/>
    <n v="1478926800"/>
    <n v="1476054568"/>
    <b v="0"/>
    <n v="196"/>
    <b v="0"/>
    <n v="9"/>
    <n v="31.01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2"/>
    <s v="US"/>
    <s v="USD"/>
    <n v="1417388340"/>
    <n v="1412835530"/>
    <b v="0"/>
    <n v="11"/>
    <b v="0"/>
    <n v="3"/>
    <n v="551.91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2"/>
    <s v="US"/>
    <s v="USD"/>
    <n v="1417276800"/>
    <n v="1415140480"/>
    <b v="0"/>
    <n v="9"/>
    <b v="0"/>
    <n v="61"/>
    <n v="673.44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060"/>
    <x v="2"/>
    <s v="US"/>
    <s v="USD"/>
    <n v="1406474820"/>
    <n v="1403902060"/>
    <b v="0"/>
    <n v="5"/>
    <b v="0"/>
    <n v="152"/>
    <n v="1212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056"/>
    <x v="2"/>
    <s v="US"/>
    <s v="USD"/>
    <n v="1417145297"/>
    <n v="1414549697"/>
    <b v="0"/>
    <n v="8"/>
    <b v="0"/>
    <n v="121"/>
    <n v="757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6053"/>
    <x v="2"/>
    <s v="CA"/>
    <s v="CAD"/>
    <n v="1447909401"/>
    <n v="1444017801"/>
    <b v="0"/>
    <n v="229"/>
    <b v="0"/>
    <n v="10"/>
    <n v="26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6042.02"/>
    <x v="2"/>
    <s v="CA"/>
    <s v="CAD"/>
    <n v="1415865720"/>
    <n v="1413270690"/>
    <b v="0"/>
    <n v="40"/>
    <b v="0"/>
    <n v="4"/>
    <n v="151.05000000000001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1"/>
    <s v="US"/>
    <s v="USD"/>
    <n v="1489537560"/>
    <n v="1484357160"/>
    <b v="0"/>
    <n v="6"/>
    <b v="0"/>
    <n v="1"/>
    <n v="1006.93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1"/>
    <s v="GB"/>
    <s v="GBP"/>
    <n v="1485796613"/>
    <n v="1481908613"/>
    <b v="0"/>
    <n v="4"/>
    <b v="0"/>
    <n v="121"/>
    <n v="1510.39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1"/>
    <s v="US"/>
    <s v="USD"/>
    <n v="1450331940"/>
    <n v="1447777514"/>
    <b v="0"/>
    <n v="22"/>
    <b v="0"/>
    <n v="60"/>
    <n v="274.5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6030"/>
    <x v="1"/>
    <s v="FR"/>
    <s v="EUR"/>
    <n v="1489680061"/>
    <n v="1487091661"/>
    <b v="0"/>
    <n v="15"/>
    <b v="0"/>
    <n v="30"/>
    <n v="402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6029"/>
    <x v="1"/>
    <s v="US"/>
    <s v="USD"/>
    <n v="1455814827"/>
    <n v="1453222827"/>
    <b v="0"/>
    <n v="95"/>
    <b v="0"/>
    <n v="24"/>
    <n v="63.46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6027"/>
    <x v="1"/>
    <s v="US"/>
    <s v="USD"/>
    <n v="1446217183"/>
    <n v="1443538783"/>
    <b v="0"/>
    <n v="161"/>
    <b v="0"/>
    <n v="3"/>
    <n v="37.43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6025"/>
    <x v="1"/>
    <s v="US"/>
    <s v="USD"/>
    <n v="1418368260"/>
    <n v="1417654672"/>
    <b v="0"/>
    <n v="8"/>
    <b v="0"/>
    <n v="151"/>
    <n v="753.13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6025"/>
    <x v="1"/>
    <s v="US"/>
    <s v="USD"/>
    <n v="1481727623"/>
    <n v="1478095223"/>
    <b v="0"/>
    <n v="76"/>
    <b v="0"/>
    <n v="20"/>
    <n v="79.28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1"/>
    <s v="MX"/>
    <s v="MXN"/>
    <n v="1482953115"/>
    <n v="1480361115"/>
    <b v="0"/>
    <n v="1"/>
    <b v="0"/>
    <n v="6"/>
    <n v="602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1"/>
    <s v="US"/>
    <s v="USD"/>
    <n v="1466346646"/>
    <n v="1463754646"/>
    <b v="0"/>
    <n v="101"/>
    <b v="0"/>
    <n v="12"/>
    <n v="59.59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1"/>
    <s v="US"/>
    <s v="USD"/>
    <n v="1473044340"/>
    <n v="1468180462"/>
    <b v="0"/>
    <n v="4"/>
    <b v="0"/>
    <n v="5"/>
    <n v="1504.7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1"/>
    <s v="US"/>
    <s v="USD"/>
    <n v="1418938395"/>
    <n v="1415050395"/>
    <b v="0"/>
    <n v="1"/>
    <b v="0"/>
    <n v="30"/>
    <n v="6007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1"/>
    <s v="US"/>
    <s v="USD"/>
    <n v="1485254052"/>
    <n v="1481366052"/>
    <b v="0"/>
    <n v="775"/>
    <b v="0"/>
    <n v="120"/>
    <n v="7.74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1"/>
    <s v="US"/>
    <s v="USD"/>
    <n v="1451419200"/>
    <n v="1449000056"/>
    <b v="0"/>
    <n v="90"/>
    <b v="0"/>
    <n v="24"/>
    <n v="66.67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6000"/>
    <x v="1"/>
    <s v="US"/>
    <s v="USD"/>
    <n v="1420070615"/>
    <n v="1415750615"/>
    <b v="0"/>
    <n v="16"/>
    <b v="0"/>
    <n v="60"/>
    <n v="37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6000"/>
    <x v="1"/>
    <s v="CH"/>
    <s v="CHF"/>
    <n v="1448489095"/>
    <n v="1445893495"/>
    <b v="0"/>
    <n v="6"/>
    <b v="0"/>
    <n v="67"/>
    <n v="100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1"/>
    <s v="US"/>
    <s v="USD"/>
    <n v="1459992856"/>
    <n v="1456108456"/>
    <b v="0"/>
    <n v="38"/>
    <b v="0"/>
    <n v="6"/>
    <n v="157.88999999999999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1"/>
    <s v="US"/>
    <s v="USD"/>
    <n v="1448125935"/>
    <n v="1444666335"/>
    <b v="0"/>
    <n v="355"/>
    <b v="0"/>
    <n v="2"/>
    <n v="16.899999999999999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000"/>
    <x v="1"/>
    <s v="US"/>
    <s v="USD"/>
    <n v="1468496933"/>
    <n v="1465904933"/>
    <b v="0"/>
    <n v="7"/>
    <b v="0"/>
    <n v="30"/>
    <n v="857.14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5985"/>
    <x v="1"/>
    <s v="US"/>
    <s v="USD"/>
    <n v="1423092149"/>
    <n v="1420500149"/>
    <b v="0"/>
    <n v="400"/>
    <b v="0"/>
    <n v="13"/>
    <n v="14.96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0"/>
    <s v="CA"/>
    <s v="CAD"/>
    <n v="1433206020"/>
    <n v="1430617209"/>
    <b v="0"/>
    <n v="30"/>
    <b v="1"/>
    <n v="383"/>
    <n v="198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5922"/>
    <x v="0"/>
    <s v="US"/>
    <s v="USD"/>
    <n v="1445054400"/>
    <n v="1443074571"/>
    <b v="1"/>
    <n v="478"/>
    <b v="1"/>
    <n v="197"/>
    <n v="12.39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5910"/>
    <x v="0"/>
    <s v="US"/>
    <s v="USD"/>
    <n v="1431876677"/>
    <n v="1429284677"/>
    <b v="1"/>
    <n v="74"/>
    <b v="1"/>
    <n v="296"/>
    <n v="79.86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5907"/>
    <x v="0"/>
    <s v="GB"/>
    <s v="GBP"/>
    <n v="1434837861"/>
    <n v="1432245861"/>
    <b v="0"/>
    <n v="131"/>
    <b v="1"/>
    <n v="295"/>
    <n v="45.09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5904"/>
    <x v="0"/>
    <s v="SE"/>
    <s v="SEK"/>
    <n v="1454248563"/>
    <n v="1451656563"/>
    <b v="1"/>
    <n v="61"/>
    <b v="1"/>
    <n v="30"/>
    <n v="96.79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5902"/>
    <x v="0"/>
    <s v="US"/>
    <s v="USD"/>
    <n v="1426532437"/>
    <n v="1423944037"/>
    <b v="1"/>
    <n v="1071"/>
    <b v="1"/>
    <n v="8"/>
    <n v="5.5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0"/>
    <s v="GB"/>
    <s v="GBP"/>
    <n v="1459414016"/>
    <n v="1456480016"/>
    <b v="1"/>
    <n v="122"/>
    <b v="1"/>
    <n v="84"/>
    <n v="48.16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0"/>
    <s v="US"/>
    <s v="USD"/>
    <n v="1414025347"/>
    <n v="1411433347"/>
    <b v="1"/>
    <n v="111"/>
    <b v="1"/>
    <n v="78"/>
    <n v="52.93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0"/>
    <s v="GB"/>
    <s v="GBP"/>
    <n v="1488830400"/>
    <n v="1484924605"/>
    <b v="1"/>
    <n v="255"/>
    <b v="1"/>
    <n v="59"/>
    <n v="22.98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5854"/>
    <x v="0"/>
    <s v="SE"/>
    <s v="SEK"/>
    <n v="1428184740"/>
    <n v="1423501507"/>
    <b v="0"/>
    <n v="141"/>
    <b v="1"/>
    <n v="59"/>
    <n v="41.52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5845"/>
    <x v="0"/>
    <s v="US"/>
    <s v="USD"/>
    <n v="1473680149"/>
    <n v="1472470549"/>
    <b v="0"/>
    <n v="159"/>
    <b v="1"/>
    <n v="292"/>
    <n v="36.76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5831.74"/>
    <x v="0"/>
    <s v="US"/>
    <s v="USD"/>
    <n v="1450290010"/>
    <n v="1447698010"/>
    <b v="0"/>
    <n v="99"/>
    <b v="1"/>
    <n v="58"/>
    <n v="58.9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30.83"/>
    <x v="0"/>
    <s v="US"/>
    <s v="USD"/>
    <n v="1466697625"/>
    <n v="1464105625"/>
    <b v="0"/>
    <n v="96"/>
    <b v="1"/>
    <n v="108"/>
    <n v="60.74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0"/>
    <s v="GB"/>
    <s v="GBP"/>
    <n v="1481564080"/>
    <n v="1479144880"/>
    <b v="0"/>
    <n v="27"/>
    <b v="1"/>
    <n v="439"/>
    <n v="215.7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0"/>
    <s v="US"/>
    <s v="USD"/>
    <n v="1470369540"/>
    <n v="1467604804"/>
    <b v="0"/>
    <n v="166"/>
    <b v="1"/>
    <n v="116"/>
    <n v="35.020000000000003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0"/>
    <s v="US"/>
    <s v="USD"/>
    <n v="1423668220"/>
    <n v="1421076220"/>
    <b v="0"/>
    <n v="76"/>
    <b v="1"/>
    <n v="126"/>
    <n v="76.319999999999993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771"/>
    <x v="0"/>
    <s v="US"/>
    <s v="USD"/>
    <n v="1357545600"/>
    <n v="1354790790"/>
    <b v="0"/>
    <n v="211"/>
    <b v="1"/>
    <n v="128"/>
    <n v="27.35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0"/>
    <s v="US"/>
    <s v="USD"/>
    <n v="1431925200"/>
    <n v="1429991062"/>
    <b v="0"/>
    <n v="21"/>
    <b v="1"/>
    <n v="576"/>
    <n v="274.14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0"/>
    <s v="US"/>
    <s v="USD"/>
    <n v="1458362023"/>
    <n v="1455773623"/>
    <b v="0"/>
    <n v="61"/>
    <b v="1"/>
    <n v="383"/>
    <n v="94.08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0"/>
    <s v="US"/>
    <s v="USD"/>
    <n v="1481615940"/>
    <n v="1479436646"/>
    <b v="0"/>
    <n v="30"/>
    <b v="1"/>
    <n v="1143"/>
    <n v="190.43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1"/>
    <s v="US"/>
    <s v="USD"/>
    <n v="1472317209"/>
    <n v="1469725209"/>
    <b v="0"/>
    <n v="1"/>
    <b v="0"/>
    <n v="7"/>
    <n v="570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5696"/>
    <x v="1"/>
    <s v="US"/>
    <s v="USD"/>
    <n v="1406769992"/>
    <n v="1405041992"/>
    <b v="0"/>
    <n v="0"/>
    <b v="0"/>
    <n v="11392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5680"/>
    <x v="1"/>
    <s v="US"/>
    <s v="USD"/>
    <n v="1410516000"/>
    <n v="1406824948"/>
    <b v="0"/>
    <n v="1"/>
    <b v="0"/>
    <n v="874"/>
    <n v="568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5673"/>
    <x v="1"/>
    <s v="US"/>
    <s v="USD"/>
    <n v="1432101855"/>
    <n v="1429509855"/>
    <b v="0"/>
    <n v="292"/>
    <b v="0"/>
    <n v="6"/>
    <n v="19.43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5671.11"/>
    <x v="1"/>
    <s v="US"/>
    <s v="USD"/>
    <n v="1425587220"/>
    <n v="1420668801"/>
    <b v="0"/>
    <n v="2"/>
    <b v="0"/>
    <n v="81"/>
    <n v="2835.56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5666"/>
    <x v="1"/>
    <s v="US"/>
    <s v="USD"/>
    <n v="1408827550"/>
    <n v="1406235550"/>
    <b v="0"/>
    <n v="8"/>
    <b v="0"/>
    <n v="57"/>
    <n v="708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5665"/>
    <x v="1"/>
    <s v="DE"/>
    <s v="EUR"/>
    <n v="1451161560"/>
    <n v="1447273560"/>
    <b v="0"/>
    <n v="0"/>
    <b v="0"/>
    <n v="189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5660"/>
    <x v="1"/>
    <s v="US"/>
    <s v="USD"/>
    <n v="1415219915"/>
    <n v="1412624315"/>
    <b v="0"/>
    <n v="1"/>
    <b v="0"/>
    <n v="283"/>
    <n v="5660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1"/>
    <s v="US"/>
    <s v="USD"/>
    <n v="1474766189"/>
    <n v="1471310189"/>
    <b v="0"/>
    <n v="4"/>
    <b v="0"/>
    <n v="38"/>
    <n v="1413.9"/>
    <x v="5"/>
    <s v="audio"/>
    <x v="1048"/>
    <d v="2016-09-25T01:16:29"/>
    <x v="0"/>
  </r>
  <r>
    <n v="1049"/>
    <s v="J1 (Canceled)"/>
    <s v="------"/>
    <n v="12000"/>
    <n v="5651.58"/>
    <x v="1"/>
    <s v="US"/>
    <s v="USD"/>
    <n v="1455272445"/>
    <n v="1452680445"/>
    <b v="0"/>
    <n v="0"/>
    <b v="0"/>
    <n v="47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5645"/>
    <x v="1"/>
    <s v="US"/>
    <s v="USD"/>
    <n v="1442257677"/>
    <n v="1439665677"/>
    <b v="0"/>
    <n v="0"/>
    <b v="0"/>
    <n v="226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5635"/>
    <x v="1"/>
    <s v="US"/>
    <s v="USD"/>
    <n v="1409098825"/>
    <n v="1406679625"/>
    <b v="0"/>
    <n v="0"/>
    <b v="0"/>
    <n v="1127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1"/>
    <s v="US"/>
    <s v="USD"/>
    <n v="1465243740"/>
    <n v="1461438495"/>
    <b v="0"/>
    <n v="0"/>
    <b v="0"/>
    <n v="13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1"/>
    <s v="US"/>
    <s v="USD"/>
    <n v="1488773332"/>
    <n v="1486613332"/>
    <b v="0"/>
    <n v="1"/>
    <b v="0"/>
    <n v="375"/>
    <n v="5623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1"/>
    <s v="US"/>
    <s v="USD"/>
    <n v="1407708000"/>
    <n v="1405110399"/>
    <b v="0"/>
    <n v="0"/>
    <b v="0"/>
    <n v="225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5617"/>
    <x v="1"/>
    <s v="US"/>
    <s v="USD"/>
    <n v="1457394545"/>
    <n v="1454802545"/>
    <b v="0"/>
    <n v="0"/>
    <b v="0"/>
    <n v="16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1"/>
    <s v="US"/>
    <s v="USD"/>
    <n v="1429892177"/>
    <n v="1424711777"/>
    <b v="0"/>
    <n v="0"/>
    <b v="0"/>
    <n v="56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5600"/>
    <x v="1"/>
    <s v="US"/>
    <s v="USD"/>
    <n v="1480888483"/>
    <n v="1478292883"/>
    <b v="0"/>
    <n v="0"/>
    <b v="0"/>
    <n v="56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5599"/>
    <x v="1"/>
    <s v="US"/>
    <s v="USD"/>
    <n v="1427328000"/>
    <n v="1423777043"/>
    <b v="0"/>
    <n v="0"/>
    <b v="0"/>
    <n v="14"/>
    <n v="0"/>
    <x v="5"/>
    <s v="audio"/>
    <x v="1058"/>
    <d v="2015-03-26T00:00:00"/>
    <x v="0"/>
  </r>
  <r>
    <n v="1059"/>
    <s v="Voice Over Artist (Canceled)"/>
    <s v="Turning myself into a vocal artist."/>
    <n v="1100"/>
    <n v="5585"/>
    <x v="1"/>
    <s v="US"/>
    <s v="USD"/>
    <n v="1426269456"/>
    <n v="1423681056"/>
    <b v="0"/>
    <n v="0"/>
    <b v="0"/>
    <n v="508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580"/>
    <x v="1"/>
    <s v="US"/>
    <s v="USD"/>
    <n v="1429134893"/>
    <n v="1426542893"/>
    <b v="0"/>
    <n v="1"/>
    <b v="0"/>
    <n v="112"/>
    <n v="558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5574"/>
    <x v="1"/>
    <s v="US"/>
    <s v="USD"/>
    <n v="1462150800"/>
    <n v="1456987108"/>
    <b v="0"/>
    <n v="0"/>
    <b v="0"/>
    <n v="139"/>
    <n v="0"/>
    <x v="5"/>
    <s v="audio"/>
    <x v="1061"/>
    <d v="2016-05-02T01:00:00"/>
    <x v="0"/>
  </r>
  <r>
    <n v="1062"/>
    <s v="RETURNING AT A LATER DATE"/>
    <s v="SEE US ON PATREON www.badgirlartwork.com"/>
    <n v="199"/>
    <n v="5570"/>
    <x v="1"/>
    <s v="US"/>
    <s v="USD"/>
    <n v="1468351341"/>
    <n v="1467746541"/>
    <b v="0"/>
    <n v="4"/>
    <b v="0"/>
    <n v="2799"/>
    <n v="1392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1"/>
    <s v="US"/>
    <s v="USD"/>
    <n v="1472604262"/>
    <n v="1470012262"/>
    <b v="0"/>
    <n v="0"/>
    <b v="0"/>
    <n v="556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2"/>
    <s v="US"/>
    <s v="USD"/>
    <n v="1373174903"/>
    <n v="1369286903"/>
    <b v="0"/>
    <n v="123"/>
    <b v="0"/>
    <n v="6"/>
    <n v="45.16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2"/>
    <s v="AU"/>
    <s v="AUD"/>
    <n v="1392800922"/>
    <n v="1390381722"/>
    <b v="0"/>
    <n v="5"/>
    <b v="0"/>
    <n v="185"/>
    <n v="1108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535"/>
    <x v="2"/>
    <s v="US"/>
    <s v="USD"/>
    <n v="1375657582"/>
    <n v="1371769582"/>
    <b v="0"/>
    <n v="148"/>
    <b v="0"/>
    <n v="4"/>
    <n v="37.4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5535"/>
    <x v="2"/>
    <s v="US"/>
    <s v="USD"/>
    <n v="1387657931"/>
    <n v="1385065931"/>
    <b v="0"/>
    <n v="10"/>
    <b v="0"/>
    <n v="1107"/>
    <n v="553.5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5526"/>
    <x v="2"/>
    <s v="US"/>
    <s v="USD"/>
    <n v="1460274864"/>
    <n v="1457686464"/>
    <b v="0"/>
    <n v="4"/>
    <b v="0"/>
    <n v="18"/>
    <n v="1381.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5516"/>
    <x v="2"/>
    <s v="US"/>
    <s v="USD"/>
    <n v="1385447459"/>
    <n v="1382679059"/>
    <b v="0"/>
    <n v="21"/>
    <b v="0"/>
    <n v="251"/>
    <n v="262.6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2"/>
    <s v="US"/>
    <s v="USD"/>
    <n v="1349050622"/>
    <n v="1347322622"/>
    <b v="0"/>
    <n v="2"/>
    <b v="0"/>
    <n v="55"/>
    <n v="275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5509"/>
    <x v="2"/>
    <s v="NO"/>
    <s v="NOK"/>
    <n v="1447787093"/>
    <n v="1445191493"/>
    <b v="0"/>
    <n v="0"/>
    <b v="0"/>
    <n v="5509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509"/>
    <x v="2"/>
    <s v="US"/>
    <s v="USD"/>
    <n v="1391630297"/>
    <n v="1389038297"/>
    <b v="0"/>
    <n v="4"/>
    <b v="0"/>
    <n v="7"/>
    <n v="1377.2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5504"/>
    <x v="2"/>
    <s v="US"/>
    <s v="USD"/>
    <n v="1318806541"/>
    <n v="1316214541"/>
    <b v="0"/>
    <n v="1"/>
    <b v="0"/>
    <n v="734"/>
    <n v="5504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5501"/>
    <x v="2"/>
    <s v="US"/>
    <s v="USD"/>
    <n v="1388808545"/>
    <n v="1386216545"/>
    <b v="0"/>
    <n v="30"/>
    <b v="0"/>
    <n v="10"/>
    <n v="183.3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5500"/>
    <x v="2"/>
    <s v="US"/>
    <s v="USD"/>
    <n v="1336340516"/>
    <n v="1333748516"/>
    <b v="0"/>
    <n v="3"/>
    <b v="0"/>
    <n v="550"/>
    <n v="1833.33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5496"/>
    <x v="2"/>
    <s v="US"/>
    <s v="USD"/>
    <n v="1410426250"/>
    <n v="1405674250"/>
    <b v="0"/>
    <n v="975"/>
    <b v="0"/>
    <n v="7"/>
    <n v="5.64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5481"/>
    <x v="2"/>
    <s v="US"/>
    <s v="USD"/>
    <n v="1452744011"/>
    <n v="1450152011"/>
    <b v="0"/>
    <n v="167"/>
    <b v="0"/>
    <n v="22"/>
    <n v="32.82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2"/>
    <s v="US"/>
    <s v="USD"/>
    <n v="1311309721"/>
    <n v="1307421721"/>
    <b v="0"/>
    <n v="5"/>
    <b v="0"/>
    <n v="913"/>
    <n v="1095.599999999999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5469"/>
    <x v="2"/>
    <s v="DE"/>
    <s v="EUR"/>
    <n v="1463232936"/>
    <n v="1461072936"/>
    <b v="0"/>
    <n v="18"/>
    <b v="0"/>
    <n v="21"/>
    <n v="303.83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5465"/>
    <x v="2"/>
    <s v="US"/>
    <s v="USD"/>
    <n v="1399778333"/>
    <n v="1397186333"/>
    <b v="0"/>
    <n v="98"/>
    <b v="0"/>
    <n v="27"/>
    <n v="55.77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5462"/>
    <x v="2"/>
    <s v="US"/>
    <s v="USD"/>
    <n v="1422483292"/>
    <n v="1419891292"/>
    <b v="0"/>
    <n v="4"/>
    <b v="0"/>
    <n v="8"/>
    <n v="1365.5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456"/>
    <x v="2"/>
    <s v="US"/>
    <s v="USD"/>
    <n v="1344635088"/>
    <n v="1342043088"/>
    <b v="0"/>
    <n v="3"/>
    <b v="0"/>
    <n v="55"/>
    <n v="1818.67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2"/>
    <s v="CA"/>
    <s v="CAD"/>
    <n v="1406994583"/>
    <n v="1401810583"/>
    <b v="0"/>
    <n v="1"/>
    <b v="0"/>
    <n v="11"/>
    <n v="5452"/>
    <x v="6"/>
    <s v="video games"/>
    <x v="1083"/>
    <d v="2014-08-02T15:49:43"/>
    <x v="0"/>
  </r>
  <r>
    <n v="1084"/>
    <s v="My own channel"/>
    <s v="I want to start my own channel for gaming"/>
    <n v="550"/>
    <n v="5443"/>
    <x v="2"/>
    <s v="US"/>
    <s v="USD"/>
    <n v="1407534804"/>
    <n v="1404942804"/>
    <b v="0"/>
    <n v="0"/>
    <b v="0"/>
    <n v="99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5437"/>
    <x v="2"/>
    <s v="CA"/>
    <s v="CAD"/>
    <n v="1457967975"/>
    <n v="1455379575"/>
    <b v="0"/>
    <n v="9"/>
    <b v="0"/>
    <n v="18"/>
    <n v="604.11"/>
    <x v="6"/>
    <s v="video games"/>
    <x v="1085"/>
    <d v="2016-03-14T15:06:15"/>
    <x v="0"/>
  </r>
  <r>
    <n v="1086"/>
    <s v="Cyber Universe Online"/>
    <s v="Humanity's future in the Galaxy"/>
    <n v="18000"/>
    <n v="5433"/>
    <x v="2"/>
    <s v="US"/>
    <s v="USD"/>
    <n v="1408913291"/>
    <n v="1406321291"/>
    <b v="0"/>
    <n v="2"/>
    <b v="0"/>
    <n v="30"/>
    <n v="2716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5431"/>
    <x v="2"/>
    <s v="US"/>
    <s v="USD"/>
    <n v="1402852087"/>
    <n v="1400260087"/>
    <b v="0"/>
    <n v="0"/>
    <b v="0"/>
    <n v="494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5430"/>
    <x v="2"/>
    <s v="US"/>
    <s v="USD"/>
    <n v="1398366667"/>
    <n v="1395774667"/>
    <b v="0"/>
    <n v="147"/>
    <b v="0"/>
    <n v="12"/>
    <n v="36.94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5422"/>
    <x v="2"/>
    <s v="FR"/>
    <s v="EUR"/>
    <n v="1435293175"/>
    <n v="1432701175"/>
    <b v="0"/>
    <n v="49"/>
    <b v="0"/>
    <n v="36"/>
    <n v="110.65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414"/>
    <x v="2"/>
    <s v="AU"/>
    <s v="AUD"/>
    <n v="1432873653"/>
    <n v="1430281653"/>
    <b v="0"/>
    <n v="1"/>
    <b v="0"/>
    <n v="42"/>
    <n v="5414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2"/>
    <s v="GB"/>
    <s v="GBP"/>
    <n v="1460313672"/>
    <n v="1457725272"/>
    <b v="0"/>
    <n v="2"/>
    <b v="0"/>
    <n v="2705"/>
    <n v="270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2"/>
    <s v="US"/>
    <s v="USD"/>
    <n v="1357432638"/>
    <n v="1354840638"/>
    <b v="0"/>
    <n v="7"/>
    <b v="0"/>
    <n v="271"/>
    <n v="772.86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2"/>
    <s v="CA"/>
    <s v="CAD"/>
    <n v="1455232937"/>
    <n v="1453936937"/>
    <b v="0"/>
    <n v="4"/>
    <b v="0"/>
    <n v="1800"/>
    <n v="1349.75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5396"/>
    <x v="2"/>
    <s v="US"/>
    <s v="USD"/>
    <n v="1318180033"/>
    <n v="1315588033"/>
    <b v="0"/>
    <n v="27"/>
    <b v="0"/>
    <n v="30"/>
    <n v="199.85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5390"/>
    <x v="2"/>
    <s v="US"/>
    <s v="USD"/>
    <n v="1377867220"/>
    <n v="1375275220"/>
    <b v="0"/>
    <n v="94"/>
    <b v="0"/>
    <n v="1"/>
    <n v="57.34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2"/>
    <s v="US"/>
    <s v="USD"/>
    <n v="1412393400"/>
    <n v="1409747154"/>
    <b v="0"/>
    <n v="29"/>
    <b v="0"/>
    <n v="45"/>
    <n v="185.82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5380.55"/>
    <x v="2"/>
    <s v="US"/>
    <s v="USD"/>
    <n v="1393786877"/>
    <n v="1390330877"/>
    <b v="0"/>
    <n v="7"/>
    <b v="0"/>
    <n v="5"/>
    <n v="768.65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5380"/>
    <x v="2"/>
    <s v="US"/>
    <s v="USD"/>
    <n v="1397413095"/>
    <n v="1394821095"/>
    <b v="0"/>
    <n v="22"/>
    <b v="0"/>
    <n v="22"/>
    <n v="244.5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5376"/>
    <x v="2"/>
    <s v="GB"/>
    <s v="GBP"/>
    <n v="1431547468"/>
    <n v="1428955468"/>
    <b v="0"/>
    <n v="1"/>
    <b v="0"/>
    <n v="108"/>
    <n v="5376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5366"/>
    <x v="2"/>
    <s v="DE"/>
    <s v="EUR"/>
    <n v="1455417571"/>
    <n v="1452825571"/>
    <b v="0"/>
    <n v="10"/>
    <b v="0"/>
    <n v="134"/>
    <n v="536.6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5360"/>
    <x v="2"/>
    <s v="US"/>
    <s v="USD"/>
    <n v="1468519920"/>
    <n v="1466188338"/>
    <b v="0"/>
    <n v="6"/>
    <b v="0"/>
    <n v="5"/>
    <n v="893.3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5359.21"/>
    <x v="2"/>
    <s v="US"/>
    <s v="USD"/>
    <n v="1386568740"/>
    <n v="1383095125"/>
    <b v="0"/>
    <n v="24"/>
    <b v="0"/>
    <n v="67"/>
    <n v="223.3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5358"/>
    <x v="2"/>
    <s v="US"/>
    <s v="USD"/>
    <n v="1466227190"/>
    <n v="1461043190"/>
    <b v="0"/>
    <n v="15"/>
    <b v="0"/>
    <n v="36"/>
    <n v="357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5355"/>
    <x v="2"/>
    <s v="GB"/>
    <s v="GBP"/>
    <n v="1402480221"/>
    <n v="1399888221"/>
    <b v="0"/>
    <n v="37"/>
    <b v="0"/>
    <n v="9"/>
    <n v="144.72999999999999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5343"/>
    <x v="2"/>
    <s v="US"/>
    <s v="USD"/>
    <n v="1395627327"/>
    <n v="1393038927"/>
    <b v="0"/>
    <n v="20"/>
    <b v="0"/>
    <n v="1"/>
    <n v="267.14999999999998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5331"/>
    <x v="2"/>
    <s v="US"/>
    <s v="USD"/>
    <n v="1333557975"/>
    <n v="1330969575"/>
    <b v="0"/>
    <n v="7"/>
    <b v="0"/>
    <n v="1333"/>
    <n v="761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2"/>
    <s v="US"/>
    <s v="USD"/>
    <n v="1406148024"/>
    <n v="1403556024"/>
    <b v="0"/>
    <n v="0"/>
    <b v="0"/>
    <n v="53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5328"/>
    <x v="2"/>
    <s v="US"/>
    <s v="USD"/>
    <n v="1334326635"/>
    <n v="1329146235"/>
    <b v="0"/>
    <n v="21"/>
    <b v="0"/>
    <n v="21"/>
    <n v="253.71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2"/>
    <s v="US"/>
    <s v="USD"/>
    <n v="1479495790"/>
    <n v="1476900190"/>
    <b v="0"/>
    <n v="3"/>
    <b v="0"/>
    <n v="53"/>
    <n v="1774.34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5322"/>
    <x v="2"/>
    <s v="US"/>
    <s v="USD"/>
    <n v="1354919022"/>
    <n v="1352327022"/>
    <b v="0"/>
    <n v="11"/>
    <b v="0"/>
    <n v="11"/>
    <n v="483.82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5308.26"/>
    <x v="2"/>
    <s v="US"/>
    <s v="USD"/>
    <n v="1452228790"/>
    <n v="1449636790"/>
    <b v="0"/>
    <n v="1"/>
    <b v="0"/>
    <n v="212"/>
    <n v="5308.26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5300"/>
    <x v="2"/>
    <s v="US"/>
    <s v="USD"/>
    <n v="1421656200"/>
    <n v="1416507211"/>
    <b v="0"/>
    <n v="312"/>
    <b v="0"/>
    <n v="6"/>
    <n v="16.989999999999998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297"/>
    <x v="2"/>
    <s v="GB"/>
    <s v="GBP"/>
    <n v="1408058820"/>
    <n v="1405466820"/>
    <b v="0"/>
    <n v="1"/>
    <b v="0"/>
    <n v="530"/>
    <n v="5297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5295"/>
    <x v="2"/>
    <s v="GB"/>
    <s v="GBP"/>
    <n v="1381306687"/>
    <n v="1378714687"/>
    <b v="0"/>
    <n v="3"/>
    <b v="0"/>
    <n v="88"/>
    <n v="1765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2"/>
    <s v="US"/>
    <s v="USD"/>
    <n v="1459352495"/>
    <n v="1456764095"/>
    <b v="0"/>
    <n v="4"/>
    <b v="0"/>
    <n v="13"/>
    <n v="1322.7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5285"/>
    <x v="2"/>
    <s v="US"/>
    <s v="USD"/>
    <n v="1339273208"/>
    <n v="1334089208"/>
    <b v="0"/>
    <n v="10"/>
    <b v="0"/>
    <n v="1"/>
    <n v="528.5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5271"/>
    <x v="2"/>
    <s v="DE"/>
    <s v="EUR"/>
    <n v="1451053313"/>
    <n v="1448461313"/>
    <b v="0"/>
    <n v="8"/>
    <b v="0"/>
    <n v="527"/>
    <n v="658.8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2"/>
    <s v="AU"/>
    <s v="AUD"/>
    <n v="1396666779"/>
    <n v="1394078379"/>
    <b v="0"/>
    <n v="3"/>
    <b v="0"/>
    <n v="117"/>
    <n v="1754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2"/>
    <s v="US"/>
    <s v="USD"/>
    <n v="1396810864"/>
    <n v="1395687664"/>
    <b v="0"/>
    <n v="1"/>
    <b v="0"/>
    <n v="251"/>
    <n v="5260.92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5260"/>
    <x v="2"/>
    <s v="US"/>
    <s v="USD"/>
    <n v="1319835400"/>
    <n v="1315947400"/>
    <b v="0"/>
    <n v="0"/>
    <b v="0"/>
    <n v="21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5259"/>
    <x v="2"/>
    <s v="US"/>
    <s v="USD"/>
    <n v="1457904316"/>
    <n v="1455315916"/>
    <b v="0"/>
    <n v="5"/>
    <b v="0"/>
    <n v="2"/>
    <n v="1051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5258"/>
    <x v="2"/>
    <s v="GB"/>
    <s v="GBP"/>
    <n v="1369932825"/>
    <n v="1368723225"/>
    <b v="0"/>
    <n v="0"/>
    <b v="0"/>
    <n v="164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5250"/>
    <x v="2"/>
    <s v="US"/>
    <s v="USD"/>
    <n v="1397910848"/>
    <n v="1395318848"/>
    <b v="0"/>
    <n v="3"/>
    <b v="0"/>
    <n v="105"/>
    <n v="1750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2"/>
    <s v="US"/>
    <s v="USD"/>
    <n v="1430409651"/>
    <n v="1427817651"/>
    <b v="0"/>
    <n v="7"/>
    <b v="0"/>
    <n v="6"/>
    <n v="748.57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5236"/>
    <x v="2"/>
    <s v="GB"/>
    <s v="GBP"/>
    <n v="1443193130"/>
    <n v="1438009130"/>
    <b v="0"/>
    <n v="0"/>
    <b v="0"/>
    <n v="175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5235"/>
    <x v="2"/>
    <s v="US"/>
    <s v="USD"/>
    <n v="1468482694"/>
    <n v="1465890694"/>
    <b v="0"/>
    <n v="2"/>
    <b v="0"/>
    <n v="262"/>
    <n v="2617.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234"/>
    <x v="2"/>
    <s v="US"/>
    <s v="USD"/>
    <n v="1416000600"/>
    <n v="1413318600"/>
    <b v="0"/>
    <n v="23"/>
    <b v="0"/>
    <n v="15"/>
    <n v="227.57"/>
    <x v="6"/>
    <s v="mobile games"/>
    <x v="1127"/>
    <d v="2014-11-14T21:30:00"/>
    <x v="0"/>
  </r>
  <r>
    <n v="1128"/>
    <s v="Flying Turds"/>
    <s v="#havingfunFTW"/>
    <n v="1000"/>
    <n v="5233"/>
    <x v="2"/>
    <s v="GB"/>
    <s v="GBP"/>
    <n v="1407425717"/>
    <n v="1404833717"/>
    <b v="0"/>
    <n v="1"/>
    <b v="0"/>
    <n v="523"/>
    <n v="5233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5232"/>
    <x v="2"/>
    <s v="US"/>
    <s v="USD"/>
    <n v="1465107693"/>
    <n v="1462515693"/>
    <b v="0"/>
    <n v="2"/>
    <b v="0"/>
    <n v="26"/>
    <n v="2616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5226"/>
    <x v="2"/>
    <s v="US"/>
    <s v="USD"/>
    <n v="1416963300"/>
    <n v="1411775700"/>
    <b v="0"/>
    <n v="3"/>
    <b v="0"/>
    <n v="105"/>
    <n v="1742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5226"/>
    <x v="2"/>
    <s v="AU"/>
    <s v="AUD"/>
    <n v="1450993668"/>
    <n v="1448401668"/>
    <b v="0"/>
    <n v="0"/>
    <b v="0"/>
    <n v="13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5222"/>
    <x v="2"/>
    <s v="CA"/>
    <s v="CAD"/>
    <n v="1483238771"/>
    <n v="1480646771"/>
    <b v="0"/>
    <n v="13"/>
    <b v="0"/>
    <n v="52"/>
    <n v="401.69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5221"/>
    <x v="2"/>
    <s v="GB"/>
    <s v="GBP"/>
    <n v="1406799981"/>
    <n v="1404207981"/>
    <b v="0"/>
    <n v="1"/>
    <b v="0"/>
    <n v="174"/>
    <n v="5221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5221"/>
    <x v="2"/>
    <s v="AU"/>
    <s v="AUD"/>
    <n v="1417235580"/>
    <n v="1416034228"/>
    <b v="0"/>
    <n v="1"/>
    <b v="0"/>
    <n v="21"/>
    <n v="522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212"/>
    <x v="2"/>
    <s v="DE"/>
    <s v="EUR"/>
    <n v="1470527094"/>
    <n v="1467935094"/>
    <b v="0"/>
    <n v="1"/>
    <b v="0"/>
    <n v="521"/>
    <n v="5212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2"/>
    <s v="FR"/>
    <s v="EUR"/>
    <n v="1450541229"/>
    <n v="1447949229"/>
    <b v="0"/>
    <n v="6"/>
    <b v="0"/>
    <n v="124"/>
    <n v="867.08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2"/>
    <s v="US"/>
    <s v="USD"/>
    <n v="1461440421"/>
    <n v="1458848421"/>
    <b v="0"/>
    <n v="39"/>
    <b v="0"/>
    <n v="21"/>
    <n v="133.3300000000000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2"/>
    <s v="US"/>
    <s v="USD"/>
    <n v="1485035131"/>
    <n v="1483307131"/>
    <b v="0"/>
    <n v="4"/>
    <b v="0"/>
    <n v="15"/>
    <n v="1300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195"/>
    <x v="2"/>
    <s v="US"/>
    <s v="USD"/>
    <n v="1420100426"/>
    <n v="1417508426"/>
    <b v="0"/>
    <n v="1"/>
    <b v="0"/>
    <n v="65"/>
    <n v="519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5186"/>
    <x v="2"/>
    <s v="GB"/>
    <s v="GBP"/>
    <n v="1438859121"/>
    <n v="1436267121"/>
    <b v="0"/>
    <n v="0"/>
    <b v="0"/>
    <n v="104"/>
    <n v="0"/>
    <x v="6"/>
    <s v="mobile games"/>
    <x v="1140"/>
    <d v="2015-08-06T11:05:21"/>
    <x v="0"/>
  </r>
  <r>
    <n v="1141"/>
    <s v="Arena Z - Zombie Survival"/>
    <s v="I think this will be a great game!"/>
    <n v="500"/>
    <n v="5176"/>
    <x v="2"/>
    <s v="DE"/>
    <s v="EUR"/>
    <n v="1436460450"/>
    <n v="1433868450"/>
    <b v="0"/>
    <n v="0"/>
    <b v="0"/>
    <n v="1035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5175"/>
    <x v="2"/>
    <s v="US"/>
    <s v="USD"/>
    <n v="1424131727"/>
    <n v="1421539727"/>
    <b v="0"/>
    <n v="0"/>
    <b v="0"/>
    <n v="129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5167"/>
    <x v="2"/>
    <s v="US"/>
    <s v="USD"/>
    <n v="1450327126"/>
    <n v="1447735126"/>
    <b v="0"/>
    <n v="8"/>
    <b v="0"/>
    <n v="11"/>
    <n v="645.88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5157"/>
    <x v="2"/>
    <s v="US"/>
    <s v="USD"/>
    <n v="1430281320"/>
    <n v="1427689320"/>
    <b v="0"/>
    <n v="0"/>
    <b v="0"/>
    <n v="55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5145"/>
    <x v="2"/>
    <s v="US"/>
    <s v="USD"/>
    <n v="1412272592"/>
    <n v="1407088592"/>
    <b v="0"/>
    <n v="1"/>
    <b v="0"/>
    <n v="6"/>
    <n v="5145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135"/>
    <x v="2"/>
    <s v="US"/>
    <s v="USD"/>
    <n v="1399071173"/>
    <n v="1395787973"/>
    <b v="0"/>
    <n v="12"/>
    <b v="0"/>
    <n v="86"/>
    <n v="427.92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5116.18"/>
    <x v="2"/>
    <s v="CA"/>
    <s v="CAD"/>
    <n v="1413760783"/>
    <n v="1408576783"/>
    <b v="0"/>
    <n v="0"/>
    <b v="0"/>
    <n v="2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5116"/>
    <x v="2"/>
    <s v="US"/>
    <s v="USD"/>
    <n v="1480568781"/>
    <n v="1477973181"/>
    <b v="0"/>
    <n v="3"/>
    <b v="0"/>
    <n v="34"/>
    <n v="1705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5105"/>
    <x v="2"/>
    <s v="US"/>
    <s v="USD"/>
    <n v="1466096566"/>
    <n v="1463504566"/>
    <b v="0"/>
    <n v="2"/>
    <b v="0"/>
    <n v="10"/>
    <n v="2552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5103"/>
    <x v="2"/>
    <s v="US"/>
    <s v="USD"/>
    <n v="1452293675"/>
    <n v="1447109675"/>
    <b v="0"/>
    <n v="6"/>
    <b v="0"/>
    <n v="204"/>
    <n v="850.5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5100"/>
    <x v="2"/>
    <s v="US"/>
    <s v="USD"/>
    <n v="1441592863"/>
    <n v="1439000863"/>
    <b v="0"/>
    <n v="0"/>
    <b v="0"/>
    <n v="20"/>
    <n v="0"/>
    <x v="7"/>
    <s v="food trucks"/>
    <x v="1151"/>
    <d v="2015-09-07T02:27:43"/>
    <x v="0"/>
  </r>
  <r>
    <n v="1152"/>
    <s v="Peruvian King Food Truck"/>
    <s v="Peruvian food truck with an LA twist."/>
    <n v="16000"/>
    <n v="5100"/>
    <x v="2"/>
    <s v="US"/>
    <s v="USD"/>
    <n v="1431709312"/>
    <n v="1429117312"/>
    <b v="0"/>
    <n v="15"/>
    <b v="0"/>
    <n v="32"/>
    <n v="34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96"/>
    <x v="2"/>
    <s v="US"/>
    <s v="USD"/>
    <n v="1434647305"/>
    <n v="1432055305"/>
    <b v="0"/>
    <n v="1"/>
    <b v="0"/>
    <n v="64"/>
    <n v="5096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5087"/>
    <x v="2"/>
    <s v="US"/>
    <s v="USD"/>
    <n v="1441507006"/>
    <n v="1438915006"/>
    <b v="0"/>
    <n v="3"/>
    <b v="0"/>
    <n v="102"/>
    <n v="1695.67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5086"/>
    <x v="2"/>
    <s v="US"/>
    <s v="USD"/>
    <n v="1408040408"/>
    <n v="1405448408"/>
    <b v="0"/>
    <n v="8"/>
    <b v="0"/>
    <n v="20"/>
    <n v="635.7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5080"/>
    <x v="2"/>
    <s v="US"/>
    <s v="USD"/>
    <n v="1424742162"/>
    <n v="1422150162"/>
    <b v="0"/>
    <n v="0"/>
    <b v="0"/>
    <n v="78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2"/>
    <s v="US"/>
    <s v="USD"/>
    <n v="1417795480"/>
    <n v="1412607880"/>
    <b v="0"/>
    <n v="3"/>
    <b v="0"/>
    <n v="51"/>
    <n v="1692.67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2"/>
    <s v="US"/>
    <s v="USD"/>
    <n v="1418091128"/>
    <n v="1415499128"/>
    <b v="0"/>
    <n v="3"/>
    <b v="0"/>
    <n v="68"/>
    <n v="1690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5070"/>
    <x v="2"/>
    <s v="US"/>
    <s v="USD"/>
    <n v="1435679100"/>
    <n v="1433006765"/>
    <b v="0"/>
    <n v="0"/>
    <b v="0"/>
    <n v="75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2"/>
    <s v="US"/>
    <s v="USD"/>
    <n v="1427510586"/>
    <n v="1424922186"/>
    <b v="0"/>
    <n v="19"/>
    <b v="0"/>
    <n v="17"/>
    <n v="266.63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2"/>
    <s v="US"/>
    <s v="USD"/>
    <n v="1432047989"/>
    <n v="1430233589"/>
    <b v="0"/>
    <n v="0"/>
    <b v="0"/>
    <n v="28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5055"/>
    <x v="2"/>
    <s v="US"/>
    <s v="USD"/>
    <n v="1411662264"/>
    <n v="1408983864"/>
    <b v="0"/>
    <n v="2"/>
    <b v="0"/>
    <n v="8"/>
    <n v="252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2"/>
    <s v="US"/>
    <s v="USD"/>
    <n v="1407604920"/>
    <n v="1405012920"/>
    <b v="0"/>
    <n v="0"/>
    <b v="0"/>
    <n v="97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5051"/>
    <x v="2"/>
    <s v="US"/>
    <s v="USD"/>
    <n v="1466270582"/>
    <n v="1463678582"/>
    <b v="0"/>
    <n v="0"/>
    <b v="0"/>
    <n v="51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2"/>
    <s v="US"/>
    <s v="USD"/>
    <n v="1404623330"/>
    <n v="1401685730"/>
    <b v="0"/>
    <n v="25"/>
    <b v="0"/>
    <n v="51"/>
    <n v="202.04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2"/>
    <s v="US"/>
    <s v="USD"/>
    <n v="1435291200"/>
    <n v="1432640342"/>
    <b v="0"/>
    <n v="8"/>
    <b v="0"/>
    <n v="34"/>
    <n v="631.35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5050"/>
    <x v="2"/>
    <s v="US"/>
    <s v="USD"/>
    <n v="1410543495"/>
    <n v="1407865095"/>
    <b v="0"/>
    <n v="16"/>
    <b v="0"/>
    <n v="8"/>
    <n v="315.63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5046.5200000000004"/>
    <x v="2"/>
    <s v="US"/>
    <s v="USD"/>
    <n v="1474507065"/>
    <n v="1471915065"/>
    <b v="0"/>
    <n v="3"/>
    <b v="0"/>
    <n v="28"/>
    <n v="1682.17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2"/>
    <s v="US"/>
    <s v="USD"/>
    <n v="1424593763"/>
    <n v="1422001763"/>
    <b v="0"/>
    <n v="3"/>
    <b v="0"/>
    <n v="50"/>
    <n v="1681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5041"/>
    <x v="2"/>
    <s v="GB"/>
    <s v="GBP"/>
    <n v="1433021171"/>
    <n v="1430429171"/>
    <b v="0"/>
    <n v="2"/>
    <b v="0"/>
    <n v="20"/>
    <n v="2520.5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5040"/>
    <x v="2"/>
    <s v="US"/>
    <s v="USD"/>
    <n v="1415909927"/>
    <n v="1414351127"/>
    <b v="0"/>
    <n v="1"/>
    <b v="0"/>
    <n v="20"/>
    <n v="5040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5035.6899999999996"/>
    <x v="2"/>
    <s v="US"/>
    <s v="USD"/>
    <n v="1408551752"/>
    <n v="1405959752"/>
    <b v="0"/>
    <n v="0"/>
    <b v="0"/>
    <n v="56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2"/>
    <s v="US"/>
    <s v="USD"/>
    <n v="1438576057"/>
    <n v="1435552057"/>
    <b v="0"/>
    <n v="1"/>
    <b v="0"/>
    <n v="4"/>
    <n v="5025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5024"/>
    <x v="2"/>
    <s v="US"/>
    <s v="USD"/>
    <n v="1462738327"/>
    <n v="1460146327"/>
    <b v="0"/>
    <n v="19"/>
    <b v="0"/>
    <n v="33"/>
    <n v="264.42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016"/>
    <x v="2"/>
    <s v="US"/>
    <s v="USD"/>
    <n v="1436981339"/>
    <n v="1434389339"/>
    <b v="0"/>
    <n v="9"/>
    <b v="0"/>
    <n v="25"/>
    <n v="557.33000000000004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5012.25"/>
    <x v="2"/>
    <s v="AU"/>
    <s v="AUD"/>
    <n v="1488805200"/>
    <n v="1484094498"/>
    <b v="0"/>
    <n v="1"/>
    <b v="0"/>
    <n v="3"/>
    <n v="5012.25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5010"/>
    <x v="2"/>
    <s v="GB"/>
    <s v="GBP"/>
    <n v="1413388296"/>
    <n v="1410796296"/>
    <b v="0"/>
    <n v="0"/>
    <b v="0"/>
    <n v="84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2"/>
    <s v="US"/>
    <s v="USD"/>
    <n v="1408225452"/>
    <n v="1405633452"/>
    <b v="0"/>
    <n v="1"/>
    <b v="0"/>
    <n v="7"/>
    <n v="5003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5001"/>
    <x v="2"/>
    <s v="CA"/>
    <s v="CAD"/>
    <n v="1446052627"/>
    <n v="1443460627"/>
    <b v="0"/>
    <n v="5"/>
    <b v="0"/>
    <n v="8"/>
    <n v="1000.2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000.18"/>
    <x v="2"/>
    <s v="US"/>
    <s v="USD"/>
    <n v="1403983314"/>
    <n v="1400786514"/>
    <b v="0"/>
    <n v="85"/>
    <b v="0"/>
    <n v="10"/>
    <n v="58.83"/>
    <x v="7"/>
    <s v="food trucks"/>
    <x v="1180"/>
    <d v="2014-06-28T19:21:54"/>
    <x v="0"/>
  </r>
  <r>
    <n v="1181"/>
    <s v="Gringo Loco Tacos Food Truck"/>
    <s v="Bringing the best tacos to the streets of Chicago!"/>
    <n v="50000"/>
    <n v="5000"/>
    <x v="2"/>
    <s v="US"/>
    <s v="USD"/>
    <n v="1425197321"/>
    <n v="1422605321"/>
    <b v="0"/>
    <n v="3"/>
    <b v="0"/>
    <n v="10"/>
    <n v="1666.67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5000"/>
    <x v="2"/>
    <s v="US"/>
    <s v="USD"/>
    <n v="1484239320"/>
    <n v="1482609088"/>
    <b v="0"/>
    <n v="4"/>
    <b v="0"/>
    <n v="500"/>
    <n v="1250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5000"/>
    <x v="2"/>
    <s v="US"/>
    <s v="USD"/>
    <n v="1478059140"/>
    <n v="1476391223"/>
    <b v="0"/>
    <n v="3"/>
    <b v="0"/>
    <n v="200"/>
    <n v="1666.67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5000"/>
    <x v="0"/>
    <s v="GB"/>
    <s v="GBP"/>
    <n v="1486391011"/>
    <n v="1483712611"/>
    <b v="0"/>
    <n v="375"/>
    <b v="1"/>
    <n v="23"/>
    <n v="13.33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5000"/>
    <x v="0"/>
    <s v="US"/>
    <s v="USD"/>
    <n v="1433736000"/>
    <n v="1430945149"/>
    <b v="0"/>
    <n v="111"/>
    <b v="1"/>
    <n v="40"/>
    <n v="45.05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0"/>
    <s v="GB"/>
    <s v="GBP"/>
    <n v="1433198520"/>
    <n v="1430340195"/>
    <b v="0"/>
    <n v="123"/>
    <b v="1"/>
    <n v="66"/>
    <n v="40.26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0"/>
    <s v="US"/>
    <s v="USD"/>
    <n v="1431885600"/>
    <n v="1429133323"/>
    <b v="0"/>
    <n v="70"/>
    <b v="1"/>
    <n v="56"/>
    <n v="70.569999999999993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4939"/>
    <x v="0"/>
    <s v="CA"/>
    <s v="CAD"/>
    <n v="1482943740"/>
    <n v="1481129340"/>
    <b v="0"/>
    <n v="85"/>
    <b v="1"/>
    <n v="247"/>
    <n v="58.11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4935"/>
    <x v="0"/>
    <s v="US"/>
    <s v="USD"/>
    <n v="1467242995"/>
    <n v="1465428595"/>
    <b v="0"/>
    <n v="86"/>
    <b v="1"/>
    <n v="55"/>
    <n v="57.38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4920"/>
    <x v="0"/>
    <s v="US"/>
    <s v="USD"/>
    <n v="1409500725"/>
    <n v="1406908725"/>
    <b v="0"/>
    <n v="13"/>
    <b v="1"/>
    <n v="984"/>
    <n v="378.46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4906.59"/>
    <x v="0"/>
    <s v="US"/>
    <s v="USD"/>
    <n v="1458480560"/>
    <n v="1455892160"/>
    <b v="0"/>
    <n v="33"/>
    <b v="1"/>
    <n v="182"/>
    <n v="148.68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4900"/>
    <x v="0"/>
    <s v="GB"/>
    <s v="GBP"/>
    <n v="1486814978"/>
    <n v="1484222978"/>
    <b v="0"/>
    <n v="15"/>
    <b v="1"/>
    <n v="4900"/>
    <n v="326.67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0"/>
    <s v="US"/>
    <s v="USD"/>
    <n v="1460223453"/>
    <n v="1455043053"/>
    <b v="0"/>
    <n v="273"/>
    <b v="1"/>
    <n v="23"/>
    <n v="17.91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0"/>
    <s v="IE"/>
    <s v="EUR"/>
    <n v="1428493379"/>
    <n v="1425901379"/>
    <b v="0"/>
    <n v="714"/>
    <b v="1"/>
    <n v="39"/>
    <n v="6.84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0"/>
    <s v="IT"/>
    <s v="EUR"/>
    <n v="1450602000"/>
    <n v="1445415653"/>
    <b v="0"/>
    <n v="170"/>
    <b v="1"/>
    <n v="49"/>
    <n v="28.56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4853"/>
    <x v="0"/>
    <s v="GB"/>
    <s v="GBP"/>
    <n v="1450467539"/>
    <n v="1447875539"/>
    <b v="0"/>
    <n v="512"/>
    <b v="1"/>
    <n v="33"/>
    <n v="9.48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0"/>
    <s v="US"/>
    <s v="USD"/>
    <n v="1465797540"/>
    <n v="1463155034"/>
    <b v="0"/>
    <n v="314"/>
    <b v="1"/>
    <n v="32"/>
    <n v="15.37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0"/>
    <s v="US"/>
    <s v="USD"/>
    <n v="1451530800"/>
    <n v="1448463086"/>
    <b v="0"/>
    <n v="167"/>
    <b v="1"/>
    <n v="138"/>
    <n v="28.85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0"/>
    <s v="GB"/>
    <s v="GBP"/>
    <n v="1436380200"/>
    <n v="1433615400"/>
    <b v="0"/>
    <n v="9"/>
    <b v="1"/>
    <n v="181"/>
    <n v="533.78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4800.8"/>
    <x v="0"/>
    <s v="US"/>
    <s v="USD"/>
    <n v="1429183656"/>
    <n v="1427369256"/>
    <b v="0"/>
    <n v="103"/>
    <b v="1"/>
    <n v="100"/>
    <n v="46.6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4796"/>
    <x v="0"/>
    <s v="GB"/>
    <s v="GBP"/>
    <n v="1468593246"/>
    <n v="1466001246"/>
    <b v="0"/>
    <n v="111"/>
    <b v="1"/>
    <n v="80"/>
    <n v="43.21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0"/>
    <s v="AU"/>
    <s v="AUD"/>
    <n v="1435388154"/>
    <n v="1432796154"/>
    <b v="0"/>
    <n v="271"/>
    <b v="1"/>
    <n v="19"/>
    <n v="17.69000000000000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0"/>
    <s v="US"/>
    <s v="USD"/>
    <n v="1433083527"/>
    <n v="1430491527"/>
    <b v="0"/>
    <n v="101"/>
    <b v="1"/>
    <n v="29"/>
    <n v="47.37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0"/>
    <s v="US"/>
    <s v="USD"/>
    <n v="1449205200"/>
    <n v="1445363833"/>
    <b v="0"/>
    <n v="57"/>
    <b v="1"/>
    <n v="36"/>
    <n v="83.2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4712"/>
    <x v="0"/>
    <s v="DE"/>
    <s v="EUR"/>
    <n v="1434197351"/>
    <n v="1431605351"/>
    <b v="0"/>
    <n v="62"/>
    <b v="1"/>
    <n v="36"/>
    <n v="76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0"/>
    <s v="AT"/>
    <s v="EUR"/>
    <n v="1489238940"/>
    <n v="1486406253"/>
    <b v="0"/>
    <n v="32"/>
    <b v="1"/>
    <n v="521"/>
    <n v="146.41"/>
    <x v="8"/>
    <s v="photobooks"/>
    <x v="1206"/>
    <d v="2017-03-11T13:29:00"/>
    <x v="0"/>
  </r>
  <r>
    <n v="1207"/>
    <s v="ITALIANA"/>
    <s v="A humanistic photo book about ancestral &amp; post-modern Italy."/>
    <n v="16700"/>
    <n v="4678.5"/>
    <x v="0"/>
    <s v="IT"/>
    <s v="EUR"/>
    <n v="1459418400"/>
    <n v="1456827573"/>
    <b v="0"/>
    <n v="141"/>
    <b v="1"/>
    <n v="28"/>
    <n v="33.1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4673"/>
    <x v="0"/>
    <s v="US"/>
    <s v="USD"/>
    <n v="1458835264"/>
    <n v="1456246864"/>
    <b v="0"/>
    <n v="75"/>
    <b v="1"/>
    <n v="47"/>
    <n v="62.31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0"/>
    <s v="US"/>
    <s v="USD"/>
    <n v="1488053905"/>
    <n v="1485461905"/>
    <b v="0"/>
    <n v="46"/>
    <b v="1"/>
    <n v="78"/>
    <n v="101.5"/>
    <x v="8"/>
    <s v="photobooks"/>
    <x v="1209"/>
    <d v="2017-02-25T20:18:25"/>
    <x v="0"/>
  </r>
  <r>
    <n v="1210"/>
    <s v="Det Andra GÃ¶teborg"/>
    <s v="En fotobok om livet i det enda andra GÃ¶teborg i vÃ¤rlden"/>
    <n v="20000"/>
    <n v="4666"/>
    <x v="0"/>
    <s v="SE"/>
    <s v="SEK"/>
    <n v="1433106000"/>
    <n v="1431124572"/>
    <b v="0"/>
    <n v="103"/>
    <b v="1"/>
    <n v="23"/>
    <n v="45.3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4660"/>
    <x v="0"/>
    <s v="CA"/>
    <s v="CAD"/>
    <n v="1465505261"/>
    <n v="1464209261"/>
    <b v="0"/>
    <n v="6"/>
    <b v="1"/>
    <n v="466"/>
    <n v="776.67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0"/>
    <s v="US"/>
    <s v="USD"/>
    <n v="1448586000"/>
    <n v="1447195695"/>
    <b v="0"/>
    <n v="83"/>
    <b v="1"/>
    <n v="186"/>
    <n v="56.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0"/>
    <s v="GB"/>
    <s v="GBP"/>
    <n v="1485886100"/>
    <n v="1482862100"/>
    <b v="0"/>
    <n v="108"/>
    <b v="1"/>
    <n v="72"/>
    <n v="43.04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0"/>
    <s v="US"/>
    <s v="USD"/>
    <n v="1433880605"/>
    <n v="1428696605"/>
    <b v="0"/>
    <n v="25"/>
    <b v="1"/>
    <n v="232"/>
    <n v="185.68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4641"/>
    <x v="0"/>
    <s v="US"/>
    <s v="USD"/>
    <n v="1401487756"/>
    <n v="1398895756"/>
    <b v="0"/>
    <n v="549"/>
    <b v="1"/>
    <n v="93"/>
    <n v="8.4499999999999993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4635"/>
    <x v="0"/>
    <s v="US"/>
    <s v="USD"/>
    <n v="1443826980"/>
    <n v="1441032457"/>
    <b v="0"/>
    <n v="222"/>
    <b v="1"/>
    <n v="33"/>
    <n v="20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0"/>
    <s v="US"/>
    <s v="USD"/>
    <n v="1468524340"/>
    <n v="1465932340"/>
    <b v="0"/>
    <n v="183"/>
    <b v="1"/>
    <n v="17"/>
    <n v="25.33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4622.01"/>
    <x v="0"/>
    <s v="US"/>
    <s v="USD"/>
    <n v="1446346800"/>
    <n v="1443714800"/>
    <b v="0"/>
    <n v="89"/>
    <b v="1"/>
    <n v="51"/>
    <n v="51.93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4610"/>
    <x v="0"/>
    <s v="US"/>
    <s v="USD"/>
    <n v="1476961513"/>
    <n v="1474369513"/>
    <b v="0"/>
    <n v="253"/>
    <b v="1"/>
    <n v="28"/>
    <n v="18.22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4592"/>
    <x v="0"/>
    <s v="DE"/>
    <s v="EUR"/>
    <n v="1440515112"/>
    <n v="1437923112"/>
    <b v="0"/>
    <n v="140"/>
    <b v="1"/>
    <n v="31"/>
    <n v="32.799999999999997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0"/>
    <s v="GB"/>
    <s v="GBP"/>
    <n v="1480809600"/>
    <n v="1478431488"/>
    <b v="0"/>
    <n v="103"/>
    <b v="1"/>
    <n v="208"/>
    <n v="44.47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4569"/>
    <x v="0"/>
    <s v="CA"/>
    <s v="CAD"/>
    <n v="1459483200"/>
    <n v="1456852647"/>
    <b v="0"/>
    <n v="138"/>
    <b v="1"/>
    <n v="114"/>
    <n v="33.11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4565"/>
    <x v="0"/>
    <s v="US"/>
    <s v="USD"/>
    <n v="1478754909"/>
    <n v="1476159309"/>
    <b v="0"/>
    <n v="191"/>
    <b v="1"/>
    <n v="23"/>
    <n v="23.9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4565"/>
    <x v="1"/>
    <s v="US"/>
    <s v="USD"/>
    <n v="1402060302"/>
    <n v="1396876302"/>
    <b v="0"/>
    <n v="18"/>
    <b v="0"/>
    <n v="30"/>
    <n v="253.61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1"/>
    <s v="US"/>
    <s v="USD"/>
    <n v="1382478278"/>
    <n v="1377294278"/>
    <b v="0"/>
    <n v="3"/>
    <b v="0"/>
    <n v="152"/>
    <n v="1519.71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4559"/>
    <x v="1"/>
    <s v="US"/>
    <s v="USD"/>
    <n v="1398042000"/>
    <n v="1395089981"/>
    <b v="0"/>
    <n v="40"/>
    <b v="0"/>
    <n v="9"/>
    <n v="113.98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1"/>
    <s v="US"/>
    <s v="USD"/>
    <n v="1407394800"/>
    <n v="1404770616"/>
    <b v="0"/>
    <n v="0"/>
    <b v="0"/>
    <n v="228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1"/>
    <s v="US"/>
    <s v="USD"/>
    <n v="1317231008"/>
    <n v="1312047008"/>
    <b v="0"/>
    <n v="24"/>
    <b v="0"/>
    <n v="91"/>
    <n v="189.42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1"/>
    <s v="US"/>
    <s v="USD"/>
    <n v="1334592000"/>
    <n v="1331982127"/>
    <b v="0"/>
    <n v="1"/>
    <b v="0"/>
    <n v="165"/>
    <n v="454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1"/>
    <s v="US"/>
    <s v="USD"/>
    <n v="1298589630"/>
    <n v="1295997630"/>
    <b v="0"/>
    <n v="0"/>
    <b v="0"/>
    <n v="1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1"/>
    <s v="US"/>
    <s v="USD"/>
    <n v="1440723600"/>
    <n v="1436394968"/>
    <b v="0"/>
    <n v="0"/>
    <b v="0"/>
    <n v="9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1"/>
    <s v="US"/>
    <s v="USD"/>
    <n v="1381090870"/>
    <n v="1377030070"/>
    <b v="0"/>
    <n v="1"/>
    <b v="0"/>
    <n v="90"/>
    <n v="4522.22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1"/>
    <s v="US"/>
    <s v="USD"/>
    <n v="1329864374"/>
    <n v="1328049974"/>
    <b v="0"/>
    <n v="6"/>
    <b v="0"/>
    <n v="452"/>
    <n v="753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4518"/>
    <x v="1"/>
    <s v="GB"/>
    <s v="GBP"/>
    <n v="1422903342"/>
    <n v="1420311342"/>
    <b v="0"/>
    <n v="0"/>
    <b v="0"/>
    <n v="9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1"/>
    <s v="US"/>
    <s v="USD"/>
    <n v="1387077299"/>
    <n v="1383621299"/>
    <b v="0"/>
    <n v="6"/>
    <b v="0"/>
    <n v="60"/>
    <n v="752.74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4511"/>
    <x v="1"/>
    <s v="US"/>
    <s v="USD"/>
    <n v="1343491200"/>
    <n v="1342801164"/>
    <b v="0"/>
    <n v="0"/>
    <b v="0"/>
    <n v="18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1"/>
    <s v="US"/>
    <s v="USD"/>
    <n v="1345790865"/>
    <n v="1344062865"/>
    <b v="0"/>
    <n v="0"/>
    <b v="0"/>
    <n v="18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1"/>
    <s v="US"/>
    <s v="USD"/>
    <n v="1312641536"/>
    <n v="1310049536"/>
    <b v="0"/>
    <n v="3"/>
    <b v="0"/>
    <n v="450"/>
    <n v="1500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4500"/>
    <x v="1"/>
    <s v="US"/>
    <s v="USD"/>
    <n v="1325804767"/>
    <n v="1323212767"/>
    <b v="0"/>
    <n v="0"/>
    <b v="0"/>
    <n v="18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4482"/>
    <x v="1"/>
    <s v="US"/>
    <s v="USD"/>
    <n v="1373665860"/>
    <n v="1368579457"/>
    <b v="0"/>
    <n v="8"/>
    <b v="0"/>
    <n v="56"/>
    <n v="560.25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1"/>
    <s v="US"/>
    <s v="USD"/>
    <n v="1414994340"/>
    <n v="1413057980"/>
    <b v="0"/>
    <n v="34"/>
    <b v="0"/>
    <n v="89"/>
    <n v="131.09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4450"/>
    <x v="1"/>
    <s v="US"/>
    <s v="USD"/>
    <n v="1315747080"/>
    <n v="1314417502"/>
    <b v="0"/>
    <n v="1"/>
    <b v="0"/>
    <n v="488"/>
    <n v="4450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1"/>
    <s v="US"/>
    <s v="USD"/>
    <n v="1310158800"/>
    <n v="1304888771"/>
    <b v="0"/>
    <n v="38"/>
    <b v="0"/>
    <n v="37"/>
    <n v="116.92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0"/>
    <s v="US"/>
    <s v="USD"/>
    <n v="1366664400"/>
    <n v="1363981723"/>
    <b v="1"/>
    <n v="45"/>
    <b v="1"/>
    <n v="221"/>
    <n v="98.4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0"/>
    <s v="US"/>
    <s v="USD"/>
    <n v="1402755834"/>
    <n v="1400163834"/>
    <b v="1"/>
    <n v="17"/>
    <b v="1"/>
    <n v="220"/>
    <n v="259.39999999999998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0"/>
    <s v="US"/>
    <s v="USD"/>
    <n v="1323136949"/>
    <n v="1319245349"/>
    <b v="1"/>
    <n v="31"/>
    <b v="1"/>
    <n v="220"/>
    <n v="142.24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400"/>
    <x v="0"/>
    <s v="US"/>
    <s v="USD"/>
    <n v="1367823655"/>
    <n v="1365231655"/>
    <b v="1"/>
    <n v="50"/>
    <b v="1"/>
    <n v="126"/>
    <n v="88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4396"/>
    <x v="0"/>
    <s v="US"/>
    <s v="USD"/>
    <n v="1402642740"/>
    <n v="1399563953"/>
    <b v="1"/>
    <n v="59"/>
    <b v="1"/>
    <n v="176"/>
    <n v="74.51000000000000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4395"/>
    <x v="0"/>
    <s v="US"/>
    <s v="USD"/>
    <n v="1341683211"/>
    <n v="1339091211"/>
    <b v="1"/>
    <n v="81"/>
    <b v="1"/>
    <n v="88"/>
    <n v="54.26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0"/>
    <s v="US"/>
    <s v="USD"/>
    <n v="1410017131"/>
    <n v="1406129131"/>
    <b v="1"/>
    <n v="508"/>
    <b v="1"/>
    <n v="15"/>
    <n v="8.64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4388"/>
    <x v="0"/>
    <s v="US"/>
    <s v="USD"/>
    <n v="1316979167"/>
    <n v="1311795167"/>
    <b v="1"/>
    <n v="74"/>
    <b v="1"/>
    <n v="73"/>
    <n v="59.3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0"/>
    <s v="US"/>
    <s v="USD"/>
    <n v="1382658169"/>
    <n v="1380238969"/>
    <b v="1"/>
    <n v="141"/>
    <b v="1"/>
    <n v="125"/>
    <n v="31.01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4371"/>
    <x v="0"/>
    <s v="US"/>
    <s v="USD"/>
    <n v="1409770107"/>
    <n v="1407178107"/>
    <b v="1"/>
    <n v="711"/>
    <b v="1"/>
    <n v="43710"/>
    <n v="6.15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4345"/>
    <x v="0"/>
    <s v="US"/>
    <s v="USD"/>
    <n v="1293857940"/>
    <n v="1288968886"/>
    <b v="1"/>
    <n v="141"/>
    <b v="1"/>
    <n v="65"/>
    <n v="30.82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0"/>
    <s v="US"/>
    <s v="USD"/>
    <n v="1385932652"/>
    <n v="1383337052"/>
    <b v="1"/>
    <n v="109"/>
    <b v="1"/>
    <n v="145"/>
    <n v="39.840000000000003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0"/>
    <s v="US"/>
    <s v="USD"/>
    <n v="1329084231"/>
    <n v="1326492231"/>
    <b v="1"/>
    <n v="361"/>
    <b v="1"/>
    <n v="14"/>
    <n v="12.02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0"/>
    <s v="US"/>
    <s v="USD"/>
    <n v="1301792590"/>
    <n v="1297562590"/>
    <b v="1"/>
    <n v="176"/>
    <b v="1"/>
    <n v="79"/>
    <n v="24.66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4320"/>
    <x v="0"/>
    <s v="US"/>
    <s v="USD"/>
    <n v="1377960012"/>
    <n v="1375368012"/>
    <b v="1"/>
    <n v="670"/>
    <b v="1"/>
    <n v="36"/>
    <n v="6.45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4315"/>
    <x v="0"/>
    <s v="US"/>
    <s v="USD"/>
    <n v="1402286340"/>
    <n v="1399504664"/>
    <b v="1"/>
    <n v="96"/>
    <b v="1"/>
    <n v="173"/>
    <n v="44.9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0"/>
    <s v="US"/>
    <s v="USD"/>
    <n v="1393445620"/>
    <n v="1390853620"/>
    <b v="1"/>
    <n v="74"/>
    <b v="1"/>
    <n v="131"/>
    <n v="58.28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4310"/>
    <x v="0"/>
    <s v="US"/>
    <s v="USD"/>
    <n v="1390983227"/>
    <n v="1388391227"/>
    <b v="1"/>
    <n v="52"/>
    <b v="1"/>
    <n v="216"/>
    <n v="82.88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0"/>
    <s v="CA"/>
    <s v="CAD"/>
    <n v="1392574692"/>
    <n v="1389982692"/>
    <b v="1"/>
    <n v="105"/>
    <b v="1"/>
    <n v="66"/>
    <n v="41.03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4306.1099999999997"/>
    <x v="0"/>
    <s v="US"/>
    <s v="USD"/>
    <n v="1396054800"/>
    <n v="1393034470"/>
    <b v="1"/>
    <n v="41"/>
    <b v="1"/>
    <n v="287"/>
    <n v="105.03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4303"/>
    <x v="0"/>
    <s v="US"/>
    <s v="USD"/>
    <n v="1383062083"/>
    <n v="1380556483"/>
    <b v="1"/>
    <n v="34"/>
    <b v="1"/>
    <n v="662"/>
    <n v="126.56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0"/>
    <s v="US"/>
    <s v="USD"/>
    <n v="1291131815"/>
    <n v="1287071015"/>
    <b v="1"/>
    <n v="66"/>
    <b v="1"/>
    <n v="123"/>
    <n v="65.09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4289.99"/>
    <x v="0"/>
    <s v="US"/>
    <s v="USD"/>
    <n v="1389474145"/>
    <n v="1386882145"/>
    <b v="1"/>
    <n v="50"/>
    <b v="1"/>
    <n v="45"/>
    <n v="85.8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0"/>
    <s v="US"/>
    <s v="USD"/>
    <n v="1374674558"/>
    <n v="1372082558"/>
    <b v="1"/>
    <n v="159"/>
    <b v="1"/>
    <n v="19"/>
    <n v="26.92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4280"/>
    <x v="0"/>
    <s v="US"/>
    <s v="USD"/>
    <n v="1379708247"/>
    <n v="1377116247"/>
    <b v="1"/>
    <n v="182"/>
    <b v="1"/>
    <n v="36"/>
    <n v="23.5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0"/>
    <s v="US"/>
    <s v="USD"/>
    <n v="1460764800"/>
    <n v="1458157512"/>
    <b v="1"/>
    <n v="206"/>
    <b v="1"/>
    <n v="23"/>
    <n v="20.75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4261"/>
    <x v="0"/>
    <s v="US"/>
    <s v="USD"/>
    <n v="1332704042"/>
    <n v="1327523642"/>
    <b v="1"/>
    <n v="169"/>
    <b v="1"/>
    <n v="43"/>
    <n v="25.21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0"/>
    <s v="US"/>
    <s v="USD"/>
    <n v="1384363459"/>
    <n v="1381767859"/>
    <b v="1"/>
    <n v="31"/>
    <b v="1"/>
    <n v="57"/>
    <n v="137.1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0"/>
    <s v="US"/>
    <s v="USD"/>
    <n v="1276574400"/>
    <n v="1270576379"/>
    <b v="1"/>
    <n v="28"/>
    <b v="1"/>
    <n v="85"/>
    <n v="151.68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243"/>
    <x v="0"/>
    <s v="CA"/>
    <s v="CAD"/>
    <n v="1409506291"/>
    <n v="1406914291"/>
    <b v="1"/>
    <n v="54"/>
    <b v="1"/>
    <n v="106"/>
    <n v="78.569999999999993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4230"/>
    <x v="0"/>
    <s v="US"/>
    <s v="USD"/>
    <n v="1346344425"/>
    <n v="1343320425"/>
    <b v="1"/>
    <n v="467"/>
    <b v="1"/>
    <n v="17"/>
    <n v="9.0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4225"/>
    <x v="0"/>
    <s v="US"/>
    <s v="USD"/>
    <n v="1375908587"/>
    <n v="1372884587"/>
    <b v="1"/>
    <n v="389"/>
    <b v="1"/>
    <n v="28"/>
    <n v="10.86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4219"/>
    <x v="0"/>
    <s v="US"/>
    <s v="USD"/>
    <n v="1251777600"/>
    <n v="1247504047"/>
    <b v="1"/>
    <n v="68"/>
    <b v="1"/>
    <n v="141"/>
    <n v="62.04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4216"/>
    <x v="0"/>
    <s v="US"/>
    <s v="USD"/>
    <n v="1346765347"/>
    <n v="1343741347"/>
    <b v="1"/>
    <n v="413"/>
    <b v="1"/>
    <n v="28"/>
    <n v="10.210000000000001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0"/>
    <s v="US"/>
    <s v="USD"/>
    <n v="1403661600"/>
    <n v="1401196766"/>
    <b v="1"/>
    <n v="190"/>
    <b v="1"/>
    <n v="65"/>
    <n v="22.13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0"/>
    <s v="US"/>
    <s v="USD"/>
    <n v="1395624170"/>
    <n v="1392171770"/>
    <b v="1"/>
    <n v="189"/>
    <b v="1"/>
    <n v="33"/>
    <n v="22.17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4187"/>
    <x v="0"/>
    <s v="US"/>
    <s v="USD"/>
    <n v="1299003054"/>
    <n v="1291227054"/>
    <b v="1"/>
    <n v="130"/>
    <b v="1"/>
    <n v="28"/>
    <n v="32.21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4181"/>
    <x v="0"/>
    <s v="US"/>
    <s v="USD"/>
    <n v="1375033836"/>
    <n v="1373305836"/>
    <b v="1"/>
    <n v="74"/>
    <b v="1"/>
    <n v="60"/>
    <n v="56.5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0"/>
    <s v="US"/>
    <s v="USD"/>
    <n v="1386565140"/>
    <n v="1383909855"/>
    <b v="1"/>
    <n v="274"/>
    <b v="1"/>
    <n v="28"/>
    <n v="15.24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4176"/>
    <x v="0"/>
    <s v="US"/>
    <s v="USD"/>
    <n v="1362974400"/>
    <n v="1360948389"/>
    <b v="1"/>
    <n v="22"/>
    <b v="1"/>
    <n v="418"/>
    <n v="189.82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4176"/>
    <x v="0"/>
    <s v="US"/>
    <s v="USD"/>
    <n v="1483203540"/>
    <n v="1481175482"/>
    <b v="0"/>
    <n v="31"/>
    <b v="1"/>
    <n v="209"/>
    <n v="134.71"/>
    <x v="1"/>
    <s v="plays"/>
    <x v="1284"/>
    <d v="2016-12-31T16:59:00"/>
    <x v="1"/>
  </r>
  <r>
    <n v="1285"/>
    <s v="We just keep going"/>
    <s v="The world premiere of hysterically funny and heartbreaking story about family, unconditional love and facing the unfaceable"/>
    <n v="2000"/>
    <n v="4170.17"/>
    <x v="0"/>
    <s v="GB"/>
    <s v="GBP"/>
    <n v="1434808775"/>
    <n v="1433512775"/>
    <b v="0"/>
    <n v="63"/>
    <b v="1"/>
    <n v="209"/>
    <n v="66.19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4152"/>
    <x v="0"/>
    <s v="GB"/>
    <s v="GBP"/>
    <n v="1424181600"/>
    <n v="1423041227"/>
    <b v="0"/>
    <n v="20"/>
    <b v="1"/>
    <n v="277"/>
    <n v="207.6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0"/>
    <s v="GB"/>
    <s v="GBP"/>
    <n v="1434120856"/>
    <n v="1428936856"/>
    <b v="0"/>
    <n v="25"/>
    <b v="1"/>
    <n v="1660"/>
    <n v="166.04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0"/>
    <s v="US"/>
    <s v="USD"/>
    <n v="1470801600"/>
    <n v="1468122163"/>
    <b v="0"/>
    <n v="61"/>
    <b v="1"/>
    <n v="104"/>
    <n v="68.03"/>
    <x v="1"/>
    <s v="plays"/>
    <x v="1288"/>
    <d v="2016-08-10T04:00:00"/>
    <x v="1"/>
  </r>
  <r>
    <n v="1289"/>
    <s v="No Brains for Dinner"/>
    <s v="A chilling original Edwardian Comedy of errors and foolishness made for the Patrick Henry College stage."/>
    <n v="1500"/>
    <n v="4145"/>
    <x v="0"/>
    <s v="US"/>
    <s v="USD"/>
    <n v="1483499645"/>
    <n v="1480907645"/>
    <b v="0"/>
    <n v="52"/>
    <b v="1"/>
    <n v="276"/>
    <n v="79.709999999999994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4140"/>
    <x v="0"/>
    <s v="US"/>
    <s v="USD"/>
    <n v="1429772340"/>
    <n v="1427121931"/>
    <b v="0"/>
    <n v="86"/>
    <b v="1"/>
    <n v="118"/>
    <n v="48.14"/>
    <x v="1"/>
    <s v="plays"/>
    <x v="1290"/>
    <d v="2015-04-23T06:59:0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0"/>
    <s v="US"/>
    <s v="USD"/>
    <n v="1428390000"/>
    <n v="1425224391"/>
    <b v="0"/>
    <n v="42"/>
    <b v="1"/>
    <n v="138"/>
    <n v="98.5"/>
    <x v="1"/>
    <s v="plays"/>
    <x v="1291"/>
    <d v="2015-04-07T07:00:00"/>
    <x v="2"/>
  </r>
  <r>
    <n v="1292"/>
    <s v="Season Scandinavia"/>
    <s v="Empty Deck presents the most exciting unknown contemporary Scandinavian plays in co-production with The Other Room Theatre, Cardiff."/>
    <n v="1700"/>
    <n v="4135"/>
    <x v="0"/>
    <s v="GB"/>
    <s v="GBP"/>
    <n v="1444172340"/>
    <n v="1441822828"/>
    <b v="0"/>
    <n v="52"/>
    <b v="1"/>
    <n v="243"/>
    <n v="79.52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4130"/>
    <x v="0"/>
    <s v="US"/>
    <s v="USD"/>
    <n v="1447523371"/>
    <n v="1444927771"/>
    <b v="0"/>
    <n v="120"/>
    <b v="1"/>
    <n v="28"/>
    <n v="34.42"/>
    <x v="1"/>
    <s v="plays"/>
    <x v="1293"/>
    <d v="2015-11-14T17:49:31"/>
    <x v="2"/>
  </r>
  <r>
    <n v="1294"/>
    <s v="HELMER'S LOO"/>
    <s v="We have an award-winning Danish play, now we just need a bathroom set to perform it in. Spend a penny to help us build the set!"/>
    <n v="500"/>
    <n v="4124"/>
    <x v="0"/>
    <s v="GB"/>
    <s v="GBP"/>
    <n v="1445252400"/>
    <n v="1443696797"/>
    <b v="0"/>
    <n v="22"/>
    <b v="1"/>
    <n v="825"/>
    <n v="187.45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4119"/>
    <x v="0"/>
    <s v="GB"/>
    <s v="GBP"/>
    <n v="1438189200"/>
    <n v="1435585497"/>
    <b v="0"/>
    <n v="64"/>
    <b v="1"/>
    <n v="165"/>
    <n v="64.36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0"/>
    <s v="GB"/>
    <s v="GBP"/>
    <n v="1457914373"/>
    <n v="1456189973"/>
    <b v="0"/>
    <n v="23"/>
    <b v="1"/>
    <n v="483"/>
    <n v="178.39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0"/>
    <s v="US"/>
    <s v="USD"/>
    <n v="1462125358"/>
    <n v="1459533358"/>
    <b v="0"/>
    <n v="238"/>
    <b v="1"/>
    <n v="20"/>
    <n v="17.190000000000001"/>
    <x v="1"/>
    <s v="plays"/>
    <x v="1297"/>
    <d v="2016-05-01T17:55:58"/>
    <x v="1"/>
  </r>
  <r>
    <n v="1298"/>
    <s v="Dinosaur Dreams"/>
    <s v="A play that raises awareness for mental health and explores the psychological effects childhood abuse can have on an adult."/>
    <n v="2000"/>
    <n v="4090"/>
    <x v="0"/>
    <s v="GB"/>
    <s v="GBP"/>
    <n v="1461860432"/>
    <n v="1459268432"/>
    <b v="0"/>
    <n v="33"/>
    <b v="1"/>
    <n v="205"/>
    <n v="123.94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085"/>
    <x v="0"/>
    <s v="US"/>
    <s v="USD"/>
    <n v="1436902359"/>
    <n v="1434310359"/>
    <b v="0"/>
    <n v="32"/>
    <b v="1"/>
    <n v="117"/>
    <n v="127.66"/>
    <x v="1"/>
    <s v="plays"/>
    <x v="1299"/>
    <d v="2015-07-14T19:32:39"/>
    <x v="2"/>
  </r>
  <r>
    <n v="1300"/>
    <s v="Before The Lights Go Up"/>
    <s v="What would you do with the time ticking and the pressure building to make a choice?! Find out what happens in this hilarious new play!!"/>
    <n v="3000"/>
    <n v="4085"/>
    <x v="0"/>
    <s v="US"/>
    <s v="USD"/>
    <n v="1464807420"/>
    <n v="1461427938"/>
    <b v="0"/>
    <n v="24"/>
    <b v="1"/>
    <n v="136"/>
    <n v="170.21"/>
    <x v="1"/>
    <s v="plays"/>
    <x v="1300"/>
    <d v="2016-06-01T18:57:00"/>
    <x v="1"/>
  </r>
  <r>
    <n v="1301"/>
    <s v="the dreamer examines his pillow"/>
    <s v="The Attic Theater Company presents John Patrick Shanley's THE DREAMER EXAMINES HIS PILLOW, the first official revival since 1986"/>
    <n v="2000"/>
    <n v="4081"/>
    <x v="0"/>
    <s v="US"/>
    <s v="USD"/>
    <n v="1437447600"/>
    <n v="1436551178"/>
    <b v="0"/>
    <n v="29"/>
    <b v="1"/>
    <n v="204"/>
    <n v="140.72"/>
    <x v="1"/>
    <s v="plays"/>
    <x v="1301"/>
    <d v="2015-07-21T03:00:00"/>
    <x v="2"/>
  </r>
  <r>
    <n v="1302"/>
    <s v="Help bring Boys of a Certain Age back to NYC!"/>
    <s v="Boys of a Certain Age is a unique and special show that we're trying to remount in New York City in 2017."/>
    <n v="2500"/>
    <n v="4078"/>
    <x v="0"/>
    <s v="US"/>
    <s v="USD"/>
    <n v="1480559011"/>
    <n v="1477963411"/>
    <b v="0"/>
    <n v="50"/>
    <b v="1"/>
    <n v="163"/>
    <n v="81.56"/>
    <x v="1"/>
    <s v="plays"/>
    <x v="1302"/>
    <d v="2016-12-01T02:23:31"/>
    <x v="1"/>
  </r>
  <r>
    <n v="1303"/>
    <s v="Forward Arena Theatre Company: Summer Season"/>
    <s v="Groundbreaking queer theatre."/>
    <n v="3500"/>
    <n v="4073"/>
    <x v="0"/>
    <s v="GB"/>
    <s v="GBP"/>
    <n v="1469962800"/>
    <n v="1468578920"/>
    <b v="0"/>
    <n v="108"/>
    <b v="1"/>
    <n v="116"/>
    <n v="37.7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1"/>
    <s v="GB"/>
    <s v="GBP"/>
    <n v="1489376405"/>
    <n v="1484196005"/>
    <b v="0"/>
    <n v="104"/>
    <b v="0"/>
    <n v="10"/>
    <n v="39.1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1"/>
    <s v="US"/>
    <s v="USD"/>
    <n v="1469122200"/>
    <n v="1466611108"/>
    <b v="0"/>
    <n v="86"/>
    <b v="0"/>
    <n v="14"/>
    <n v="47.28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1"/>
    <s v="US"/>
    <s v="USD"/>
    <n v="1417690734"/>
    <n v="1415098734"/>
    <b v="0"/>
    <n v="356"/>
    <b v="0"/>
    <n v="4"/>
    <n v="11.42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4055"/>
    <x v="1"/>
    <s v="US"/>
    <s v="USD"/>
    <n v="1455710679"/>
    <n v="1453118679"/>
    <b v="0"/>
    <n v="45"/>
    <b v="0"/>
    <n v="8"/>
    <n v="90.11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4055"/>
    <x v="1"/>
    <s v="US"/>
    <s v="USD"/>
    <n v="1475937812"/>
    <n v="1472481812"/>
    <b v="0"/>
    <n v="38"/>
    <b v="0"/>
    <n v="41"/>
    <n v="106.71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4051.99"/>
    <x v="1"/>
    <s v="US"/>
    <s v="USD"/>
    <n v="1444943468"/>
    <n v="1441919468"/>
    <b v="0"/>
    <n v="35"/>
    <b v="0"/>
    <n v="35"/>
    <n v="115.7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4050"/>
    <x v="1"/>
    <s v="US"/>
    <s v="USD"/>
    <n v="1471622450"/>
    <n v="1467734450"/>
    <b v="0"/>
    <n v="24"/>
    <b v="0"/>
    <n v="20"/>
    <n v="168.75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1"/>
    <s v="US"/>
    <s v="USD"/>
    <n v="1480536919"/>
    <n v="1477509319"/>
    <b v="0"/>
    <n v="100"/>
    <b v="0"/>
    <n v="2"/>
    <n v="40.5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4045.93"/>
    <x v="1"/>
    <s v="US"/>
    <s v="USD"/>
    <n v="1429375922"/>
    <n v="1426783922"/>
    <b v="0"/>
    <n v="1"/>
    <b v="0"/>
    <n v="88"/>
    <n v="4045.93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1"/>
    <s v="US"/>
    <s v="USD"/>
    <n v="1457024514"/>
    <n v="1454432514"/>
    <b v="0"/>
    <n v="122"/>
    <b v="0"/>
    <n v="10"/>
    <n v="33.11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1"/>
    <s v="US"/>
    <s v="USD"/>
    <n v="1477065860"/>
    <n v="1471881860"/>
    <b v="0"/>
    <n v="11"/>
    <b v="0"/>
    <n v="2"/>
    <n v="367.27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37"/>
    <x v="1"/>
    <s v="US"/>
    <s v="USD"/>
    <n v="1446771600"/>
    <n v="1443700648"/>
    <b v="0"/>
    <n v="248"/>
    <b v="0"/>
    <n v="4"/>
    <n v="16.28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4035"/>
    <x v="1"/>
    <s v="US"/>
    <s v="USD"/>
    <n v="1456700709"/>
    <n v="1453676709"/>
    <b v="0"/>
    <n v="1"/>
    <b v="0"/>
    <n v="5"/>
    <n v="4035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1"/>
    <s v="DK"/>
    <s v="DKK"/>
    <n v="1469109600"/>
    <n v="1464586746"/>
    <b v="0"/>
    <n v="19"/>
    <b v="0"/>
    <n v="2"/>
    <n v="212.11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4028"/>
    <x v="1"/>
    <s v="US"/>
    <s v="USD"/>
    <n v="1420938172"/>
    <n v="1418346172"/>
    <b v="0"/>
    <n v="135"/>
    <b v="0"/>
    <n v="10"/>
    <n v="29.84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4022"/>
    <x v="1"/>
    <s v="GB"/>
    <s v="GBP"/>
    <n v="1405094400"/>
    <n v="1403810965"/>
    <b v="0"/>
    <n v="9"/>
    <b v="0"/>
    <n v="69"/>
    <n v="446.89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1"/>
    <s v="NL"/>
    <s v="EUR"/>
    <n v="1483138800"/>
    <n v="1480610046"/>
    <b v="0"/>
    <n v="3"/>
    <b v="0"/>
    <n v="4"/>
    <n v="1340.33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1"/>
    <s v="SE"/>
    <s v="SEK"/>
    <n v="1482515937"/>
    <n v="1479923937"/>
    <b v="0"/>
    <n v="7"/>
    <b v="0"/>
    <n v="1"/>
    <n v="574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1"/>
    <s v="GB"/>
    <s v="GBP"/>
    <n v="1432223125"/>
    <n v="1429631125"/>
    <b v="0"/>
    <n v="4"/>
    <b v="0"/>
    <n v="11"/>
    <n v="1003.93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1"/>
    <s v="US"/>
    <s v="USD"/>
    <n v="1461653700"/>
    <n v="1458665146"/>
    <b v="0"/>
    <n v="44"/>
    <b v="0"/>
    <n v="27"/>
    <n v="91.14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1"/>
    <s v="US"/>
    <s v="USD"/>
    <n v="1476371552"/>
    <n v="1473779552"/>
    <b v="0"/>
    <n v="90"/>
    <b v="0"/>
    <n v="8"/>
    <n v="44.5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1"/>
    <s v="US"/>
    <s v="USD"/>
    <n v="1483063435"/>
    <n v="1480471435"/>
    <b v="0"/>
    <n v="8"/>
    <b v="0"/>
    <n v="20"/>
    <n v="500.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1"/>
    <s v="US"/>
    <s v="USD"/>
    <n v="1421348428"/>
    <n v="1417460428"/>
    <b v="0"/>
    <n v="11"/>
    <b v="0"/>
    <n v="4"/>
    <n v="363.82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1"/>
    <s v="US"/>
    <s v="USD"/>
    <n v="1432916235"/>
    <n v="1430324235"/>
    <b v="0"/>
    <n v="41"/>
    <b v="0"/>
    <n v="8"/>
    <n v="97.57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1"/>
    <s v="US"/>
    <s v="USD"/>
    <n v="1476458734"/>
    <n v="1472570734"/>
    <b v="0"/>
    <n v="15"/>
    <b v="0"/>
    <n v="5"/>
    <n v="266.68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1"/>
    <s v="US"/>
    <s v="USD"/>
    <n v="1417501145"/>
    <n v="1414041545"/>
    <b v="0"/>
    <n v="9"/>
    <b v="0"/>
    <n v="8"/>
    <n v="444.44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1"/>
    <s v="US"/>
    <s v="USD"/>
    <n v="1467432000"/>
    <n v="1464763109"/>
    <b v="0"/>
    <n v="50"/>
    <b v="0"/>
    <n v="11"/>
    <n v="80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1"/>
    <s v="US"/>
    <s v="USD"/>
    <n v="1471435554"/>
    <n v="1468843554"/>
    <b v="0"/>
    <n v="34"/>
    <b v="0"/>
    <n v="2"/>
    <n v="117.6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1"/>
    <s v="CH"/>
    <s v="CHF"/>
    <n v="1485480408"/>
    <n v="1482888408"/>
    <b v="0"/>
    <n v="0"/>
    <b v="0"/>
    <n v="39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1"/>
    <s v="AU"/>
    <s v="AUD"/>
    <n v="1405478025"/>
    <n v="1402886025"/>
    <b v="0"/>
    <n v="0"/>
    <b v="0"/>
    <n v="159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3978"/>
    <x v="1"/>
    <s v="US"/>
    <s v="USD"/>
    <n v="1457721287"/>
    <n v="1455129287"/>
    <b v="0"/>
    <n v="276"/>
    <b v="0"/>
    <n v="3"/>
    <n v="14.41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3976"/>
    <x v="1"/>
    <s v="US"/>
    <s v="USD"/>
    <n v="1449354502"/>
    <n v="1446762502"/>
    <b v="0"/>
    <n v="16"/>
    <b v="0"/>
    <n v="16"/>
    <n v="248.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1"/>
    <s v="US"/>
    <s v="USD"/>
    <n v="1418849028"/>
    <n v="1415825028"/>
    <b v="0"/>
    <n v="224"/>
    <b v="0"/>
    <n v="4"/>
    <n v="17.7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1"/>
    <s v="US"/>
    <s v="USD"/>
    <n v="1488549079"/>
    <n v="1485957079"/>
    <b v="0"/>
    <n v="140"/>
    <b v="0"/>
    <n v="8"/>
    <n v="28.25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1"/>
    <s v="US"/>
    <s v="USD"/>
    <n v="1438543033"/>
    <n v="1435951033"/>
    <b v="0"/>
    <n v="15"/>
    <b v="0"/>
    <n v="13"/>
    <n v="262.52999999999997"/>
    <x v="2"/>
    <s v="wearables"/>
    <x v="1338"/>
    <d v="2015-08-02T19:17:13"/>
    <x v="0"/>
  </r>
  <r>
    <n v="1339"/>
    <s v="Linkoo (Canceled)"/>
    <s v="World's Smallest customizable Phone &amp; GPS Watch for kids !"/>
    <n v="50000"/>
    <n v="3925"/>
    <x v="1"/>
    <s v="US"/>
    <s v="USD"/>
    <n v="1418056315"/>
    <n v="1414164715"/>
    <b v="0"/>
    <n v="37"/>
    <b v="0"/>
    <n v="8"/>
    <n v="106.08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3916"/>
    <x v="1"/>
    <s v="US"/>
    <s v="USD"/>
    <n v="1408112253"/>
    <n v="1405520253"/>
    <b v="0"/>
    <n v="0"/>
    <b v="0"/>
    <n v="233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1"/>
    <s v="GB"/>
    <s v="GBP"/>
    <n v="1475333917"/>
    <n v="1472569117"/>
    <b v="0"/>
    <n v="46"/>
    <b v="0"/>
    <n v="16"/>
    <n v="85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1"/>
    <s v="US"/>
    <s v="USD"/>
    <n v="1437161739"/>
    <n v="1434569739"/>
    <b v="0"/>
    <n v="1"/>
    <b v="0"/>
    <n v="8"/>
    <n v="3908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1"/>
    <s v="US"/>
    <s v="USD"/>
    <n v="1471579140"/>
    <n v="1466512683"/>
    <b v="0"/>
    <n v="323"/>
    <b v="0"/>
    <n v="8"/>
    <n v="12.09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3905"/>
    <x v="0"/>
    <s v="CA"/>
    <s v="CAD"/>
    <n v="1467313039"/>
    <n v="1464807439"/>
    <b v="0"/>
    <n v="139"/>
    <b v="1"/>
    <n v="260"/>
    <n v="28.09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0"/>
    <s v="US"/>
    <s v="USD"/>
    <n v="1405366359"/>
    <n v="1402342359"/>
    <b v="0"/>
    <n v="7"/>
    <b v="1"/>
    <n v="1301"/>
    <n v="557.5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3900"/>
    <x v="0"/>
    <s v="US"/>
    <s v="USD"/>
    <n v="1372297751"/>
    <n v="1369705751"/>
    <b v="0"/>
    <n v="149"/>
    <b v="1"/>
    <n v="80"/>
    <n v="26.17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0"/>
    <s v="US"/>
    <s v="USD"/>
    <n v="1425741525"/>
    <n v="1423149525"/>
    <b v="0"/>
    <n v="31"/>
    <b v="1"/>
    <n v="155"/>
    <n v="125.16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0"/>
    <s v="US"/>
    <s v="USD"/>
    <n v="1418904533"/>
    <n v="1416485333"/>
    <b v="0"/>
    <n v="26"/>
    <b v="1"/>
    <n v="66"/>
    <n v="149.12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0"/>
    <s v="CA"/>
    <s v="CAD"/>
    <n v="1450249140"/>
    <n v="1447055935"/>
    <b v="0"/>
    <n v="172"/>
    <b v="1"/>
    <n v="77"/>
    <n v="22.47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0"/>
    <s v="US"/>
    <s v="USD"/>
    <n v="1451089134"/>
    <n v="1448497134"/>
    <b v="0"/>
    <n v="78"/>
    <b v="1"/>
    <n v="77"/>
    <n v="49.38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3822.33"/>
    <x v="0"/>
    <s v="US"/>
    <s v="USD"/>
    <n v="1455299144"/>
    <n v="1452707144"/>
    <b v="0"/>
    <n v="120"/>
    <b v="1"/>
    <n v="19"/>
    <n v="31.85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3803.55"/>
    <x v="0"/>
    <s v="US"/>
    <s v="USD"/>
    <n v="1441425540"/>
    <n v="1436968366"/>
    <b v="0"/>
    <n v="227"/>
    <b v="1"/>
    <n v="38"/>
    <n v="16.760000000000002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3800"/>
    <x v="0"/>
    <s v="US"/>
    <s v="USD"/>
    <n v="1362960000"/>
    <n v="1359946188"/>
    <b v="0"/>
    <n v="42"/>
    <b v="1"/>
    <n v="380"/>
    <n v="90.48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0"/>
    <s v="GB"/>
    <s v="GBP"/>
    <n v="1465672979"/>
    <n v="1463080979"/>
    <b v="0"/>
    <n v="64"/>
    <b v="1"/>
    <n v="317"/>
    <n v="59.34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0"/>
    <s v="GB"/>
    <s v="GBP"/>
    <n v="1354269600"/>
    <n v="1351663605"/>
    <b v="0"/>
    <n v="121"/>
    <b v="1"/>
    <n v="152"/>
    <n v="31.33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0"/>
    <s v="US"/>
    <s v="USD"/>
    <n v="1372985760"/>
    <n v="1370393760"/>
    <b v="0"/>
    <n v="87"/>
    <b v="1"/>
    <n v="111"/>
    <n v="43.51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3781"/>
    <x v="0"/>
    <s v="US"/>
    <s v="USD"/>
    <n v="1362117540"/>
    <n v="1359587137"/>
    <b v="0"/>
    <n v="65"/>
    <b v="1"/>
    <n v="189"/>
    <n v="58.1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775.5"/>
    <x v="0"/>
    <s v="US"/>
    <s v="USD"/>
    <n v="1309009323"/>
    <n v="1306417323"/>
    <b v="0"/>
    <n v="49"/>
    <b v="1"/>
    <n v="126"/>
    <n v="77.05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0"/>
    <s v="US"/>
    <s v="USD"/>
    <n v="1309980790"/>
    <n v="1304623990"/>
    <b v="0"/>
    <n v="19"/>
    <b v="1"/>
    <n v="572"/>
    <n v="198.58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3760"/>
    <x v="0"/>
    <s v="US"/>
    <s v="USD"/>
    <n v="1343943420"/>
    <n v="1341524220"/>
    <b v="0"/>
    <n v="81"/>
    <b v="1"/>
    <n v="251"/>
    <n v="46.42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3751"/>
    <x v="0"/>
    <s v="GB"/>
    <s v="GBP"/>
    <n v="1403370772"/>
    <n v="1400778772"/>
    <b v="0"/>
    <n v="264"/>
    <b v="1"/>
    <n v="63"/>
    <n v="14.21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3750"/>
    <x v="0"/>
    <s v="US"/>
    <s v="USD"/>
    <n v="1378592731"/>
    <n v="1373408731"/>
    <b v="0"/>
    <n v="25"/>
    <b v="1"/>
    <n v="375"/>
    <n v="150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0"/>
    <s v="US"/>
    <s v="USD"/>
    <n v="1455523140"/>
    <n v="1453925727"/>
    <b v="0"/>
    <n v="5"/>
    <b v="1"/>
    <n v="1873"/>
    <n v="749.2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0"/>
    <s v="DK"/>
    <s v="DKK"/>
    <n v="1420648906"/>
    <n v="1415464906"/>
    <b v="0"/>
    <n v="144"/>
    <b v="1"/>
    <n v="9"/>
    <n v="25.95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0"/>
    <s v="US"/>
    <s v="USD"/>
    <n v="1426523752"/>
    <n v="1423935352"/>
    <b v="0"/>
    <n v="92"/>
    <b v="1"/>
    <n v="50"/>
    <n v="40.6"/>
    <x v="4"/>
    <s v="rock"/>
    <x v="1365"/>
    <d v="2015-03-16T16:35:52"/>
    <x v="0"/>
  </r>
  <r>
    <n v="1366"/>
    <s v="Kick It! A Tribute to the A.K.s"/>
    <s v="A musical memorial for Alexi Petersen."/>
    <n v="7500"/>
    <n v="3732"/>
    <x v="0"/>
    <s v="US"/>
    <s v="USD"/>
    <n v="1417049663"/>
    <n v="1413158063"/>
    <b v="0"/>
    <n v="147"/>
    <b v="1"/>
    <n v="50"/>
    <n v="25.39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3730"/>
    <x v="0"/>
    <s v="US"/>
    <s v="USD"/>
    <n v="1447463050"/>
    <n v="1444867450"/>
    <b v="0"/>
    <n v="90"/>
    <b v="1"/>
    <n v="75"/>
    <n v="41.4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3710"/>
    <x v="0"/>
    <s v="US"/>
    <s v="USD"/>
    <n v="1434342894"/>
    <n v="1432269294"/>
    <b v="0"/>
    <n v="87"/>
    <b v="1"/>
    <n v="74"/>
    <n v="42.64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0"/>
    <s v="US"/>
    <s v="USD"/>
    <n v="1397225746"/>
    <n v="1394633746"/>
    <b v="0"/>
    <n v="406"/>
    <b v="1"/>
    <n v="11"/>
    <n v="9.11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3700"/>
    <x v="0"/>
    <s v="US"/>
    <s v="USD"/>
    <n v="1381881890"/>
    <n v="1380585890"/>
    <b v="0"/>
    <n v="20"/>
    <b v="1"/>
    <n v="247"/>
    <n v="18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3685"/>
    <x v="0"/>
    <s v="US"/>
    <s v="USD"/>
    <n v="1431022342"/>
    <n v="1428430342"/>
    <b v="0"/>
    <n v="70"/>
    <b v="1"/>
    <n v="53"/>
    <n v="52.64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3684"/>
    <x v="0"/>
    <s v="US"/>
    <s v="USD"/>
    <n v="1342115132"/>
    <n v="1339523132"/>
    <b v="0"/>
    <n v="16"/>
    <b v="1"/>
    <n v="737"/>
    <n v="230.2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3674"/>
    <x v="0"/>
    <s v="US"/>
    <s v="USD"/>
    <n v="1483138233"/>
    <n v="1480546233"/>
    <b v="0"/>
    <n v="52"/>
    <b v="1"/>
    <n v="37"/>
    <n v="70.650000000000006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0"/>
    <s v="US"/>
    <s v="USD"/>
    <n v="1458874388"/>
    <n v="1456285988"/>
    <b v="0"/>
    <n v="66"/>
    <b v="1"/>
    <n v="245"/>
    <n v="55.61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0"/>
    <s v="FR"/>
    <s v="EUR"/>
    <n v="1484444119"/>
    <n v="1481852119"/>
    <b v="0"/>
    <n v="109"/>
    <b v="1"/>
    <n v="92"/>
    <n v="33.58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3659"/>
    <x v="0"/>
    <s v="GB"/>
    <s v="GBP"/>
    <n v="1480784606"/>
    <n v="1478189006"/>
    <b v="0"/>
    <n v="168"/>
    <b v="1"/>
    <n v="99"/>
    <n v="21.78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3655"/>
    <x v="0"/>
    <s v="US"/>
    <s v="USD"/>
    <n v="1486095060"/>
    <n v="1484198170"/>
    <b v="0"/>
    <n v="31"/>
    <b v="1"/>
    <n v="281"/>
    <n v="117.9"/>
    <x v="4"/>
    <s v="rock"/>
    <x v="1377"/>
    <d v="2017-02-03T04:11:00"/>
    <x v="0"/>
  </r>
  <r>
    <n v="1378"/>
    <s v="SIX BY SEVEN"/>
    <s v="A psychedelic post rock masterpiece!"/>
    <n v="2000"/>
    <n v="3641"/>
    <x v="0"/>
    <s v="GB"/>
    <s v="GBP"/>
    <n v="1470075210"/>
    <n v="1468779210"/>
    <b v="0"/>
    <n v="133"/>
    <b v="1"/>
    <n v="182"/>
    <n v="27.3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3638"/>
    <x v="0"/>
    <s v="US"/>
    <s v="USD"/>
    <n v="1433504876"/>
    <n v="1430912876"/>
    <b v="0"/>
    <n v="151"/>
    <b v="1"/>
    <n v="36"/>
    <n v="24.09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3636"/>
    <x v="0"/>
    <s v="US"/>
    <s v="USD"/>
    <n v="1433815200"/>
    <n v="1431886706"/>
    <b v="0"/>
    <n v="5"/>
    <b v="1"/>
    <n v="14544"/>
    <n v="727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0"/>
    <s v="US"/>
    <s v="USD"/>
    <n v="1482988125"/>
    <n v="1480396125"/>
    <b v="0"/>
    <n v="73"/>
    <b v="1"/>
    <n v="72"/>
    <n v="49.32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3600"/>
    <x v="0"/>
    <s v="US"/>
    <s v="USD"/>
    <n v="1367867536"/>
    <n v="1365275536"/>
    <b v="0"/>
    <n v="148"/>
    <b v="1"/>
    <n v="45"/>
    <n v="24.32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0"/>
    <s v="CA"/>
    <s v="CAD"/>
    <n v="1482457678"/>
    <n v="1480729678"/>
    <b v="0"/>
    <n v="93"/>
    <b v="1"/>
    <n v="164"/>
    <n v="38.69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3590"/>
    <x v="0"/>
    <s v="US"/>
    <s v="USD"/>
    <n v="1436117922"/>
    <n v="1433525922"/>
    <b v="0"/>
    <n v="63"/>
    <b v="1"/>
    <n v="103"/>
    <n v="56.98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3575"/>
    <x v="0"/>
    <s v="DE"/>
    <s v="EUR"/>
    <n v="1461931860"/>
    <n v="1457109121"/>
    <b v="0"/>
    <n v="134"/>
    <b v="1"/>
    <n v="45"/>
    <n v="26.68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3572.12"/>
    <x v="0"/>
    <s v="US"/>
    <s v="USD"/>
    <n v="1438183889"/>
    <n v="1435591889"/>
    <b v="0"/>
    <n v="14"/>
    <b v="1"/>
    <n v="893"/>
    <n v="255.1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3562"/>
    <x v="0"/>
    <s v="US"/>
    <s v="USD"/>
    <n v="1433305800"/>
    <n v="1430604395"/>
    <b v="0"/>
    <n v="78"/>
    <b v="1"/>
    <n v="89"/>
    <n v="45.67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0"/>
    <s v="US"/>
    <s v="USD"/>
    <n v="1476720840"/>
    <n v="1474469117"/>
    <b v="0"/>
    <n v="112"/>
    <b v="1"/>
    <n v="71"/>
    <n v="31.74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3550"/>
    <x v="0"/>
    <s v="GB"/>
    <s v="GBP"/>
    <n v="1471087957"/>
    <n v="1468495957"/>
    <b v="0"/>
    <n v="34"/>
    <b v="1"/>
    <n v="710"/>
    <n v="104.41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550"/>
    <x v="0"/>
    <s v="US"/>
    <s v="USD"/>
    <n v="1430154720"/>
    <n v="1427224606"/>
    <b v="0"/>
    <n v="19"/>
    <b v="1"/>
    <n v="127"/>
    <n v="186.84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3540"/>
    <x v="0"/>
    <s v="US"/>
    <s v="USD"/>
    <n v="1440219540"/>
    <n v="1436369818"/>
    <b v="0"/>
    <n v="13"/>
    <b v="1"/>
    <n v="708"/>
    <n v="272.3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3535"/>
    <x v="0"/>
    <s v="US"/>
    <s v="USD"/>
    <n v="1456976586"/>
    <n v="1454298186"/>
    <b v="0"/>
    <n v="104"/>
    <b v="1"/>
    <n v="141"/>
    <n v="33.99"/>
    <x v="4"/>
    <s v="rock"/>
    <x v="1392"/>
    <d v="2016-03-03T03:43:06"/>
    <x v="0"/>
  </r>
  <r>
    <n v="1393"/>
    <s v="WolfHunt | Social Commentary Rock Project"/>
    <s v="Rock n' Roll tales of our times"/>
    <n v="10000"/>
    <n v="3531"/>
    <x v="0"/>
    <s v="US"/>
    <s v="USD"/>
    <n v="1470068523"/>
    <n v="1467476523"/>
    <b v="0"/>
    <n v="52"/>
    <b v="1"/>
    <n v="35"/>
    <n v="67.900000000000006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0"/>
    <s v="US"/>
    <s v="USD"/>
    <n v="1488337200"/>
    <n v="1484623726"/>
    <b v="0"/>
    <n v="17"/>
    <b v="1"/>
    <n v="471"/>
    <n v="207.65"/>
    <x v="4"/>
    <s v="rock"/>
    <x v="1394"/>
    <d v="2017-03-01T03:00:00"/>
    <x v="0"/>
  </r>
  <r>
    <n v="1395"/>
    <s v="Quiet Oaks Full Length Album"/>
    <s v="Help Quiet Oaks record their debut album!!!"/>
    <n v="3500"/>
    <n v="3530"/>
    <x v="0"/>
    <s v="US"/>
    <s v="USD"/>
    <n v="1484430481"/>
    <n v="1481838481"/>
    <b v="0"/>
    <n v="82"/>
    <b v="1"/>
    <n v="101"/>
    <n v="43.05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0"/>
    <s v="US"/>
    <s v="USD"/>
    <n v="1423871882"/>
    <n v="1421279882"/>
    <b v="0"/>
    <n v="73"/>
    <b v="1"/>
    <n v="59"/>
    <n v="48.3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0"/>
    <s v="US"/>
    <s v="USD"/>
    <n v="1477603140"/>
    <n v="1475013710"/>
    <b v="0"/>
    <n v="158"/>
    <b v="1"/>
    <n v="35"/>
    <n v="22.24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0"/>
    <s v="US"/>
    <s v="USD"/>
    <n v="1467752334"/>
    <n v="1465160334"/>
    <b v="0"/>
    <n v="65"/>
    <b v="1"/>
    <n v="80"/>
    <n v="54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0"/>
    <s v="US"/>
    <s v="USD"/>
    <n v="1412640373"/>
    <n v="1410048373"/>
    <b v="0"/>
    <n v="184"/>
    <b v="1"/>
    <n v="39"/>
    <n v="19.0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0"/>
    <s v="GB"/>
    <s v="GBP"/>
    <n v="1465709400"/>
    <n v="1462695073"/>
    <b v="0"/>
    <n v="34"/>
    <b v="1"/>
    <n v="1002"/>
    <n v="103.12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0"/>
    <s v="US"/>
    <s v="USD"/>
    <n v="1369612474"/>
    <n v="1367798074"/>
    <b v="0"/>
    <n v="240"/>
    <b v="1"/>
    <n v="140"/>
    <n v="14.59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3500"/>
    <x v="0"/>
    <s v="GB"/>
    <s v="GBP"/>
    <n v="1430439411"/>
    <n v="1425259011"/>
    <b v="0"/>
    <n v="113"/>
    <b v="1"/>
    <n v="140"/>
    <n v="30.97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3500"/>
    <x v="0"/>
    <s v="US"/>
    <s v="USD"/>
    <n v="1374802235"/>
    <n v="1372210235"/>
    <b v="0"/>
    <n v="66"/>
    <b v="1"/>
    <n v="88"/>
    <n v="53.03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3500"/>
    <x v="2"/>
    <s v="GB"/>
    <s v="GBP"/>
    <n v="1424607285"/>
    <n v="1422447285"/>
    <b v="1"/>
    <n v="5"/>
    <b v="0"/>
    <n v="24"/>
    <n v="70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3499"/>
    <x v="2"/>
    <s v="US"/>
    <s v="USD"/>
    <n v="1417195201"/>
    <n v="1414599601"/>
    <b v="1"/>
    <n v="17"/>
    <b v="0"/>
    <n v="14"/>
    <n v="205.82"/>
    <x v="3"/>
    <s v="translations"/>
    <x v="1405"/>
    <d v="2014-11-28T17:20:01"/>
    <x v="0"/>
  </r>
  <r>
    <n v="1406"/>
    <s v="Man Down! Translation project"/>
    <s v="The White coat and the battle dress uniform"/>
    <n v="12000"/>
    <n v="3486"/>
    <x v="2"/>
    <s v="IT"/>
    <s v="EUR"/>
    <n v="1449914400"/>
    <n v="1445336607"/>
    <b v="0"/>
    <n v="3"/>
    <b v="0"/>
    <n v="29"/>
    <n v="1162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2"/>
    <s v="US"/>
    <s v="USD"/>
    <n v="1407847978"/>
    <n v="1405687978"/>
    <b v="0"/>
    <n v="2"/>
    <b v="0"/>
    <n v="116"/>
    <n v="1742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2"/>
    <s v="GB"/>
    <s v="GBP"/>
    <n v="1447451756"/>
    <n v="1444856156"/>
    <b v="0"/>
    <n v="6"/>
    <b v="0"/>
    <n v="347"/>
    <n v="578.33000000000004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3466"/>
    <x v="2"/>
    <s v="US"/>
    <s v="USD"/>
    <n v="1420085535"/>
    <n v="1414897935"/>
    <b v="0"/>
    <n v="0"/>
    <b v="0"/>
    <n v="87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2"/>
    <s v="IT"/>
    <s v="EUR"/>
    <n v="1464939520"/>
    <n v="1461051520"/>
    <b v="0"/>
    <n v="1"/>
    <b v="0"/>
    <n v="58"/>
    <n v="3466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2"/>
    <s v="GB"/>
    <s v="GBP"/>
    <n v="1423185900"/>
    <n v="1420766700"/>
    <b v="0"/>
    <n v="3"/>
    <b v="0"/>
    <n v="116"/>
    <n v="1155.1099999999999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465"/>
    <x v="2"/>
    <s v="US"/>
    <s v="USD"/>
    <n v="1417656699"/>
    <n v="1415064699"/>
    <b v="0"/>
    <n v="13"/>
    <b v="0"/>
    <n v="50"/>
    <n v="266.5400000000000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2"/>
    <s v="IT"/>
    <s v="EUR"/>
    <n v="1455964170"/>
    <n v="1450780170"/>
    <b v="0"/>
    <n v="1"/>
    <b v="0"/>
    <n v="173"/>
    <n v="346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2"/>
    <s v="US"/>
    <s v="USD"/>
    <n v="1483423467"/>
    <n v="1480831467"/>
    <b v="0"/>
    <n v="1"/>
    <b v="0"/>
    <n v="691"/>
    <n v="3453.69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2"/>
    <s v="US"/>
    <s v="USD"/>
    <n v="1439741591"/>
    <n v="1436285591"/>
    <b v="0"/>
    <n v="9"/>
    <b v="0"/>
    <n v="78"/>
    <n v="383.22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3441"/>
    <x v="2"/>
    <s v="US"/>
    <s v="USD"/>
    <n v="1448147619"/>
    <n v="1445552019"/>
    <b v="0"/>
    <n v="0"/>
    <b v="0"/>
    <n v="7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3440"/>
    <x v="2"/>
    <s v="US"/>
    <s v="USD"/>
    <n v="1442315460"/>
    <n v="1439696174"/>
    <b v="0"/>
    <n v="2"/>
    <b v="0"/>
    <n v="76"/>
    <n v="172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3432"/>
    <x v="2"/>
    <s v="ES"/>
    <s v="EUR"/>
    <n v="1456397834"/>
    <n v="1453805834"/>
    <b v="0"/>
    <n v="1"/>
    <b v="0"/>
    <n v="114"/>
    <n v="3432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2"/>
    <s v="US"/>
    <s v="USD"/>
    <n v="1476010619"/>
    <n v="1473418619"/>
    <b v="0"/>
    <n v="10"/>
    <b v="0"/>
    <n v="54"/>
    <n v="341.9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417"/>
    <x v="2"/>
    <s v="US"/>
    <s v="USD"/>
    <n v="1467129686"/>
    <n v="1464969686"/>
    <b v="0"/>
    <n v="3"/>
    <b v="0"/>
    <n v="3106"/>
    <n v="1139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2"/>
    <s v="SE"/>
    <s v="SEK"/>
    <n v="1423432709"/>
    <n v="1420840709"/>
    <b v="0"/>
    <n v="2"/>
    <b v="0"/>
    <n v="2"/>
    <n v="1707.5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2"/>
    <s v="NZ"/>
    <s v="NZD"/>
    <n v="1474436704"/>
    <n v="1471844704"/>
    <b v="0"/>
    <n v="2"/>
    <b v="0"/>
    <n v="14"/>
    <n v="1705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2"/>
    <s v="AU"/>
    <s v="AUD"/>
    <n v="1451637531"/>
    <n v="1449045531"/>
    <b v="0"/>
    <n v="1"/>
    <b v="0"/>
    <n v="11"/>
    <n v="3407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3407"/>
    <x v="2"/>
    <s v="US"/>
    <s v="USD"/>
    <n v="1479233602"/>
    <n v="1478106802"/>
    <b v="0"/>
    <n v="14"/>
    <b v="0"/>
    <n v="45"/>
    <n v="243.36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2"/>
    <s v="US"/>
    <s v="USD"/>
    <n v="1430276959"/>
    <n v="1427684959"/>
    <b v="0"/>
    <n v="0"/>
    <b v="0"/>
    <n v="26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2"/>
    <s v="DE"/>
    <s v="EUR"/>
    <n v="1440408120"/>
    <n v="1435224120"/>
    <b v="0"/>
    <n v="0"/>
    <b v="0"/>
    <n v="34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3400"/>
    <x v="2"/>
    <s v="DE"/>
    <s v="EUR"/>
    <n v="1474230385"/>
    <n v="1471638385"/>
    <b v="0"/>
    <n v="4"/>
    <b v="0"/>
    <n v="68"/>
    <n v="850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2"/>
    <s v="ES"/>
    <s v="EUR"/>
    <n v="1459584417"/>
    <n v="1456996017"/>
    <b v="0"/>
    <n v="3"/>
    <b v="0"/>
    <n v="340"/>
    <n v="1132.7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3397"/>
    <x v="2"/>
    <s v="US"/>
    <s v="USD"/>
    <n v="1428629242"/>
    <n v="1426037242"/>
    <b v="0"/>
    <n v="0"/>
    <b v="0"/>
    <n v="34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3395"/>
    <x v="2"/>
    <s v="US"/>
    <s v="USD"/>
    <n v="1419017488"/>
    <n v="1416339088"/>
    <b v="0"/>
    <n v="5"/>
    <b v="0"/>
    <n v="68"/>
    <n v="679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2"/>
    <s v="US"/>
    <s v="USD"/>
    <n v="1448517816"/>
    <n v="1445922216"/>
    <b v="0"/>
    <n v="47"/>
    <b v="0"/>
    <n v="20"/>
    <n v="72.17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3390"/>
    <x v="2"/>
    <s v="US"/>
    <s v="USD"/>
    <n v="1437417828"/>
    <n v="1434825828"/>
    <b v="0"/>
    <n v="0"/>
    <b v="0"/>
    <n v="8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3385"/>
    <x v="2"/>
    <s v="IT"/>
    <s v="EUR"/>
    <n v="1481367600"/>
    <n v="1477839675"/>
    <b v="0"/>
    <n v="10"/>
    <b v="0"/>
    <n v="28"/>
    <n v="338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3385"/>
    <x v="2"/>
    <s v="DK"/>
    <s v="DKK"/>
    <n v="1433775600"/>
    <n v="1431973478"/>
    <b v="0"/>
    <n v="11"/>
    <b v="0"/>
    <n v="4"/>
    <n v="307.73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3383"/>
    <x v="2"/>
    <s v="IT"/>
    <s v="EUR"/>
    <n v="1444589020"/>
    <n v="1441997020"/>
    <b v="0"/>
    <n v="2"/>
    <b v="0"/>
    <n v="23"/>
    <n v="1691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2"/>
    <s v="DE"/>
    <s v="EUR"/>
    <n v="1456043057"/>
    <n v="1453451057"/>
    <b v="0"/>
    <n v="2"/>
    <b v="0"/>
    <n v="34"/>
    <n v="1690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3372.25"/>
    <x v="2"/>
    <s v="US"/>
    <s v="USD"/>
    <n v="1405227540"/>
    <n v="1402058739"/>
    <b v="0"/>
    <n v="22"/>
    <b v="0"/>
    <n v="112"/>
    <n v="153.2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2"/>
    <s v="DK"/>
    <s v="DKK"/>
    <n v="1461765300"/>
    <n v="1459198499"/>
    <b v="0"/>
    <n v="8"/>
    <b v="0"/>
    <n v="17"/>
    <n v="421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2"/>
    <s v="CA"/>
    <s v="CAD"/>
    <n v="1425758101"/>
    <n v="1423166101"/>
    <b v="0"/>
    <n v="6"/>
    <b v="0"/>
    <n v="124"/>
    <n v="561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2"/>
    <s v="IT"/>
    <s v="EUR"/>
    <n v="1464285463"/>
    <n v="1461693463"/>
    <b v="0"/>
    <n v="1"/>
    <b v="0"/>
    <n v="26"/>
    <n v="3363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2"/>
    <s v="GB"/>
    <s v="GBP"/>
    <n v="1441995769"/>
    <n v="1436811769"/>
    <b v="0"/>
    <n v="3"/>
    <b v="0"/>
    <n v="2"/>
    <n v="1120.24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2"/>
    <s v="US"/>
    <s v="USD"/>
    <n v="1464190158"/>
    <n v="1461598158"/>
    <b v="0"/>
    <n v="0"/>
    <b v="0"/>
    <n v="224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2"/>
    <s v="FR"/>
    <s v="EUR"/>
    <n v="1483395209"/>
    <n v="1480803209"/>
    <b v="0"/>
    <n v="0"/>
    <b v="0"/>
    <n v="26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3350"/>
    <x v="2"/>
    <s v="DE"/>
    <s v="EUR"/>
    <n v="1442091462"/>
    <n v="1436907462"/>
    <b v="0"/>
    <n v="0"/>
    <b v="0"/>
    <n v="68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2"/>
    <s v="DE"/>
    <s v="EUR"/>
    <n v="1434286855"/>
    <n v="1431694855"/>
    <b v="0"/>
    <n v="0"/>
    <b v="0"/>
    <n v="3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2"/>
    <s v="IT"/>
    <s v="EUR"/>
    <n v="1461235478"/>
    <n v="1459507478"/>
    <b v="0"/>
    <n v="0"/>
    <b v="0"/>
    <n v="371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3330"/>
    <x v="2"/>
    <s v="US"/>
    <s v="USD"/>
    <n v="1467999134"/>
    <n v="1465407134"/>
    <b v="0"/>
    <n v="3"/>
    <b v="0"/>
    <n v="1"/>
    <n v="1110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2"/>
    <s v="AU"/>
    <s v="AUD"/>
    <n v="1432272300"/>
    <n v="1429655318"/>
    <b v="0"/>
    <n v="0"/>
    <b v="0"/>
    <n v="2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2"/>
    <s v="US"/>
    <s v="USD"/>
    <n v="1431286105"/>
    <n v="1427138905"/>
    <b v="0"/>
    <n v="0"/>
    <b v="0"/>
    <n v="37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3319"/>
    <x v="2"/>
    <s v="US"/>
    <s v="USD"/>
    <n v="1455941197"/>
    <n v="1453349197"/>
    <b v="0"/>
    <n v="1"/>
    <b v="0"/>
    <n v="3"/>
    <n v="3319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3319"/>
    <x v="1"/>
    <s v="US"/>
    <s v="USD"/>
    <n v="1416355259"/>
    <n v="1413759659"/>
    <b v="0"/>
    <n v="2"/>
    <b v="0"/>
    <n v="18"/>
    <n v="1659.5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3318"/>
    <x v="1"/>
    <s v="US"/>
    <s v="USD"/>
    <n v="1406566363"/>
    <n v="1403974363"/>
    <b v="0"/>
    <n v="0"/>
    <b v="0"/>
    <n v="24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1"/>
    <s v="FR"/>
    <s v="EUR"/>
    <n v="1492270947"/>
    <n v="1488386547"/>
    <b v="0"/>
    <n v="0"/>
    <b v="0"/>
    <n v="13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1"/>
    <s v="ES"/>
    <s v="EUR"/>
    <n v="1461535140"/>
    <n v="1459716480"/>
    <b v="0"/>
    <n v="1"/>
    <b v="0"/>
    <n v="189"/>
    <n v="33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1"/>
    <s v="US"/>
    <s v="USD"/>
    <n v="1409924340"/>
    <n v="1405181320"/>
    <b v="0"/>
    <n v="7"/>
    <b v="0"/>
    <n v="22"/>
    <n v="473.57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3307"/>
    <x v="1"/>
    <s v="IT"/>
    <s v="EUR"/>
    <n v="1483459365"/>
    <n v="1480867365"/>
    <b v="0"/>
    <n v="3"/>
    <b v="0"/>
    <n v="66"/>
    <n v="1102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3305"/>
    <x v="1"/>
    <s v="US"/>
    <s v="USD"/>
    <n v="1447281044"/>
    <n v="1444685444"/>
    <b v="0"/>
    <n v="0"/>
    <b v="0"/>
    <n v="55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1"/>
    <s v="US"/>
    <s v="USD"/>
    <n v="1407729600"/>
    <n v="1405097760"/>
    <b v="0"/>
    <n v="0"/>
    <b v="0"/>
    <n v="66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3292"/>
    <x v="1"/>
    <s v="DK"/>
    <s v="DKK"/>
    <n v="1449077100"/>
    <n v="1446612896"/>
    <b v="0"/>
    <n v="0"/>
    <b v="0"/>
    <n v="9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3289"/>
    <x v="1"/>
    <s v="US"/>
    <s v="USD"/>
    <n v="1417391100"/>
    <n v="1412371898"/>
    <b v="0"/>
    <n v="0"/>
    <b v="0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3275"/>
    <x v="0"/>
    <s v="US"/>
    <s v="USD"/>
    <n v="1413849600"/>
    <n v="1410967754"/>
    <b v="1"/>
    <n v="340"/>
    <b v="1"/>
    <n v="22"/>
    <n v="9.6300000000000008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3275"/>
    <x v="0"/>
    <s v="US"/>
    <s v="USD"/>
    <n v="1365609271"/>
    <n v="1363017271"/>
    <b v="1"/>
    <n v="150"/>
    <b v="1"/>
    <n v="82"/>
    <n v="21.83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0"/>
    <s v="US"/>
    <s v="USD"/>
    <n v="1365367938"/>
    <n v="1361483538"/>
    <b v="1"/>
    <n v="25"/>
    <b v="1"/>
    <n v="546"/>
    <n v="131"/>
    <x v="3"/>
    <s v="radio &amp; podcasts"/>
    <x v="1463"/>
    <d v="2013-04-07T20:52:18"/>
    <x v="0"/>
  </r>
  <r>
    <n v="1464"/>
    <s v="Science Studio"/>
    <s v="The Best Science Media on the Web"/>
    <n v="5000"/>
    <n v="3273"/>
    <x v="0"/>
    <s v="US"/>
    <s v="USD"/>
    <n v="1361029958"/>
    <n v="1358437958"/>
    <b v="1"/>
    <n v="234"/>
    <b v="1"/>
    <n v="65"/>
    <n v="13.99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3271"/>
    <x v="0"/>
    <s v="US"/>
    <s v="USD"/>
    <n v="1332385200"/>
    <n v="1329759452"/>
    <b v="1"/>
    <n v="2602"/>
    <b v="1"/>
    <n v="11"/>
    <n v="1.26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3270"/>
    <x v="0"/>
    <s v="US"/>
    <s v="USD"/>
    <n v="1452574800"/>
    <n v="1449029266"/>
    <b v="1"/>
    <n v="248"/>
    <b v="1"/>
    <n v="20"/>
    <n v="13.19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3258"/>
    <x v="0"/>
    <s v="US"/>
    <s v="USD"/>
    <n v="1332699285"/>
    <n v="1327518885"/>
    <b v="1"/>
    <n v="600"/>
    <b v="1"/>
    <n v="8"/>
    <n v="5.43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3258"/>
    <x v="0"/>
    <s v="US"/>
    <s v="USD"/>
    <n v="1307838049"/>
    <n v="1302654049"/>
    <b v="1"/>
    <n v="293"/>
    <b v="1"/>
    <n v="34"/>
    <n v="11.12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3255"/>
    <x v="0"/>
    <s v="US"/>
    <s v="USD"/>
    <n v="1360938109"/>
    <n v="1358346109"/>
    <b v="1"/>
    <n v="321"/>
    <b v="1"/>
    <n v="7"/>
    <n v="10.14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3255"/>
    <x v="0"/>
    <s v="US"/>
    <s v="USD"/>
    <n v="1356724263"/>
    <n v="1354909863"/>
    <b v="1"/>
    <n v="81"/>
    <b v="1"/>
    <n v="217"/>
    <n v="40.19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250"/>
    <x v="0"/>
    <s v="US"/>
    <s v="USD"/>
    <n v="1428620334"/>
    <n v="1426028334"/>
    <b v="1"/>
    <n v="343"/>
    <b v="1"/>
    <n v="10"/>
    <n v="9.4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236"/>
    <x v="0"/>
    <s v="US"/>
    <s v="USD"/>
    <n v="1381928503"/>
    <n v="1379336503"/>
    <b v="1"/>
    <n v="336"/>
    <b v="1"/>
    <n v="13"/>
    <n v="9.6300000000000008"/>
    <x v="3"/>
    <s v="radio &amp; podcasts"/>
    <x v="1472"/>
    <d v="2013-10-16T13:01:43"/>
    <x v="0"/>
  </r>
  <r>
    <n v="1473"/>
    <s v="ONE LOVES ONLY FORM"/>
    <s v="Public Radio Project"/>
    <n v="1500"/>
    <n v="3231"/>
    <x v="0"/>
    <s v="US"/>
    <s v="USD"/>
    <n v="1330644639"/>
    <n v="1328052639"/>
    <b v="1"/>
    <n v="47"/>
    <b v="1"/>
    <n v="215"/>
    <n v="68.739999999999995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226"/>
    <x v="0"/>
    <s v="US"/>
    <s v="USD"/>
    <n v="1379093292"/>
    <n v="1376501292"/>
    <b v="1"/>
    <n v="76"/>
    <b v="1"/>
    <n v="108"/>
    <n v="42.45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3226"/>
    <x v="0"/>
    <s v="US"/>
    <s v="USD"/>
    <n v="1419051540"/>
    <n v="1416244863"/>
    <b v="1"/>
    <n v="441"/>
    <b v="1"/>
    <n v="22"/>
    <n v="7.32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225"/>
    <x v="0"/>
    <s v="US"/>
    <s v="USD"/>
    <n v="1315616422"/>
    <n v="1313024422"/>
    <b v="1"/>
    <n v="916"/>
    <b v="1"/>
    <n v="54"/>
    <n v="3.52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223"/>
    <x v="0"/>
    <s v="US"/>
    <s v="USD"/>
    <n v="1324609200"/>
    <n v="1319467604"/>
    <b v="1"/>
    <n v="369"/>
    <b v="1"/>
    <n v="11"/>
    <n v="8.73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3222"/>
    <x v="0"/>
    <s v="US"/>
    <s v="USD"/>
    <n v="1368564913"/>
    <n v="1367355313"/>
    <b v="1"/>
    <n v="20242"/>
    <b v="1"/>
    <n v="6"/>
    <n v="0.16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3221"/>
    <x v="0"/>
    <s v="US"/>
    <s v="USD"/>
    <n v="1399694340"/>
    <n v="1398448389"/>
    <b v="1"/>
    <n v="71"/>
    <b v="1"/>
    <n v="201"/>
    <n v="45.37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3211"/>
    <x v="0"/>
    <s v="US"/>
    <s v="USD"/>
    <n v="1374858000"/>
    <n v="1373408699"/>
    <b v="1"/>
    <n v="635"/>
    <b v="1"/>
    <n v="6"/>
    <n v="5.059999999999999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2"/>
    <s v="CA"/>
    <s v="CAD"/>
    <n v="1383430145"/>
    <n v="1380838145"/>
    <b v="0"/>
    <n v="6"/>
    <b v="0"/>
    <n v="64"/>
    <n v="535.16999999999996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2"/>
    <s v="US"/>
    <s v="USD"/>
    <n v="1347004260"/>
    <n v="1345062936"/>
    <b v="0"/>
    <n v="1"/>
    <b v="0"/>
    <n v="64"/>
    <n v="3210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3205"/>
    <x v="2"/>
    <s v="US"/>
    <s v="USD"/>
    <n v="1469162275"/>
    <n v="1467002275"/>
    <b v="0"/>
    <n v="2"/>
    <b v="0"/>
    <n v="46"/>
    <n v="1602.5"/>
    <x v="3"/>
    <s v="fiction"/>
    <x v="1483"/>
    <d v="2016-07-22T04:37:55"/>
    <x v="0"/>
  </r>
  <r>
    <n v="1484"/>
    <s v="a book called filtered down thru the stars"/>
    <s v="The mussings of an old wizard"/>
    <n v="2000"/>
    <n v="3201"/>
    <x v="2"/>
    <s v="US"/>
    <s v="USD"/>
    <n v="1342882260"/>
    <n v="1337834963"/>
    <b v="0"/>
    <n v="0"/>
    <b v="0"/>
    <n v="16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3200"/>
    <x v="2"/>
    <s v="US"/>
    <s v="USD"/>
    <n v="1434827173"/>
    <n v="1430939173"/>
    <b v="0"/>
    <n v="3"/>
    <b v="0"/>
    <n v="48"/>
    <n v="1066.67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2"/>
    <s v="US"/>
    <s v="USD"/>
    <n v="1425009761"/>
    <n v="1422417761"/>
    <b v="0"/>
    <n v="3"/>
    <b v="0"/>
    <n v="16"/>
    <n v="1066.67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3195"/>
    <x v="2"/>
    <s v="US"/>
    <s v="USD"/>
    <n v="1470175271"/>
    <n v="1467583271"/>
    <b v="0"/>
    <n v="0"/>
    <b v="0"/>
    <n v="32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190"/>
    <x v="2"/>
    <s v="AU"/>
    <s v="AUD"/>
    <n v="1388928660"/>
    <n v="1386336660"/>
    <b v="0"/>
    <n v="6"/>
    <b v="0"/>
    <n v="21"/>
    <n v="531.66999999999996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2"/>
    <s v="US"/>
    <s v="USD"/>
    <n v="1352994052"/>
    <n v="1350398452"/>
    <b v="0"/>
    <n v="0"/>
    <b v="0"/>
    <n v="64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2"/>
    <s v="US"/>
    <s v="USD"/>
    <n v="1380720474"/>
    <n v="1378214874"/>
    <b v="0"/>
    <n v="19"/>
    <b v="0"/>
    <n v="110"/>
    <n v="167.63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3178"/>
    <x v="2"/>
    <s v="US"/>
    <s v="USD"/>
    <n v="1424014680"/>
    <n v="1418922443"/>
    <b v="0"/>
    <n v="1"/>
    <b v="0"/>
    <n v="265"/>
    <n v="3178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175"/>
    <x v="2"/>
    <s v="US"/>
    <s v="USD"/>
    <n v="1308431646"/>
    <n v="1305839646"/>
    <b v="0"/>
    <n v="2"/>
    <b v="0"/>
    <n v="79"/>
    <n v="1587.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3172"/>
    <x v="2"/>
    <s v="US"/>
    <s v="USD"/>
    <n v="1371415675"/>
    <n v="1368823675"/>
    <b v="0"/>
    <n v="0"/>
    <b v="0"/>
    <n v="132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2"/>
    <s v="US"/>
    <s v="USD"/>
    <n v="1428075480"/>
    <n v="1425489613"/>
    <b v="0"/>
    <n v="11"/>
    <b v="0"/>
    <n v="63"/>
    <n v="288.27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3170"/>
    <x v="2"/>
    <s v="US"/>
    <s v="USD"/>
    <n v="1314471431"/>
    <n v="1311879431"/>
    <b v="0"/>
    <n v="0"/>
    <b v="0"/>
    <n v="159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3160"/>
    <x v="2"/>
    <s v="US"/>
    <s v="USD"/>
    <n v="1410866659"/>
    <n v="1405682659"/>
    <b v="0"/>
    <n v="0"/>
    <b v="0"/>
    <n v="211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3158"/>
    <x v="2"/>
    <s v="US"/>
    <s v="USD"/>
    <n v="1375299780"/>
    <n v="1371655522"/>
    <b v="0"/>
    <n v="1"/>
    <b v="0"/>
    <n v="21"/>
    <n v="3158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2"/>
    <s v="US"/>
    <s v="USD"/>
    <n v="1409787378"/>
    <n v="1405899378"/>
    <b v="0"/>
    <n v="3"/>
    <b v="0"/>
    <n v="105"/>
    <n v="1051.67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3150"/>
    <x v="2"/>
    <s v="US"/>
    <s v="USD"/>
    <n v="1470355833"/>
    <n v="1465171833"/>
    <b v="0"/>
    <n v="1"/>
    <b v="0"/>
    <n v="158"/>
    <n v="3150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2"/>
    <s v="US"/>
    <s v="USD"/>
    <n v="1367444557"/>
    <n v="1364852557"/>
    <b v="0"/>
    <n v="15"/>
    <b v="0"/>
    <n v="112"/>
    <n v="209.87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3145"/>
    <x v="0"/>
    <s v="CA"/>
    <s v="CAD"/>
    <n v="1436364023"/>
    <n v="1433772023"/>
    <b v="1"/>
    <n v="885"/>
    <b v="1"/>
    <n v="6"/>
    <n v="3.55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3135"/>
    <x v="0"/>
    <s v="GB"/>
    <s v="GBP"/>
    <n v="1458943200"/>
    <n v="1456491680"/>
    <b v="1"/>
    <n v="329"/>
    <b v="1"/>
    <n v="14"/>
    <n v="9.529999999999999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0"/>
    <s v="BE"/>
    <s v="EUR"/>
    <n v="1477210801"/>
    <n v="1472026801"/>
    <b v="1"/>
    <n v="71"/>
    <b v="1"/>
    <n v="84"/>
    <n v="44.13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3132.63"/>
    <x v="0"/>
    <s v="GB"/>
    <s v="GBP"/>
    <n v="1402389180"/>
    <n v="1399996024"/>
    <b v="1"/>
    <n v="269"/>
    <b v="1"/>
    <n v="48"/>
    <n v="11.65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0"/>
    <s v="DE"/>
    <s v="EUR"/>
    <n v="1458676860"/>
    <n v="1455446303"/>
    <b v="1"/>
    <n v="345"/>
    <b v="1"/>
    <n v="20"/>
    <n v="9.06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3122"/>
    <x v="0"/>
    <s v="GB"/>
    <s v="GBP"/>
    <n v="1406227904"/>
    <n v="1403635904"/>
    <b v="1"/>
    <n v="43"/>
    <b v="1"/>
    <n v="208"/>
    <n v="72.599999999999994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0"/>
    <s v="US"/>
    <s v="USD"/>
    <n v="1273911000"/>
    <n v="1268822909"/>
    <b v="1"/>
    <n v="33"/>
    <b v="1"/>
    <n v="260"/>
    <n v="94.55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0"/>
    <s v="US"/>
    <s v="USD"/>
    <n v="1403880281"/>
    <n v="1401201881"/>
    <b v="1"/>
    <n v="211"/>
    <b v="1"/>
    <n v="17"/>
    <n v="14.79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3105"/>
    <x v="0"/>
    <s v="DE"/>
    <s v="EUR"/>
    <n v="1487113140"/>
    <n v="1484570885"/>
    <b v="1"/>
    <n v="196"/>
    <b v="1"/>
    <n v="18"/>
    <n v="15.84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0"/>
    <s v="GB"/>
    <s v="GBP"/>
    <n v="1405761278"/>
    <n v="1403169278"/>
    <b v="1"/>
    <n v="405"/>
    <b v="1"/>
    <n v="19"/>
    <n v="7.67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3100"/>
    <x v="0"/>
    <s v="US"/>
    <s v="USD"/>
    <n v="1447858804"/>
    <n v="1445263204"/>
    <b v="1"/>
    <n v="206"/>
    <b v="1"/>
    <n v="22"/>
    <n v="15.05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0"/>
    <s v="US"/>
    <s v="USD"/>
    <n v="1486311939"/>
    <n v="1483719939"/>
    <b v="1"/>
    <n v="335"/>
    <b v="1"/>
    <n v="89"/>
    <n v="9.25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3100"/>
    <x v="0"/>
    <s v="GB"/>
    <s v="GBP"/>
    <n v="1405523866"/>
    <n v="1402931866"/>
    <b v="1"/>
    <n v="215"/>
    <b v="1"/>
    <n v="39"/>
    <n v="14.4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3100"/>
    <x v="0"/>
    <s v="US"/>
    <s v="USD"/>
    <n v="1443363640"/>
    <n v="1439907640"/>
    <b v="1"/>
    <n v="176"/>
    <b v="1"/>
    <n v="12"/>
    <n v="17.6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3095.11"/>
    <x v="0"/>
    <s v="NO"/>
    <s v="NOK"/>
    <n v="1458104697"/>
    <n v="1455516297"/>
    <b v="1"/>
    <n v="555"/>
    <b v="1"/>
    <n v="1"/>
    <n v="5.58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0"/>
    <s v="US"/>
    <s v="USD"/>
    <n v="1475762400"/>
    <n v="1473160292"/>
    <b v="1"/>
    <n v="116"/>
    <b v="1"/>
    <n v="18"/>
    <n v="26.59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0"/>
    <s v="US"/>
    <s v="USD"/>
    <n v="1417845600"/>
    <n v="1415194553"/>
    <b v="1"/>
    <n v="615"/>
    <b v="1"/>
    <n v="21"/>
    <n v="5.0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"/>
    <x v="0"/>
    <s v="US"/>
    <s v="USD"/>
    <n v="1401565252"/>
    <n v="1398973252"/>
    <b v="1"/>
    <n v="236"/>
    <b v="1"/>
    <n v="21"/>
    <n v="13.05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3080"/>
    <x v="0"/>
    <s v="US"/>
    <s v="USD"/>
    <n v="1403301540"/>
    <n v="1400867283"/>
    <b v="1"/>
    <n v="145"/>
    <b v="1"/>
    <n v="34"/>
    <n v="21.24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3067"/>
    <x v="0"/>
    <s v="US"/>
    <s v="USD"/>
    <n v="1418961600"/>
    <n v="1415824513"/>
    <b v="1"/>
    <n v="167"/>
    <b v="1"/>
    <n v="17"/>
    <n v="18.37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3062"/>
    <x v="0"/>
    <s v="US"/>
    <s v="USD"/>
    <n v="1465272091"/>
    <n v="1462248091"/>
    <b v="1"/>
    <n v="235"/>
    <b v="1"/>
    <n v="8"/>
    <n v="13.03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0"/>
    <s v="US"/>
    <s v="USD"/>
    <n v="1413575739"/>
    <n v="1410983739"/>
    <b v="1"/>
    <n v="452"/>
    <b v="1"/>
    <n v="7"/>
    <n v="6.77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3060.22"/>
    <x v="0"/>
    <s v="US"/>
    <s v="USD"/>
    <n v="1419292800"/>
    <n v="1416592916"/>
    <b v="1"/>
    <n v="241"/>
    <b v="1"/>
    <n v="17"/>
    <n v="12.7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3060"/>
    <x v="0"/>
    <s v="SE"/>
    <s v="SEK"/>
    <n v="1487592090"/>
    <n v="1485000090"/>
    <b v="1"/>
    <n v="28"/>
    <b v="1"/>
    <n v="102"/>
    <n v="109.2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0"/>
    <s v="US"/>
    <s v="USD"/>
    <n v="1471539138"/>
    <n v="1468947138"/>
    <b v="1"/>
    <n v="140"/>
    <b v="1"/>
    <n v="118"/>
    <n v="21.84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3055"/>
    <x v="0"/>
    <s v="US"/>
    <s v="USD"/>
    <n v="1453185447"/>
    <n v="1448951847"/>
    <b v="1"/>
    <n v="280"/>
    <b v="1"/>
    <n v="13"/>
    <n v="10.9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055"/>
    <x v="0"/>
    <s v="US"/>
    <s v="USD"/>
    <n v="1489497886"/>
    <n v="1487082286"/>
    <b v="1"/>
    <n v="70"/>
    <b v="1"/>
    <n v="87"/>
    <n v="43.64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3048"/>
    <x v="0"/>
    <s v="US"/>
    <s v="USD"/>
    <n v="1485907200"/>
    <n v="1483292122"/>
    <b v="1"/>
    <n v="160"/>
    <b v="1"/>
    <n v="102"/>
    <n v="19.05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3046"/>
    <x v="0"/>
    <s v="US"/>
    <s v="USD"/>
    <n v="1426773920"/>
    <n v="1424185520"/>
    <b v="1"/>
    <n v="141"/>
    <b v="1"/>
    <n v="16"/>
    <n v="21.6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0"/>
    <s v="US"/>
    <s v="USD"/>
    <n v="1445624695"/>
    <n v="1443464695"/>
    <b v="1"/>
    <n v="874"/>
    <b v="1"/>
    <n v="9"/>
    <n v="3.48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3045"/>
    <x v="0"/>
    <s v="US"/>
    <s v="USD"/>
    <n v="1417402800"/>
    <n v="1414610126"/>
    <b v="1"/>
    <n v="73"/>
    <b v="1"/>
    <n v="130"/>
    <n v="41.71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3045"/>
    <x v="0"/>
    <s v="AU"/>
    <s v="AUD"/>
    <n v="1455548400"/>
    <n v="1453461865"/>
    <b v="1"/>
    <n v="294"/>
    <b v="1"/>
    <n v="61"/>
    <n v="10.36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3036"/>
    <x v="0"/>
    <s v="US"/>
    <s v="USD"/>
    <n v="1462161540"/>
    <n v="1457913777"/>
    <b v="1"/>
    <n v="740"/>
    <b v="1"/>
    <n v="7"/>
    <n v="4.099999999999999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0"/>
    <s v="US"/>
    <s v="USD"/>
    <n v="1441383062"/>
    <n v="1438791062"/>
    <b v="1"/>
    <n v="369"/>
    <b v="1"/>
    <n v="40"/>
    <n v="8.23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0"/>
    <s v="US"/>
    <s v="USD"/>
    <n v="1464040800"/>
    <n v="1461527631"/>
    <b v="1"/>
    <n v="110"/>
    <b v="1"/>
    <n v="76"/>
    <n v="27.59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0"/>
    <s v="US"/>
    <s v="USD"/>
    <n v="1440702910"/>
    <n v="1438110910"/>
    <b v="1"/>
    <n v="455"/>
    <b v="1"/>
    <n v="25"/>
    <n v="6.67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3035"/>
    <x v="0"/>
    <s v="DE"/>
    <s v="EUR"/>
    <n v="1470506400"/>
    <n v="1467358427"/>
    <b v="1"/>
    <n v="224"/>
    <b v="1"/>
    <n v="25"/>
    <n v="13.55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0"/>
    <s v="US"/>
    <s v="USD"/>
    <n v="1421952370"/>
    <n v="1418064370"/>
    <b v="1"/>
    <n v="46"/>
    <b v="1"/>
    <n v="43"/>
    <n v="65.959999999999994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0"/>
    <s v="US"/>
    <s v="USD"/>
    <n v="1483481019"/>
    <n v="1480629819"/>
    <b v="0"/>
    <n v="284"/>
    <b v="1"/>
    <n v="15"/>
    <n v="10.67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0"/>
    <s v="US"/>
    <s v="USD"/>
    <n v="1416964500"/>
    <n v="1414368616"/>
    <b v="1"/>
    <n v="98"/>
    <b v="1"/>
    <n v="20"/>
    <n v="30.92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3030"/>
    <x v="2"/>
    <s v="US"/>
    <s v="USD"/>
    <n v="1420045538"/>
    <n v="1417453538"/>
    <b v="0"/>
    <n v="2"/>
    <b v="0"/>
    <n v="17"/>
    <n v="1515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3025.66"/>
    <x v="2"/>
    <s v="CA"/>
    <s v="CAD"/>
    <n v="1435708500"/>
    <n v="1434412500"/>
    <b v="0"/>
    <n v="1"/>
    <b v="0"/>
    <n v="605"/>
    <n v="3025.66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3022"/>
    <x v="2"/>
    <s v="US"/>
    <s v="USD"/>
    <n v="1416662034"/>
    <n v="1414066434"/>
    <b v="0"/>
    <n v="1"/>
    <b v="0"/>
    <n v="134"/>
    <n v="3022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3017"/>
    <x v="2"/>
    <s v="US"/>
    <s v="USD"/>
    <n v="1427847480"/>
    <n v="1424222024"/>
    <b v="0"/>
    <n v="0"/>
    <b v="0"/>
    <n v="302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3017"/>
    <x v="2"/>
    <s v="US"/>
    <s v="USD"/>
    <n v="1425330960"/>
    <n v="1422393234"/>
    <b v="0"/>
    <n v="1"/>
    <b v="0"/>
    <n v="101"/>
    <n v="3017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3015.73"/>
    <x v="2"/>
    <s v="GB"/>
    <s v="GBP"/>
    <n v="1410930399"/>
    <n v="1405746399"/>
    <b v="0"/>
    <n v="11"/>
    <b v="0"/>
    <n v="302"/>
    <n v="274.16000000000003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3015"/>
    <x v="2"/>
    <s v="US"/>
    <s v="USD"/>
    <n v="1487844882"/>
    <n v="1487240082"/>
    <b v="0"/>
    <n v="0"/>
    <b v="0"/>
    <n v="15075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3015"/>
    <x v="2"/>
    <s v="US"/>
    <s v="USD"/>
    <n v="1447020620"/>
    <n v="1444425020"/>
    <b v="0"/>
    <n v="1"/>
    <b v="0"/>
    <n v="431"/>
    <n v="3015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3014"/>
    <x v="2"/>
    <s v="US"/>
    <s v="USD"/>
    <n v="1446524159"/>
    <n v="1443928559"/>
    <b v="0"/>
    <n v="6"/>
    <b v="0"/>
    <n v="603"/>
    <n v="502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2"/>
    <s v="GB"/>
    <s v="GBP"/>
    <n v="1463050034"/>
    <n v="1460458034"/>
    <b v="0"/>
    <n v="7"/>
    <b v="0"/>
    <n v="402"/>
    <n v="430.29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3010.01"/>
    <x v="2"/>
    <s v="US"/>
    <s v="USD"/>
    <n v="1432756039"/>
    <n v="1430164039"/>
    <b v="0"/>
    <n v="0"/>
    <b v="0"/>
    <n v="86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2"/>
    <s v="US"/>
    <s v="USD"/>
    <n v="1412135940"/>
    <n v="1410366708"/>
    <b v="0"/>
    <n v="16"/>
    <b v="0"/>
    <n v="70"/>
    <n v="187.81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2"/>
    <s v="US"/>
    <s v="USD"/>
    <n v="1441176447"/>
    <n v="1438584447"/>
    <b v="0"/>
    <n v="0"/>
    <b v="0"/>
    <n v="5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3002"/>
    <x v="2"/>
    <s v="AU"/>
    <s v="AUD"/>
    <n v="1438495390"/>
    <n v="1435903390"/>
    <b v="0"/>
    <n v="0"/>
    <b v="0"/>
    <n v="15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3001"/>
    <x v="2"/>
    <s v="US"/>
    <s v="USD"/>
    <n v="1442509200"/>
    <n v="1440513832"/>
    <b v="0"/>
    <n v="0"/>
    <b v="0"/>
    <n v="40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3000"/>
    <x v="2"/>
    <s v="CA"/>
    <s v="CAD"/>
    <n v="1467603624"/>
    <n v="1465011624"/>
    <b v="0"/>
    <n v="12"/>
    <b v="0"/>
    <n v="200"/>
    <n v="250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3000"/>
    <x v="2"/>
    <s v="US"/>
    <s v="USD"/>
    <n v="1411227633"/>
    <n v="1408549233"/>
    <b v="0"/>
    <n v="1"/>
    <b v="0"/>
    <n v="120"/>
    <n v="30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000"/>
    <x v="2"/>
    <s v="GB"/>
    <s v="GBP"/>
    <n v="1440763920"/>
    <n v="1435656759"/>
    <b v="0"/>
    <n v="3"/>
    <b v="0"/>
    <n v="400"/>
    <n v="100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3000"/>
    <x v="2"/>
    <s v="US"/>
    <s v="USD"/>
    <n v="1430270199"/>
    <n v="1428974199"/>
    <b v="0"/>
    <n v="1"/>
    <b v="0"/>
    <n v="20"/>
    <n v="300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3000"/>
    <x v="2"/>
    <s v="US"/>
    <s v="USD"/>
    <n v="1415842193"/>
    <n v="1414110593"/>
    <b v="0"/>
    <n v="4"/>
    <b v="0"/>
    <n v="120"/>
    <n v="750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1"/>
    <s v="US"/>
    <s v="USD"/>
    <n v="1383789603"/>
    <n v="1381194003"/>
    <b v="0"/>
    <n v="1"/>
    <b v="0"/>
    <n v="30"/>
    <n v="3000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1"/>
    <s v="US"/>
    <s v="USD"/>
    <n v="1259715000"/>
    <n v="1253712916"/>
    <b v="0"/>
    <n v="0"/>
    <b v="0"/>
    <n v="75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1"/>
    <s v="GB"/>
    <s v="GBP"/>
    <n v="1394815751"/>
    <n v="1389635351"/>
    <b v="0"/>
    <n v="2"/>
    <b v="0"/>
    <n v="50"/>
    <n v="1500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3000"/>
    <x v="1"/>
    <s v="US"/>
    <s v="USD"/>
    <n v="1432843500"/>
    <n v="1430124509"/>
    <b v="0"/>
    <n v="1"/>
    <b v="0"/>
    <n v="30"/>
    <n v="300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1"/>
    <s v="US"/>
    <s v="USD"/>
    <n v="1307554261"/>
    <n v="1304962261"/>
    <b v="0"/>
    <n v="1"/>
    <b v="0"/>
    <n v="75"/>
    <n v="2994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2993"/>
    <x v="1"/>
    <s v="US"/>
    <s v="USD"/>
    <n v="1469656800"/>
    <n v="1467151204"/>
    <b v="0"/>
    <n v="59"/>
    <b v="0"/>
    <n v="10"/>
    <n v="50.73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1"/>
    <s v="US"/>
    <s v="USD"/>
    <n v="1392595200"/>
    <n v="1391293745"/>
    <b v="0"/>
    <n v="13"/>
    <b v="0"/>
    <n v="35"/>
    <n v="230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1"/>
    <s v="US"/>
    <s v="USD"/>
    <n v="1419384585"/>
    <n v="1416360585"/>
    <b v="0"/>
    <n v="22"/>
    <b v="0"/>
    <n v="12"/>
    <n v="135.05000000000001"/>
    <x v="3"/>
    <s v="art books"/>
    <x v="1568"/>
    <d v="2014-12-24T01:29:45"/>
    <x v="0"/>
  </r>
  <r>
    <n v="1569"/>
    <s v="to be removed (Canceled)"/>
    <s v="to be removed"/>
    <n v="30000"/>
    <n v="2965"/>
    <x v="1"/>
    <s v="US"/>
    <s v="USD"/>
    <n v="1369498714"/>
    <n v="1366906714"/>
    <b v="0"/>
    <n v="0"/>
    <b v="0"/>
    <n v="1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960"/>
    <x v="1"/>
    <s v="US"/>
    <s v="USD"/>
    <n v="1460140282"/>
    <n v="1457551882"/>
    <b v="0"/>
    <n v="52"/>
    <b v="0"/>
    <n v="49"/>
    <n v="56.92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1"/>
    <s v="GB"/>
    <s v="GBP"/>
    <n v="1434738483"/>
    <n v="1432146483"/>
    <b v="0"/>
    <n v="4"/>
    <b v="0"/>
    <n v="24"/>
    <n v="738.5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1"/>
    <s v="GB"/>
    <s v="GBP"/>
    <n v="1456703940"/>
    <n v="1454546859"/>
    <b v="0"/>
    <n v="3"/>
    <b v="0"/>
    <n v="118"/>
    <n v="982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1"/>
    <s v="CA"/>
    <s v="CAD"/>
    <n v="1491019140"/>
    <n v="1487548802"/>
    <b v="0"/>
    <n v="3"/>
    <b v="0"/>
    <n v="33"/>
    <n v="981.67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1"/>
    <s v="US"/>
    <s v="USD"/>
    <n v="1424211329"/>
    <n v="1421187329"/>
    <b v="0"/>
    <n v="6"/>
    <b v="0"/>
    <n v="29"/>
    <n v="489.17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1"/>
    <s v="US"/>
    <s v="USD"/>
    <n v="1404909296"/>
    <n v="1402317296"/>
    <b v="0"/>
    <n v="35"/>
    <b v="0"/>
    <n v="29"/>
    <n v="83.77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2930.69"/>
    <x v="1"/>
    <s v="US"/>
    <s v="USD"/>
    <n v="1435698368"/>
    <n v="1431810368"/>
    <b v="0"/>
    <n v="10"/>
    <b v="0"/>
    <n v="59"/>
    <n v="293.07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1"/>
    <s v="US"/>
    <s v="USD"/>
    <n v="1343161248"/>
    <n v="1337977248"/>
    <b v="0"/>
    <n v="2"/>
    <b v="0"/>
    <n v="29"/>
    <n v="146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1"/>
    <s v="US"/>
    <s v="USD"/>
    <n v="1283392800"/>
    <n v="1281317691"/>
    <b v="0"/>
    <n v="4"/>
    <b v="0"/>
    <n v="154"/>
    <n v="732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925"/>
    <x v="1"/>
    <s v="US"/>
    <s v="USD"/>
    <n v="1377734091"/>
    <n v="1374882891"/>
    <b v="0"/>
    <n v="2"/>
    <b v="0"/>
    <n v="88"/>
    <n v="1462.5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2923"/>
    <x v="1"/>
    <s v="US"/>
    <s v="USD"/>
    <n v="1337562726"/>
    <n v="1332378726"/>
    <b v="0"/>
    <n v="0"/>
    <b v="0"/>
    <n v="167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2908"/>
    <x v="2"/>
    <s v="GB"/>
    <s v="GBP"/>
    <n v="1450521990"/>
    <n v="1447757190"/>
    <b v="0"/>
    <n v="1"/>
    <b v="0"/>
    <n v="291"/>
    <n v="2908"/>
    <x v="8"/>
    <s v="places"/>
    <x v="1581"/>
    <d v="2015-12-19T10:46:30"/>
    <x v="0"/>
  </r>
  <r>
    <n v="1582"/>
    <s v="Scenes from New Orleans"/>
    <s v="I create canvas prints of images from in and around New Orleans"/>
    <n v="1000"/>
    <n v="2889"/>
    <x v="2"/>
    <s v="US"/>
    <s v="USD"/>
    <n v="1445894400"/>
    <n v="1440961053"/>
    <b v="0"/>
    <n v="3"/>
    <b v="0"/>
    <n v="289"/>
    <n v="963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2"/>
    <s v="GB"/>
    <s v="GBP"/>
    <n v="1411681391"/>
    <n v="1409089391"/>
    <b v="0"/>
    <n v="1"/>
    <b v="0"/>
    <n v="14"/>
    <n v="288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2881"/>
    <x v="2"/>
    <s v="US"/>
    <s v="USD"/>
    <n v="1401464101"/>
    <n v="1400600101"/>
    <b v="0"/>
    <n v="0"/>
    <b v="0"/>
    <n v="24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2879"/>
    <x v="2"/>
    <s v="CA"/>
    <s v="CAD"/>
    <n v="1482663600"/>
    <n v="1480800568"/>
    <b v="0"/>
    <n v="12"/>
    <b v="0"/>
    <n v="144"/>
    <n v="239.92"/>
    <x v="8"/>
    <s v="places"/>
    <x v="1585"/>
    <d v="2016-12-25T11:00:00"/>
    <x v="0"/>
  </r>
  <r>
    <n v="1586"/>
    <s v="Missouri In Pictures"/>
    <s v="Show the world the beauty that is in all of our back yards!"/>
    <n v="1500"/>
    <n v="2876"/>
    <x v="2"/>
    <s v="US"/>
    <s v="USD"/>
    <n v="1428197422"/>
    <n v="1425609022"/>
    <b v="0"/>
    <n v="0"/>
    <b v="0"/>
    <n v="192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2"/>
    <s v="US"/>
    <s v="USD"/>
    <n v="1418510965"/>
    <n v="1415918965"/>
    <b v="0"/>
    <n v="1"/>
    <b v="0"/>
    <n v="38"/>
    <n v="2871"/>
    <x v="8"/>
    <s v="places"/>
    <x v="1587"/>
    <d v="2014-12-13T22:49:25"/>
    <x v="0"/>
  </r>
  <r>
    <n v="1588"/>
    <s v="The Right Side of Texas"/>
    <s v="Southeast Texas as seen through the lens of a cell phone camera"/>
    <n v="516"/>
    <n v="2870"/>
    <x v="2"/>
    <s v="US"/>
    <s v="USD"/>
    <n v="1422735120"/>
    <n v="1420091999"/>
    <b v="0"/>
    <n v="0"/>
    <b v="0"/>
    <n v="556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2867.99"/>
    <x v="2"/>
    <s v="US"/>
    <s v="USD"/>
    <n v="1444433886"/>
    <n v="1441841886"/>
    <b v="0"/>
    <n v="0"/>
    <b v="0"/>
    <n v="239"/>
    <n v="0"/>
    <x v="8"/>
    <s v="places"/>
    <x v="1589"/>
    <d v="2015-10-09T23:38:06"/>
    <x v="0"/>
  </r>
  <r>
    <n v="1590"/>
    <s v="An Italian Adventure"/>
    <s v="Discover Italy through photography."/>
    <n v="60000"/>
    <n v="2864"/>
    <x v="2"/>
    <s v="IT"/>
    <s v="EUR"/>
    <n v="1443040464"/>
    <n v="1440448464"/>
    <b v="0"/>
    <n v="2"/>
    <b v="0"/>
    <n v="5"/>
    <n v="1432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2"/>
    <s v="GB"/>
    <s v="GBP"/>
    <n v="1459700741"/>
    <n v="1457112341"/>
    <b v="0"/>
    <n v="92"/>
    <b v="0"/>
    <n v="20"/>
    <n v="31.05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2856"/>
    <x v="2"/>
    <s v="US"/>
    <s v="USD"/>
    <n v="1427503485"/>
    <n v="1423619085"/>
    <b v="0"/>
    <n v="0"/>
    <b v="0"/>
    <n v="11424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2842"/>
    <x v="2"/>
    <s v="US"/>
    <s v="USD"/>
    <n v="1425154655"/>
    <n v="1422562655"/>
    <b v="0"/>
    <n v="3"/>
    <b v="0"/>
    <n v="13"/>
    <n v="947.33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842"/>
    <x v="2"/>
    <s v="US"/>
    <s v="USD"/>
    <n v="1463329260"/>
    <n v="1458147982"/>
    <b v="0"/>
    <n v="10"/>
    <b v="0"/>
    <n v="284"/>
    <n v="284.2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41"/>
    <x v="2"/>
    <s v="US"/>
    <s v="USD"/>
    <n v="1403122380"/>
    <n v="1400634728"/>
    <b v="0"/>
    <n v="7"/>
    <b v="0"/>
    <n v="3"/>
    <n v="405.86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2836"/>
    <x v="2"/>
    <s v="GB"/>
    <s v="GBP"/>
    <n v="1418469569"/>
    <n v="1414577969"/>
    <b v="0"/>
    <n v="3"/>
    <b v="0"/>
    <n v="87"/>
    <n v="945.33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2835"/>
    <x v="2"/>
    <s v="US"/>
    <s v="USD"/>
    <n v="1474360197"/>
    <n v="1471768197"/>
    <b v="0"/>
    <n v="0"/>
    <b v="0"/>
    <n v="19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2833"/>
    <x v="2"/>
    <s v="US"/>
    <s v="USD"/>
    <n v="1437926458"/>
    <n v="1432742458"/>
    <b v="0"/>
    <n v="1"/>
    <b v="0"/>
    <n v="354"/>
    <n v="2833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2831"/>
    <x v="2"/>
    <s v="GB"/>
    <s v="GBP"/>
    <n v="1460116576"/>
    <n v="1457528176"/>
    <b v="0"/>
    <n v="0"/>
    <b v="0"/>
    <n v="566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2826.43"/>
    <x v="2"/>
    <s v="US"/>
    <s v="USD"/>
    <n v="1405401060"/>
    <n v="1401585752"/>
    <b v="0"/>
    <n v="9"/>
    <b v="0"/>
    <n v="57"/>
    <n v="314.05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823"/>
    <x v="0"/>
    <s v="US"/>
    <s v="USD"/>
    <n v="1304561633"/>
    <n v="1301969633"/>
    <b v="0"/>
    <n v="56"/>
    <b v="1"/>
    <n v="113"/>
    <n v="50.41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2804.16"/>
    <x v="0"/>
    <s v="US"/>
    <s v="USD"/>
    <n v="1318633200"/>
    <n v="1314947317"/>
    <b v="0"/>
    <n v="32"/>
    <b v="1"/>
    <n v="187"/>
    <n v="87.63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804"/>
    <x v="0"/>
    <s v="US"/>
    <s v="USD"/>
    <n v="1327723459"/>
    <n v="1322539459"/>
    <b v="0"/>
    <n v="30"/>
    <b v="1"/>
    <n v="140"/>
    <n v="93.47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0"/>
    <s v="US"/>
    <s v="USD"/>
    <n v="1332011835"/>
    <n v="1328559435"/>
    <b v="0"/>
    <n v="70"/>
    <b v="1"/>
    <n v="100"/>
    <n v="40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0"/>
    <s v="US"/>
    <s v="USD"/>
    <n v="1312182000"/>
    <n v="1311380313"/>
    <b v="0"/>
    <n v="44"/>
    <b v="1"/>
    <n v="47"/>
    <n v="63.64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0"/>
    <s v="US"/>
    <s v="USD"/>
    <n v="1300930838"/>
    <n v="1293158438"/>
    <b v="0"/>
    <n v="92"/>
    <b v="1"/>
    <n v="35"/>
    <n v="30.38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2788"/>
    <x v="0"/>
    <s v="US"/>
    <s v="USD"/>
    <n v="1339701851"/>
    <n v="1337887451"/>
    <b v="0"/>
    <n v="205"/>
    <b v="1"/>
    <n v="28"/>
    <n v="13.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2755"/>
    <x v="0"/>
    <s v="US"/>
    <s v="USD"/>
    <n v="1388553960"/>
    <n v="1385754986"/>
    <b v="0"/>
    <n v="23"/>
    <b v="1"/>
    <n v="230"/>
    <n v="119.78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0"/>
    <s v="US"/>
    <s v="USD"/>
    <n v="1320220800"/>
    <n v="1315612909"/>
    <b v="0"/>
    <n v="4"/>
    <b v="1"/>
    <n v="183"/>
    <n v="687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2750"/>
    <x v="0"/>
    <s v="US"/>
    <s v="USD"/>
    <n v="1355609510"/>
    <n v="1353017510"/>
    <b v="0"/>
    <n v="112"/>
    <b v="1"/>
    <n v="138"/>
    <n v="24.55"/>
    <x v="4"/>
    <s v="rock"/>
    <x v="1610"/>
    <d v="2012-12-15T22:11:50"/>
    <x v="0"/>
  </r>
  <r>
    <n v="1611"/>
    <s v="Skelton-Luns CD/7&quot;             No Big Deal."/>
    <s v="Skelton-Luns CD/7&quot; No Big Deal."/>
    <n v="800"/>
    <n v="2746"/>
    <x v="0"/>
    <s v="US"/>
    <s v="USD"/>
    <n v="1370390432"/>
    <n v="1368576032"/>
    <b v="0"/>
    <n v="27"/>
    <b v="1"/>
    <n v="343"/>
    <n v="101.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2746"/>
    <x v="0"/>
    <s v="US"/>
    <s v="USD"/>
    <n v="1357160384"/>
    <n v="1354568384"/>
    <b v="0"/>
    <n v="11"/>
    <b v="1"/>
    <n v="549"/>
    <n v="249.64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2735"/>
    <x v="0"/>
    <s v="US"/>
    <s v="USD"/>
    <n v="1342921202"/>
    <n v="1340329202"/>
    <b v="0"/>
    <n v="26"/>
    <b v="1"/>
    <n v="274"/>
    <n v="105.19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0"/>
    <s v="US"/>
    <s v="USD"/>
    <n v="1407085200"/>
    <n v="1401924769"/>
    <b v="0"/>
    <n v="77"/>
    <b v="1"/>
    <n v="55"/>
    <n v="35.51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2729"/>
    <x v="0"/>
    <s v="US"/>
    <s v="USD"/>
    <n v="1323742396"/>
    <n v="1319850796"/>
    <b v="0"/>
    <n v="136"/>
    <b v="1"/>
    <n v="34"/>
    <n v="20.07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2726"/>
    <x v="0"/>
    <s v="US"/>
    <s v="USD"/>
    <n v="1353621600"/>
    <n v="1350061821"/>
    <b v="0"/>
    <n v="157"/>
    <b v="1"/>
    <n v="27"/>
    <n v="17.36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2725"/>
    <x v="0"/>
    <s v="US"/>
    <s v="USD"/>
    <n v="1383332400"/>
    <n v="1380470188"/>
    <b v="0"/>
    <n v="158"/>
    <b v="1"/>
    <n v="39"/>
    <n v="17.25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2725"/>
    <x v="0"/>
    <s v="US"/>
    <s v="USD"/>
    <n v="1362757335"/>
    <n v="1359301335"/>
    <b v="0"/>
    <n v="27"/>
    <b v="1"/>
    <n v="182"/>
    <n v="100.93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716"/>
    <x v="0"/>
    <s v="US"/>
    <s v="USD"/>
    <n v="1410755286"/>
    <n v="1408940886"/>
    <b v="0"/>
    <n v="23"/>
    <b v="1"/>
    <n v="181"/>
    <n v="118.09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2713"/>
    <x v="0"/>
    <s v="US"/>
    <s v="USD"/>
    <n v="1361606940"/>
    <n v="1361002140"/>
    <b v="0"/>
    <n v="17"/>
    <b v="1"/>
    <n v="271"/>
    <n v="159.59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2710"/>
    <x v="0"/>
    <s v="US"/>
    <s v="USD"/>
    <n v="1338177540"/>
    <n v="1333550015"/>
    <b v="0"/>
    <n v="37"/>
    <b v="1"/>
    <n v="54"/>
    <n v="73.239999999999995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0"/>
    <s v="US"/>
    <s v="USD"/>
    <n v="1418803140"/>
    <n v="1415343874"/>
    <b v="0"/>
    <n v="65"/>
    <b v="1"/>
    <n v="39"/>
    <n v="41.63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0"/>
    <s v="GB"/>
    <s v="GBP"/>
    <n v="1377621089"/>
    <n v="1372437089"/>
    <b v="0"/>
    <n v="18"/>
    <b v="1"/>
    <n v="361"/>
    <n v="150.28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2700"/>
    <x v="0"/>
    <s v="US"/>
    <s v="USD"/>
    <n v="1357721335"/>
    <n v="1354265335"/>
    <b v="0"/>
    <n v="25"/>
    <b v="1"/>
    <n v="270"/>
    <n v="108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2700"/>
    <x v="0"/>
    <s v="US"/>
    <s v="USD"/>
    <n v="1347382053"/>
    <n v="1344962853"/>
    <b v="0"/>
    <n v="104"/>
    <b v="1"/>
    <n v="36"/>
    <n v="25.96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2700"/>
    <x v="0"/>
    <s v="US"/>
    <s v="USD"/>
    <n v="1385932867"/>
    <n v="1383337267"/>
    <b v="0"/>
    <n v="108"/>
    <b v="1"/>
    <n v="34"/>
    <n v="2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693"/>
    <x v="0"/>
    <s v="US"/>
    <s v="USD"/>
    <n v="1353905940"/>
    <n v="1351011489"/>
    <b v="0"/>
    <n v="38"/>
    <b v="1"/>
    <n v="135"/>
    <n v="70.87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2690"/>
    <x v="0"/>
    <s v="US"/>
    <s v="USD"/>
    <n v="1403026882"/>
    <n v="1400175682"/>
    <b v="0"/>
    <n v="88"/>
    <b v="1"/>
    <n v="67"/>
    <n v="30.57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2689"/>
    <x v="0"/>
    <s v="US"/>
    <s v="USD"/>
    <n v="1392929333"/>
    <n v="1389041333"/>
    <b v="0"/>
    <n v="82"/>
    <b v="1"/>
    <n v="45"/>
    <n v="32.79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2681"/>
    <x v="0"/>
    <s v="US"/>
    <s v="USD"/>
    <n v="1330671540"/>
    <n v="1328040375"/>
    <b v="0"/>
    <n v="126"/>
    <b v="1"/>
    <n v="67"/>
    <n v="21.28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0"/>
    <s v="US"/>
    <s v="USD"/>
    <n v="1350074261"/>
    <n v="1347482261"/>
    <b v="0"/>
    <n v="133"/>
    <b v="1"/>
    <n v="27"/>
    <n v="20.16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2670"/>
    <x v="0"/>
    <s v="US"/>
    <s v="USD"/>
    <n v="1316851854"/>
    <n v="1311667854"/>
    <b v="0"/>
    <n v="47"/>
    <b v="1"/>
    <n v="67"/>
    <n v="56.81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2670"/>
    <x v="0"/>
    <s v="US"/>
    <s v="USD"/>
    <n v="1326690000"/>
    <n v="1324329156"/>
    <b v="0"/>
    <n v="58"/>
    <b v="1"/>
    <n v="27"/>
    <n v="46.03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669"/>
    <x v="0"/>
    <s v="US"/>
    <s v="USD"/>
    <n v="1306994340"/>
    <n v="1303706001"/>
    <b v="0"/>
    <n v="32"/>
    <b v="1"/>
    <n v="133"/>
    <n v="83.4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0"/>
    <s v="US"/>
    <s v="USD"/>
    <n v="1468270261"/>
    <n v="1463086261"/>
    <b v="0"/>
    <n v="37"/>
    <b v="1"/>
    <n v="133"/>
    <n v="71.97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2650.5"/>
    <x v="0"/>
    <s v="US"/>
    <s v="USD"/>
    <n v="1307851200"/>
    <n v="1304129088"/>
    <b v="0"/>
    <n v="87"/>
    <b v="1"/>
    <n v="59"/>
    <n v="30.47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0"/>
    <s v="US"/>
    <s v="USD"/>
    <n v="1262302740"/>
    <n v="1257444140"/>
    <b v="0"/>
    <n v="15"/>
    <b v="1"/>
    <n v="530"/>
    <n v="176.67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2646.5"/>
    <x v="0"/>
    <s v="US"/>
    <s v="USD"/>
    <n v="1362086700"/>
    <n v="1358180968"/>
    <b v="0"/>
    <n v="27"/>
    <b v="1"/>
    <n v="265"/>
    <n v="98.02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2636"/>
    <x v="0"/>
    <s v="US"/>
    <s v="USD"/>
    <n v="1330789165"/>
    <n v="1328197165"/>
    <b v="0"/>
    <n v="19"/>
    <b v="1"/>
    <n v="146"/>
    <n v="138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2635"/>
    <x v="0"/>
    <s v="US"/>
    <s v="USD"/>
    <n v="1280800740"/>
    <n v="1279603955"/>
    <b v="0"/>
    <n v="17"/>
    <b v="1"/>
    <n v="659"/>
    <n v="155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630"/>
    <x v="0"/>
    <s v="US"/>
    <s v="USD"/>
    <n v="1418998744"/>
    <n v="1416406744"/>
    <b v="0"/>
    <n v="26"/>
    <b v="1"/>
    <n v="105"/>
    <n v="101.1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2630"/>
    <x v="0"/>
    <s v="US"/>
    <s v="USD"/>
    <n v="1308011727"/>
    <n v="1306283727"/>
    <b v="0"/>
    <n v="28"/>
    <b v="1"/>
    <n v="219"/>
    <n v="93.93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2630"/>
    <x v="0"/>
    <s v="US"/>
    <s v="USD"/>
    <n v="1348516012"/>
    <n v="1345924012"/>
    <b v="0"/>
    <n v="37"/>
    <b v="1"/>
    <n v="53"/>
    <n v="71.08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2620"/>
    <x v="0"/>
    <s v="US"/>
    <s v="USD"/>
    <n v="1353551160"/>
    <n v="1348363560"/>
    <b v="0"/>
    <n v="128"/>
    <b v="1"/>
    <n v="26"/>
    <n v="20.47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0"/>
    <s v="US"/>
    <s v="USD"/>
    <n v="1379515740"/>
    <n v="1378306140"/>
    <b v="0"/>
    <n v="10"/>
    <b v="1"/>
    <n v="52"/>
    <n v="261.8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616"/>
    <x v="0"/>
    <s v="GB"/>
    <s v="GBP"/>
    <n v="1408039860"/>
    <n v="1405248503"/>
    <b v="0"/>
    <n v="83"/>
    <b v="1"/>
    <n v="131"/>
    <n v="31.52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2615"/>
    <x v="0"/>
    <s v="US"/>
    <s v="USD"/>
    <n v="1339235377"/>
    <n v="1336643377"/>
    <b v="0"/>
    <n v="46"/>
    <b v="1"/>
    <n v="52"/>
    <n v="56.85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609"/>
    <x v="0"/>
    <s v="US"/>
    <s v="USD"/>
    <n v="1300636482"/>
    <n v="1298048082"/>
    <b v="0"/>
    <n v="90"/>
    <b v="1"/>
    <n v="113"/>
    <n v="28.99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2608"/>
    <x v="0"/>
    <s v="US"/>
    <s v="USD"/>
    <n v="1400862355"/>
    <n v="1396974355"/>
    <b v="0"/>
    <n v="81"/>
    <b v="1"/>
    <n v="69"/>
    <n v="32.200000000000003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608"/>
    <x v="0"/>
    <s v="US"/>
    <s v="USD"/>
    <n v="1381314437"/>
    <n v="1378722437"/>
    <b v="0"/>
    <n v="32"/>
    <b v="1"/>
    <n v="130"/>
    <n v="81.5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0"/>
    <s v="US"/>
    <s v="USD"/>
    <n v="1303801140"/>
    <n v="1300916220"/>
    <b v="0"/>
    <n v="20"/>
    <b v="1"/>
    <n v="130"/>
    <n v="130.3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0"/>
    <s v="US"/>
    <s v="USD"/>
    <n v="1385297393"/>
    <n v="1382701793"/>
    <b v="0"/>
    <n v="70"/>
    <b v="1"/>
    <n v="58"/>
    <n v="37.229999999999997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2605"/>
    <x v="0"/>
    <s v="US"/>
    <s v="USD"/>
    <n v="1303675296"/>
    <n v="1300996896"/>
    <b v="0"/>
    <n v="168"/>
    <b v="1"/>
    <n v="52"/>
    <n v="15.51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0"/>
    <s v="US"/>
    <s v="USD"/>
    <n v="1334784160"/>
    <n v="1332192160"/>
    <b v="0"/>
    <n v="34"/>
    <b v="1"/>
    <n v="236"/>
    <n v="76.47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600"/>
    <x v="0"/>
    <s v="US"/>
    <s v="USD"/>
    <n v="1333648820"/>
    <n v="1331060420"/>
    <b v="0"/>
    <n v="48"/>
    <b v="1"/>
    <n v="173"/>
    <n v="54.17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2600"/>
    <x v="0"/>
    <s v="US"/>
    <s v="USD"/>
    <n v="1355437052"/>
    <n v="1352845052"/>
    <b v="0"/>
    <n v="48"/>
    <b v="1"/>
    <n v="35"/>
    <n v="54.17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598"/>
    <x v="0"/>
    <s v="US"/>
    <s v="USD"/>
    <n v="1337885168"/>
    <n v="1335293168"/>
    <b v="0"/>
    <n v="221"/>
    <b v="1"/>
    <n v="10"/>
    <n v="11.76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2596"/>
    <x v="0"/>
    <s v="US"/>
    <s v="USD"/>
    <n v="1355840400"/>
    <n v="1352524767"/>
    <b v="0"/>
    <n v="107"/>
    <b v="1"/>
    <n v="43"/>
    <n v="24.2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2594"/>
    <x v="0"/>
    <s v="GB"/>
    <s v="GBP"/>
    <n v="1387281600"/>
    <n v="1384811721"/>
    <b v="0"/>
    <n v="45"/>
    <b v="1"/>
    <n v="519"/>
    <n v="57.64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2585"/>
    <x v="0"/>
    <s v="IT"/>
    <s v="EUR"/>
    <n v="1462053540"/>
    <n v="1459355950"/>
    <b v="0"/>
    <n v="36"/>
    <b v="1"/>
    <n v="3231"/>
    <n v="71.81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2585"/>
    <x v="0"/>
    <s v="AT"/>
    <s v="EUR"/>
    <n v="1453064400"/>
    <n v="1449359831"/>
    <b v="0"/>
    <n v="101"/>
    <b v="1"/>
    <n v="33"/>
    <n v="25.59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0"/>
    <s v="US"/>
    <s v="USD"/>
    <n v="1325310336"/>
    <n v="1320122736"/>
    <b v="0"/>
    <n v="62"/>
    <b v="1"/>
    <n v="32"/>
    <n v="41.61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2576"/>
    <x v="0"/>
    <s v="US"/>
    <s v="USD"/>
    <n v="1422750707"/>
    <n v="1420158707"/>
    <b v="0"/>
    <n v="32"/>
    <b v="1"/>
    <n v="258"/>
    <n v="80.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2575"/>
    <x v="0"/>
    <s v="US"/>
    <s v="USD"/>
    <n v="1331870340"/>
    <n v="1328033818"/>
    <b v="0"/>
    <n v="89"/>
    <b v="1"/>
    <n v="103"/>
    <n v="28.9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2569"/>
    <x v="0"/>
    <s v="US"/>
    <s v="USD"/>
    <n v="1298343600"/>
    <n v="1295624113"/>
    <b v="0"/>
    <n v="93"/>
    <b v="1"/>
    <n v="73"/>
    <n v="27.62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2569"/>
    <x v="0"/>
    <s v="US"/>
    <s v="USD"/>
    <n v="1364447073"/>
    <n v="1361858673"/>
    <b v="0"/>
    <n v="98"/>
    <b v="1"/>
    <n v="103"/>
    <n v="26.21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0"/>
    <s v="US"/>
    <s v="USD"/>
    <n v="1394521140"/>
    <n v="1392169298"/>
    <b v="0"/>
    <n v="82"/>
    <b v="1"/>
    <n v="75"/>
    <n v="31.28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0"/>
    <s v="US"/>
    <s v="USD"/>
    <n v="1322454939"/>
    <n v="1319859339"/>
    <b v="0"/>
    <n v="116"/>
    <b v="1"/>
    <n v="32"/>
    <n v="22.11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565"/>
    <x v="0"/>
    <s v="US"/>
    <s v="USD"/>
    <n v="1464729276"/>
    <n v="1459545276"/>
    <b v="0"/>
    <n v="52"/>
    <b v="1"/>
    <n v="128"/>
    <n v="49.33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0"/>
    <s v="US"/>
    <s v="USD"/>
    <n v="1278302400"/>
    <n v="1273961999"/>
    <b v="0"/>
    <n v="23"/>
    <b v="1"/>
    <n v="256"/>
    <n v="111.3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560"/>
    <x v="0"/>
    <s v="US"/>
    <s v="USD"/>
    <n v="1470056614"/>
    <n v="1467464614"/>
    <b v="0"/>
    <n v="77"/>
    <b v="1"/>
    <n v="128"/>
    <n v="33.2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2560"/>
    <x v="0"/>
    <s v="US"/>
    <s v="USD"/>
    <n v="1338824730"/>
    <n v="1336232730"/>
    <b v="0"/>
    <n v="49"/>
    <b v="1"/>
    <n v="151"/>
    <n v="52.24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0"/>
    <s v="US"/>
    <s v="USD"/>
    <n v="1425675892"/>
    <n v="1423083892"/>
    <b v="0"/>
    <n v="59"/>
    <b v="1"/>
    <n v="122"/>
    <n v="43.3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0"/>
    <s v="US"/>
    <s v="USD"/>
    <n v="1471503540"/>
    <n v="1468852306"/>
    <b v="0"/>
    <n v="113"/>
    <b v="1"/>
    <n v="51"/>
    <n v="22.61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2555"/>
    <x v="0"/>
    <s v="US"/>
    <s v="USD"/>
    <n v="1318802580"/>
    <n v="1316194540"/>
    <b v="0"/>
    <n v="34"/>
    <b v="1"/>
    <n v="256"/>
    <n v="75.150000000000006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2550"/>
    <x v="0"/>
    <s v="US"/>
    <s v="USD"/>
    <n v="1334980740"/>
    <n v="1330968347"/>
    <b v="0"/>
    <n v="42"/>
    <b v="1"/>
    <n v="85"/>
    <n v="60.71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2550"/>
    <x v="0"/>
    <s v="ES"/>
    <s v="EUR"/>
    <n v="1460786340"/>
    <n v="1455615976"/>
    <b v="0"/>
    <n v="42"/>
    <b v="1"/>
    <n v="43"/>
    <n v="60.7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2550"/>
    <x v="0"/>
    <s v="US"/>
    <s v="USD"/>
    <n v="1391718671"/>
    <n v="1390509071"/>
    <b v="0"/>
    <n v="49"/>
    <b v="1"/>
    <n v="170"/>
    <n v="52.0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0"/>
    <s v="US"/>
    <s v="USD"/>
    <n v="1311298745"/>
    <n v="1309311545"/>
    <b v="0"/>
    <n v="56"/>
    <b v="1"/>
    <n v="127"/>
    <n v="45.52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2547.69"/>
    <x v="0"/>
    <s v="US"/>
    <s v="USD"/>
    <n v="1405188667"/>
    <n v="1402596667"/>
    <b v="0"/>
    <n v="25"/>
    <b v="1"/>
    <n v="255"/>
    <n v="101.91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n v="4"/>
    <n v="2.8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n v="42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n v="72"/>
    <n v="253.7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n v="32"/>
    <n v="25.1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n v="724"/>
    <n v="169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n v="51"/>
    <n v="2532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n v="25"/>
    <n v="64.77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n v="63"/>
    <n v="360.71"/>
    <x v="4"/>
    <s v="faith"/>
    <x v="1688"/>
    <d v="2017-04-09T11:49:54"/>
    <x v="0"/>
  </r>
  <r>
    <n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n v="105"/>
    <n v="180.29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n v="101"/>
    <n v="229.18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n v="8"/>
    <n v="66.34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n v="50"/>
    <n v="168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n v="84"/>
    <n v="31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n v="25"/>
    <n v="2512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n v="21"/>
    <n v="109.18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n v="1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n v="20"/>
    <n v="113.91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n v="2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n v="49"/>
    <n v="625.75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n v="13"/>
    <n v="31.68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2"/>
    <s v="US"/>
    <s v="USD"/>
    <n v="1421337405"/>
    <n v="1418745405"/>
    <b v="0"/>
    <n v="2"/>
    <b v="0"/>
    <n v="50"/>
    <n v="1250.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2501"/>
    <x v="2"/>
    <s v="US"/>
    <s v="USD"/>
    <n v="1427745150"/>
    <n v="1425156750"/>
    <b v="0"/>
    <n v="1"/>
    <b v="0"/>
    <n v="15"/>
    <n v="250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2500.25"/>
    <x v="2"/>
    <s v="US"/>
    <s v="USD"/>
    <n v="1441003537"/>
    <n v="1435819537"/>
    <b v="0"/>
    <n v="2"/>
    <b v="0"/>
    <n v="50"/>
    <n v="1250.1300000000001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2500"/>
    <x v="2"/>
    <s v="US"/>
    <s v="USD"/>
    <n v="1424056873"/>
    <n v="1421464873"/>
    <b v="0"/>
    <n v="11"/>
    <b v="0"/>
    <n v="125"/>
    <n v="227.27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2500"/>
    <x v="2"/>
    <s v="US"/>
    <s v="USD"/>
    <n v="1441814400"/>
    <n v="1440807846"/>
    <b v="0"/>
    <n v="0"/>
    <b v="0"/>
    <n v="125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2500"/>
    <x v="2"/>
    <s v="DE"/>
    <s v="EUR"/>
    <n v="1440314472"/>
    <n v="1435130472"/>
    <b v="0"/>
    <n v="0"/>
    <b v="0"/>
    <n v="45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2"/>
    <s v="US"/>
    <s v="USD"/>
    <n v="1459181895"/>
    <n v="1456593495"/>
    <b v="0"/>
    <n v="9"/>
    <b v="0"/>
    <n v="50"/>
    <n v="277.77999999999997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2500"/>
    <x v="2"/>
    <s v="US"/>
    <s v="USD"/>
    <n v="1462135706"/>
    <n v="1458679706"/>
    <b v="0"/>
    <n v="0"/>
    <b v="0"/>
    <n v="36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2500"/>
    <x v="2"/>
    <s v="US"/>
    <s v="USD"/>
    <n v="1409513940"/>
    <n v="1405949514"/>
    <b v="0"/>
    <n v="4"/>
    <b v="0"/>
    <n v="143"/>
    <n v="6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2500"/>
    <x v="2"/>
    <s v="DE"/>
    <s v="EUR"/>
    <n v="1453122000"/>
    <n v="1449151888"/>
    <b v="0"/>
    <n v="1"/>
    <b v="0"/>
    <n v="50"/>
    <n v="250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2"/>
    <s v="US"/>
    <s v="USD"/>
    <n v="1409585434"/>
    <n v="1406907034"/>
    <b v="0"/>
    <n v="2"/>
    <b v="0"/>
    <n v="25"/>
    <n v="1250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2495"/>
    <x v="2"/>
    <s v="US"/>
    <s v="USD"/>
    <n v="1435701353"/>
    <n v="1430517353"/>
    <b v="0"/>
    <n v="0"/>
    <b v="0"/>
    <n v="5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2485"/>
    <x v="2"/>
    <s v="US"/>
    <s v="USD"/>
    <n v="1412536412"/>
    <n v="1409944412"/>
    <b v="0"/>
    <n v="1"/>
    <b v="0"/>
    <n v="83"/>
    <n v="2485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2"/>
    <s v="US"/>
    <s v="USD"/>
    <n v="1430517761"/>
    <n v="1427925761"/>
    <b v="0"/>
    <n v="17"/>
    <b v="0"/>
    <n v="10"/>
    <n v="146.12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2484"/>
    <x v="2"/>
    <s v="US"/>
    <s v="USD"/>
    <n v="1427772120"/>
    <n v="1425186785"/>
    <b v="0"/>
    <n v="2"/>
    <b v="0"/>
    <n v="50"/>
    <n v="1242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2"/>
    <s v="US"/>
    <s v="USD"/>
    <n v="1481295099"/>
    <n v="1477835499"/>
    <b v="0"/>
    <n v="3"/>
    <b v="0"/>
    <n v="124"/>
    <n v="825.33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2468"/>
    <x v="2"/>
    <s v="US"/>
    <s v="USD"/>
    <n v="1461211200"/>
    <n v="1459467238"/>
    <b v="0"/>
    <n v="41"/>
    <b v="0"/>
    <n v="76"/>
    <n v="60.2"/>
    <x v="4"/>
    <s v="faith"/>
    <x v="1717"/>
    <d v="2016-04-21T04:00:00"/>
    <x v="0"/>
  </r>
  <r>
    <n v="1718"/>
    <s v="The Prodigal Son"/>
    <s v="A melody for the galaxy."/>
    <n v="35000"/>
    <n v="2456.66"/>
    <x v="2"/>
    <s v="US"/>
    <s v="USD"/>
    <n v="1463201940"/>
    <n v="1459435149"/>
    <b v="0"/>
    <n v="2"/>
    <b v="0"/>
    <n v="7"/>
    <n v="1228.33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2"/>
    <s v="US"/>
    <s v="USD"/>
    <n v="1410958191"/>
    <n v="1408366191"/>
    <b v="0"/>
    <n v="3"/>
    <b v="0"/>
    <n v="61"/>
    <n v="81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445"/>
    <x v="2"/>
    <s v="US"/>
    <s v="USD"/>
    <n v="1415562471"/>
    <n v="1412966871"/>
    <b v="0"/>
    <n v="8"/>
    <b v="0"/>
    <n v="61"/>
    <n v="305.6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2424"/>
    <x v="2"/>
    <s v="US"/>
    <s v="USD"/>
    <n v="1449831863"/>
    <n v="1447239863"/>
    <b v="0"/>
    <n v="0"/>
    <b v="0"/>
    <n v="48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2412.02"/>
    <x v="2"/>
    <s v="US"/>
    <s v="USD"/>
    <n v="1459642200"/>
    <n v="1456441429"/>
    <b v="0"/>
    <n v="1"/>
    <b v="0"/>
    <n v="84"/>
    <n v="2412.02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2410"/>
    <x v="2"/>
    <s v="US"/>
    <s v="USD"/>
    <n v="1435730400"/>
    <n v="1430855315"/>
    <b v="0"/>
    <n v="3"/>
    <b v="0"/>
    <n v="24"/>
    <n v="803.33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2405"/>
    <x v="2"/>
    <s v="US"/>
    <s v="USD"/>
    <n v="1414707762"/>
    <n v="1412115762"/>
    <b v="0"/>
    <n v="4"/>
    <b v="0"/>
    <n v="40"/>
    <n v="601.2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2405"/>
    <x v="2"/>
    <s v="US"/>
    <s v="USD"/>
    <n v="1408922049"/>
    <n v="1406330049"/>
    <b v="0"/>
    <n v="9"/>
    <b v="0"/>
    <n v="44"/>
    <n v="267.22000000000003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405"/>
    <x v="2"/>
    <s v="US"/>
    <s v="USD"/>
    <n v="1403906664"/>
    <n v="1401401064"/>
    <b v="0"/>
    <n v="16"/>
    <b v="0"/>
    <n v="37"/>
    <n v="150.31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2"/>
    <s v="GB"/>
    <s v="GBP"/>
    <n v="1428231600"/>
    <n v="1423520177"/>
    <b v="0"/>
    <n v="1"/>
    <b v="0"/>
    <n v="80"/>
    <n v="240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2400"/>
    <x v="2"/>
    <s v="US"/>
    <s v="USD"/>
    <n v="1445439674"/>
    <n v="1442847674"/>
    <b v="0"/>
    <n v="7"/>
    <b v="0"/>
    <n v="192"/>
    <n v="342.86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2"/>
    <s v="US"/>
    <s v="USD"/>
    <n v="1465521306"/>
    <n v="1460337306"/>
    <b v="0"/>
    <n v="0"/>
    <b v="0"/>
    <n v="24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2390"/>
    <x v="2"/>
    <s v="US"/>
    <s v="USD"/>
    <n v="1445738783"/>
    <n v="1443146783"/>
    <b v="0"/>
    <n v="0"/>
    <b v="0"/>
    <n v="8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2389"/>
    <x v="2"/>
    <s v="US"/>
    <s v="USD"/>
    <n v="1434034800"/>
    <n v="1432849552"/>
    <b v="0"/>
    <n v="0"/>
    <b v="0"/>
    <n v="239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2"/>
    <s v="US"/>
    <s v="USD"/>
    <n v="1452920400"/>
    <n v="1447777481"/>
    <b v="0"/>
    <n v="0"/>
    <b v="0"/>
    <n v="6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2372"/>
    <x v="2"/>
    <s v="US"/>
    <s v="USD"/>
    <n v="1473802200"/>
    <n v="1472746374"/>
    <b v="0"/>
    <n v="0"/>
    <b v="0"/>
    <n v="24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2370"/>
    <x v="2"/>
    <s v="US"/>
    <s v="USD"/>
    <n v="1431046356"/>
    <n v="1428454356"/>
    <b v="0"/>
    <n v="1"/>
    <b v="0"/>
    <n v="53"/>
    <n v="237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2370"/>
    <x v="2"/>
    <s v="US"/>
    <s v="USD"/>
    <n v="1470598345"/>
    <n v="1468006345"/>
    <b v="0"/>
    <n v="2"/>
    <b v="0"/>
    <n v="237"/>
    <n v="118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366"/>
    <x v="2"/>
    <s v="US"/>
    <s v="USD"/>
    <n v="1447018833"/>
    <n v="1444423233"/>
    <b v="0"/>
    <n v="1"/>
    <b v="0"/>
    <n v="79"/>
    <n v="2366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2363"/>
    <x v="2"/>
    <s v="US"/>
    <s v="USD"/>
    <n v="1437432392"/>
    <n v="1434840392"/>
    <b v="0"/>
    <n v="15"/>
    <b v="0"/>
    <n v="59"/>
    <n v="157.53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361"/>
    <x v="2"/>
    <s v="US"/>
    <s v="USD"/>
    <n v="1412283542"/>
    <n v="1409691542"/>
    <b v="0"/>
    <n v="1"/>
    <b v="0"/>
    <n v="47"/>
    <n v="2361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2"/>
    <s v="US"/>
    <s v="USD"/>
    <n v="1462391932"/>
    <n v="1457297932"/>
    <b v="0"/>
    <n v="1"/>
    <b v="0"/>
    <n v="236"/>
    <n v="2360.3200000000002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2358"/>
    <x v="2"/>
    <s v="US"/>
    <s v="USD"/>
    <n v="1437075422"/>
    <n v="1434483422"/>
    <b v="0"/>
    <n v="0"/>
    <b v="0"/>
    <n v="79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2355"/>
    <x v="0"/>
    <s v="GB"/>
    <s v="GBP"/>
    <n v="1433948671"/>
    <n v="1430060671"/>
    <b v="0"/>
    <n v="52"/>
    <b v="1"/>
    <n v="196"/>
    <n v="45.29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0"/>
    <s v="US"/>
    <s v="USD"/>
    <n v="1483822800"/>
    <n v="1481058170"/>
    <b v="0"/>
    <n v="34"/>
    <b v="1"/>
    <n v="118"/>
    <n v="69.260000000000005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2355"/>
    <x v="0"/>
    <s v="US"/>
    <s v="USD"/>
    <n v="1472270340"/>
    <n v="1470348775"/>
    <b v="0"/>
    <n v="67"/>
    <b v="1"/>
    <n v="39"/>
    <n v="35.15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2345"/>
    <x v="0"/>
    <s v="GB"/>
    <s v="GBP"/>
    <n v="1425821477"/>
    <n v="1421937077"/>
    <b v="0"/>
    <n v="70"/>
    <b v="1"/>
    <n v="43"/>
    <n v="33.5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0"/>
    <s v="US"/>
    <s v="USD"/>
    <n v="1482372000"/>
    <n v="1479276838"/>
    <b v="0"/>
    <n v="89"/>
    <b v="1"/>
    <n v="33"/>
    <n v="26.29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0"/>
    <s v="US"/>
    <s v="USD"/>
    <n v="1479952800"/>
    <n v="1477368867"/>
    <b v="0"/>
    <n v="107"/>
    <b v="1"/>
    <n v="16"/>
    <n v="21.87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0"/>
    <s v="GB"/>
    <s v="GBP"/>
    <n v="1447426800"/>
    <n v="1444904830"/>
    <b v="0"/>
    <n v="159"/>
    <b v="1"/>
    <n v="26"/>
    <n v="14.69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2335"/>
    <x v="0"/>
    <s v="CA"/>
    <s v="CAD"/>
    <n v="1441234143"/>
    <n v="1438642143"/>
    <b v="0"/>
    <n v="181"/>
    <b v="1"/>
    <n v="5"/>
    <n v="12.9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2333"/>
    <x v="0"/>
    <s v="LU"/>
    <s v="EUR"/>
    <n v="1488394800"/>
    <n v="1485213921"/>
    <b v="0"/>
    <n v="131"/>
    <b v="1"/>
    <n v="23"/>
    <n v="17.809999999999999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0"/>
    <s v="US"/>
    <s v="USD"/>
    <n v="1461096304"/>
    <n v="1458936304"/>
    <b v="0"/>
    <n v="125"/>
    <b v="1"/>
    <n v="47"/>
    <n v="18.649999999999999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2325"/>
    <x v="0"/>
    <s v="US"/>
    <s v="USD"/>
    <n v="1426787123"/>
    <n v="1424198723"/>
    <b v="0"/>
    <n v="61"/>
    <b v="1"/>
    <n v="23"/>
    <n v="38.1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2325"/>
    <x v="0"/>
    <s v="GB"/>
    <s v="GBP"/>
    <n v="1476425082"/>
    <n v="1473833082"/>
    <b v="0"/>
    <n v="90"/>
    <b v="1"/>
    <n v="194"/>
    <n v="25.83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0"/>
    <s v="DK"/>
    <s v="DKK"/>
    <n v="1458579568"/>
    <n v="1455991168"/>
    <b v="0"/>
    <n v="35"/>
    <b v="1"/>
    <n v="15"/>
    <n v="66.31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2319"/>
    <x v="0"/>
    <s v="CA"/>
    <s v="CAD"/>
    <n v="1428091353"/>
    <n v="1425502953"/>
    <b v="0"/>
    <n v="90"/>
    <b v="1"/>
    <n v="27"/>
    <n v="25.77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0"/>
    <s v="US"/>
    <s v="USD"/>
    <n v="1444071361"/>
    <n v="1441479361"/>
    <b v="0"/>
    <n v="4"/>
    <b v="1"/>
    <n v="9244"/>
    <n v="577.7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2305"/>
    <x v="0"/>
    <s v="US"/>
    <s v="USD"/>
    <n v="1472443269"/>
    <n v="1468987269"/>
    <b v="0"/>
    <n v="120"/>
    <b v="1"/>
    <n v="42"/>
    <n v="19.21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2300"/>
    <x v="0"/>
    <s v="US"/>
    <s v="USD"/>
    <n v="1485631740"/>
    <n v="1483041083"/>
    <b v="0"/>
    <n v="14"/>
    <b v="1"/>
    <n v="46"/>
    <n v="16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0"/>
    <s v="US"/>
    <s v="USD"/>
    <n v="1468536992"/>
    <n v="1463352992"/>
    <b v="0"/>
    <n v="27"/>
    <b v="1"/>
    <n v="230"/>
    <n v="85.19"/>
    <x v="8"/>
    <s v="photobooks"/>
    <x v="1758"/>
    <d v="2016-07-14T22:56:32"/>
    <x v="0"/>
  </r>
  <r>
    <n v="1759"/>
    <s v="Death Valley"/>
    <s v="Death Valley will be the first photo book of Andi State"/>
    <n v="5000"/>
    <n v="2299"/>
    <x v="0"/>
    <s v="US"/>
    <s v="USD"/>
    <n v="1427309629"/>
    <n v="1425585229"/>
    <b v="0"/>
    <n v="49"/>
    <b v="1"/>
    <n v="46"/>
    <n v="46.92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2298"/>
    <x v="0"/>
    <s v="US"/>
    <s v="USD"/>
    <n v="1456416513"/>
    <n v="1454688513"/>
    <b v="0"/>
    <n v="102"/>
    <b v="1"/>
    <n v="46"/>
    <n v="22.53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2296"/>
    <x v="0"/>
    <s v="GB"/>
    <s v="GBP"/>
    <n v="1442065060"/>
    <n v="1437745060"/>
    <b v="0"/>
    <n v="3"/>
    <b v="1"/>
    <n v="2296"/>
    <n v="765.33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2291"/>
    <x v="0"/>
    <s v="US"/>
    <s v="USD"/>
    <n v="1457739245"/>
    <n v="1455147245"/>
    <b v="0"/>
    <n v="25"/>
    <b v="1"/>
    <n v="2291"/>
    <n v="91.6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0"/>
    <s v="US"/>
    <s v="USD"/>
    <n v="1477255840"/>
    <n v="1474663840"/>
    <b v="0"/>
    <n v="118"/>
    <b v="1"/>
    <n v="19"/>
    <n v="19.41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287"/>
    <x v="2"/>
    <s v="GB"/>
    <s v="GBP"/>
    <n v="1407065979"/>
    <n v="1404560379"/>
    <b v="1"/>
    <n v="39"/>
    <b v="0"/>
    <n v="21"/>
    <n v="58.64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2"/>
    <s v="US"/>
    <s v="USD"/>
    <n v="1407972712"/>
    <n v="1405380712"/>
    <b v="1"/>
    <n v="103"/>
    <b v="0"/>
    <n v="18"/>
    <n v="22.19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2282"/>
    <x v="2"/>
    <s v="AU"/>
    <s v="AUD"/>
    <n v="1408999088"/>
    <n v="1407184688"/>
    <b v="1"/>
    <n v="0"/>
    <b v="0"/>
    <n v="152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0"/>
    <x v="2"/>
    <s v="US"/>
    <s v="USD"/>
    <n v="1407080884"/>
    <n v="1404488884"/>
    <b v="1"/>
    <n v="39"/>
    <b v="0"/>
    <n v="46"/>
    <n v="58.46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2270.37"/>
    <x v="2"/>
    <s v="US"/>
    <s v="USD"/>
    <n v="1411824444"/>
    <n v="1406640444"/>
    <b v="1"/>
    <n v="15"/>
    <b v="0"/>
    <n v="45"/>
    <n v="151.36000000000001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2265"/>
    <x v="2"/>
    <s v="US"/>
    <s v="USD"/>
    <n v="1421177959"/>
    <n v="1418585959"/>
    <b v="1"/>
    <n v="22"/>
    <b v="0"/>
    <n v="6"/>
    <n v="102.95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2"/>
    <s v="US"/>
    <s v="USD"/>
    <n v="1413312194"/>
    <n v="1410288194"/>
    <b v="1"/>
    <n v="92"/>
    <b v="0"/>
    <n v="9"/>
    <n v="24.53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2249"/>
    <x v="2"/>
    <s v="GB"/>
    <s v="GBP"/>
    <n v="1414107040"/>
    <n v="1411515040"/>
    <b v="1"/>
    <n v="25"/>
    <b v="0"/>
    <n v="54"/>
    <n v="89.96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2245"/>
    <x v="2"/>
    <s v="GB"/>
    <s v="GBP"/>
    <n v="1404666836"/>
    <n v="1399482836"/>
    <b v="1"/>
    <n v="19"/>
    <b v="0"/>
    <n v="41"/>
    <n v="118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2"/>
    <s v="US"/>
    <s v="USD"/>
    <n v="1421691298"/>
    <n v="1417803298"/>
    <b v="1"/>
    <n v="19"/>
    <b v="0"/>
    <n v="7"/>
    <n v="117.42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2"/>
    <s v="US"/>
    <s v="USD"/>
    <n v="1417273140"/>
    <n v="1413609292"/>
    <b v="1"/>
    <n v="13"/>
    <b v="0"/>
    <n v="89"/>
    <n v="171.57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230"/>
    <x v="2"/>
    <s v="US"/>
    <s v="USD"/>
    <n v="1414193160"/>
    <n v="1410305160"/>
    <b v="1"/>
    <n v="124"/>
    <b v="0"/>
    <n v="7"/>
    <n v="17.98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2"/>
    <s v="GB"/>
    <s v="GBP"/>
    <n v="1414623471"/>
    <n v="1411513071"/>
    <b v="1"/>
    <n v="4"/>
    <b v="0"/>
    <n v="44"/>
    <n v="555.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2222"/>
    <x v="2"/>
    <s v="NL"/>
    <s v="EUR"/>
    <n v="1424421253"/>
    <n v="1421829253"/>
    <b v="1"/>
    <n v="10"/>
    <b v="0"/>
    <n v="46"/>
    <n v="222.2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2"/>
    <s v="US"/>
    <s v="USD"/>
    <n v="1427485395"/>
    <n v="1423600995"/>
    <b v="1"/>
    <n v="15"/>
    <b v="0"/>
    <n v="4"/>
    <n v="147.66999999999999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2210"/>
    <x v="2"/>
    <s v="US"/>
    <s v="USD"/>
    <n v="1472834180"/>
    <n v="1470242180"/>
    <b v="1"/>
    <n v="38"/>
    <b v="0"/>
    <n v="20"/>
    <n v="58.16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2210"/>
    <x v="2"/>
    <s v="US"/>
    <s v="USD"/>
    <n v="1467469510"/>
    <n v="1462285510"/>
    <b v="1"/>
    <n v="152"/>
    <b v="0"/>
    <n v="7"/>
    <n v="14.5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2"/>
    <s v="US"/>
    <s v="USD"/>
    <n v="1473950945"/>
    <n v="1471272545"/>
    <b v="1"/>
    <n v="24"/>
    <b v="0"/>
    <n v="40"/>
    <n v="91.83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2"/>
    <s v="US"/>
    <s v="USD"/>
    <n v="1456062489"/>
    <n v="1453211289"/>
    <b v="1"/>
    <n v="76"/>
    <b v="0"/>
    <n v="6"/>
    <n v="28.97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2200"/>
    <x v="2"/>
    <s v="US"/>
    <s v="USD"/>
    <n v="1432248478"/>
    <n v="1429656478"/>
    <b v="1"/>
    <n v="185"/>
    <b v="0"/>
    <n v="6"/>
    <n v="11.89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2"/>
    <s v="US"/>
    <s v="USD"/>
    <n v="1422674700"/>
    <n v="1419954240"/>
    <b v="1"/>
    <n v="33"/>
    <b v="0"/>
    <n v="44"/>
    <n v="66.61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2"/>
    <s v="US"/>
    <s v="USD"/>
    <n v="1413417600"/>
    <n v="1410750855"/>
    <b v="1"/>
    <n v="108"/>
    <b v="0"/>
    <n v="9"/>
    <n v="20.329999999999998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2195"/>
    <x v="2"/>
    <s v="NL"/>
    <s v="EUR"/>
    <n v="1418649177"/>
    <n v="1416057177"/>
    <b v="1"/>
    <n v="29"/>
    <b v="0"/>
    <n v="116"/>
    <n v="75.69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2193"/>
    <x v="2"/>
    <s v="US"/>
    <s v="USD"/>
    <n v="1428158637"/>
    <n v="1425570237"/>
    <b v="1"/>
    <n v="24"/>
    <b v="0"/>
    <n v="22"/>
    <n v="91.3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2191"/>
    <x v="2"/>
    <s v="GB"/>
    <s v="GBP"/>
    <n v="1414795542"/>
    <n v="1412203542"/>
    <b v="1"/>
    <n v="4"/>
    <b v="0"/>
    <n v="40"/>
    <n v="547.75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2191"/>
    <x v="2"/>
    <s v="US"/>
    <s v="USD"/>
    <n v="1421042403"/>
    <n v="1415858403"/>
    <b v="1"/>
    <n v="4"/>
    <b v="0"/>
    <n v="27"/>
    <n v="547.75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2182"/>
    <x v="2"/>
    <s v="US"/>
    <s v="USD"/>
    <n v="1423152678"/>
    <n v="1420560678"/>
    <b v="1"/>
    <n v="15"/>
    <b v="0"/>
    <n v="7"/>
    <n v="145.4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2182"/>
    <x v="2"/>
    <s v="GB"/>
    <s v="GBP"/>
    <n v="1422553565"/>
    <n v="1417369565"/>
    <b v="1"/>
    <n v="4"/>
    <b v="0"/>
    <n v="73"/>
    <n v="545.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2180"/>
    <x v="2"/>
    <s v="US"/>
    <s v="USD"/>
    <n v="1439189940"/>
    <n v="1435970682"/>
    <b v="1"/>
    <n v="139"/>
    <b v="0"/>
    <n v="9"/>
    <n v="15.68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2"/>
    <s v="AU"/>
    <s v="AUD"/>
    <n v="1417127040"/>
    <n v="1414531440"/>
    <b v="1"/>
    <n v="2"/>
    <b v="0"/>
    <n v="73"/>
    <n v="1087.5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2"/>
    <s v="US"/>
    <s v="USD"/>
    <n v="1423660422"/>
    <n v="1420636422"/>
    <b v="1"/>
    <n v="18"/>
    <b v="0"/>
    <n v="24"/>
    <n v="120.61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2161"/>
    <x v="2"/>
    <s v="DE"/>
    <s v="EUR"/>
    <n v="1476460800"/>
    <n v="1473922541"/>
    <b v="1"/>
    <n v="81"/>
    <b v="0"/>
    <n v="8"/>
    <n v="26.68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2160"/>
    <x v="2"/>
    <s v="GB"/>
    <s v="GBP"/>
    <n v="1469356366"/>
    <n v="1464172366"/>
    <b v="1"/>
    <n v="86"/>
    <b v="0"/>
    <n v="11"/>
    <n v="25.1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2159"/>
    <x v="2"/>
    <s v="US"/>
    <s v="USD"/>
    <n v="1481809189"/>
    <n v="1479217189"/>
    <b v="1"/>
    <n v="140"/>
    <b v="0"/>
    <n v="22"/>
    <n v="15.42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2"/>
    <s v="US"/>
    <s v="USD"/>
    <n v="1454572233"/>
    <n v="1449388233"/>
    <b v="1"/>
    <n v="37"/>
    <b v="0"/>
    <n v="13"/>
    <n v="58.2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2155"/>
    <x v="2"/>
    <s v="GB"/>
    <s v="GBP"/>
    <n v="1415740408"/>
    <n v="1414008808"/>
    <b v="1"/>
    <n v="6"/>
    <b v="0"/>
    <n v="54"/>
    <n v="359.17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2154.66"/>
    <x v="2"/>
    <s v="GB"/>
    <s v="GBP"/>
    <n v="1476109970"/>
    <n v="1473517970"/>
    <b v="1"/>
    <n v="113"/>
    <b v="0"/>
    <n v="5"/>
    <n v="19.07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152"/>
    <x v="2"/>
    <s v="GB"/>
    <s v="GBP"/>
    <n v="1450181400"/>
    <n v="1447429868"/>
    <b v="1"/>
    <n v="37"/>
    <b v="0"/>
    <n v="13"/>
    <n v="58.16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2152"/>
    <x v="2"/>
    <s v="DE"/>
    <s v="EUR"/>
    <n v="1435442340"/>
    <n v="1433416830"/>
    <b v="1"/>
    <n v="18"/>
    <b v="0"/>
    <n v="61"/>
    <n v="119.56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2150.1"/>
    <x v="2"/>
    <s v="US"/>
    <s v="USD"/>
    <n v="1423878182"/>
    <n v="1421199782"/>
    <b v="1"/>
    <n v="75"/>
    <b v="0"/>
    <n v="12"/>
    <n v="28.6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2147"/>
    <x v="2"/>
    <s v="US"/>
    <s v="USD"/>
    <n v="1447521404"/>
    <n v="1444061804"/>
    <b v="1"/>
    <n v="52"/>
    <b v="0"/>
    <n v="14"/>
    <n v="41.29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2"/>
    <s v="DE"/>
    <s v="EUR"/>
    <n v="1443808800"/>
    <n v="1441048658"/>
    <b v="1"/>
    <n v="122"/>
    <b v="0"/>
    <n v="10"/>
    <n v="17.579999999999998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2145"/>
    <x v="2"/>
    <s v="GB"/>
    <s v="GBP"/>
    <n v="1412090349"/>
    <n v="1409066349"/>
    <b v="1"/>
    <n v="8"/>
    <b v="0"/>
    <n v="11"/>
    <n v="268.13"/>
    <x v="8"/>
    <s v="photobooks"/>
    <x v="1806"/>
    <d v="2014-09-30T15:19:09"/>
    <x v="0"/>
  </r>
  <r>
    <n v="1807"/>
    <s v="Anywhere but Here"/>
    <s v="I want to explore alternative cultures and lifestyles in America."/>
    <n v="5000"/>
    <n v="2144.34"/>
    <x v="2"/>
    <s v="US"/>
    <s v="USD"/>
    <n v="1411868313"/>
    <n v="1409276313"/>
    <b v="1"/>
    <n v="8"/>
    <b v="0"/>
    <n v="43"/>
    <n v="268.04000000000002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2143"/>
    <x v="2"/>
    <s v="US"/>
    <s v="USD"/>
    <n v="1486830030"/>
    <n v="1483806030"/>
    <b v="1"/>
    <n v="96"/>
    <b v="0"/>
    <n v="8"/>
    <n v="22.32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2142"/>
    <x v="2"/>
    <s v="CA"/>
    <s v="CAD"/>
    <n v="1425246439"/>
    <n v="1422222439"/>
    <b v="1"/>
    <n v="9"/>
    <b v="0"/>
    <n v="61"/>
    <n v="238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2141"/>
    <x v="2"/>
    <s v="US"/>
    <s v="USD"/>
    <n v="1408657826"/>
    <n v="1407621026"/>
    <b v="0"/>
    <n v="2"/>
    <b v="0"/>
    <n v="476"/>
    <n v="1070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2140"/>
    <x v="2"/>
    <s v="US"/>
    <s v="USD"/>
    <n v="1414123200"/>
    <n v="1408962270"/>
    <b v="0"/>
    <n v="26"/>
    <b v="0"/>
    <n v="4"/>
    <n v="82.31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2"/>
    <s v="GB"/>
    <s v="GBP"/>
    <n v="1467531536"/>
    <n v="1464939536"/>
    <b v="0"/>
    <n v="23"/>
    <b v="0"/>
    <n v="33"/>
    <n v="93.04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2132"/>
    <x v="2"/>
    <s v="GB"/>
    <s v="GBP"/>
    <n v="1407532812"/>
    <n v="1404940812"/>
    <b v="0"/>
    <n v="0"/>
    <b v="0"/>
    <n v="24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2132"/>
    <x v="2"/>
    <s v="GB"/>
    <s v="GBP"/>
    <n v="1425108736"/>
    <n v="1422516736"/>
    <b v="0"/>
    <n v="140"/>
    <b v="0"/>
    <n v="18"/>
    <n v="15.23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2130"/>
    <x v="2"/>
    <s v="US"/>
    <s v="USD"/>
    <n v="1435787137"/>
    <n v="1434577537"/>
    <b v="0"/>
    <n v="0"/>
    <b v="0"/>
    <n v="71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2130"/>
    <x v="2"/>
    <s v="CH"/>
    <s v="CHF"/>
    <n v="1469473200"/>
    <n v="1467061303"/>
    <b v="0"/>
    <n v="6"/>
    <b v="0"/>
    <n v="9"/>
    <n v="355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2129"/>
    <x v="2"/>
    <s v="US"/>
    <s v="USD"/>
    <n v="1485759540"/>
    <n v="1480607607"/>
    <b v="0"/>
    <n v="100"/>
    <b v="0"/>
    <n v="12"/>
    <n v="21.2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2125.9899999999998"/>
    <x v="2"/>
    <s v="US"/>
    <s v="USD"/>
    <n v="1428035850"/>
    <n v="1425447450"/>
    <b v="0"/>
    <n v="0"/>
    <b v="0"/>
    <n v="14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2"/>
    <s v="US"/>
    <s v="USD"/>
    <n v="1406743396"/>
    <n v="1404151396"/>
    <b v="0"/>
    <n v="4"/>
    <b v="0"/>
    <n v="177"/>
    <n v="530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2"/>
    <s v="US"/>
    <s v="USD"/>
    <n v="1427850090"/>
    <n v="1425261690"/>
    <b v="0"/>
    <n v="8"/>
    <b v="0"/>
    <n v="8"/>
    <n v="264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2113"/>
    <x v="0"/>
    <s v="US"/>
    <s v="USD"/>
    <n v="1330760367"/>
    <n v="1326872367"/>
    <b v="0"/>
    <n v="57"/>
    <b v="1"/>
    <n v="85"/>
    <n v="37.07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2112.9899999999998"/>
    <x v="0"/>
    <s v="CA"/>
    <s v="CAD"/>
    <n v="1391194860"/>
    <n v="1388084862"/>
    <b v="0"/>
    <n v="11"/>
    <b v="1"/>
    <n v="704"/>
    <n v="192.09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2110.5"/>
    <x v="0"/>
    <s v="US"/>
    <s v="USD"/>
    <n v="1351095976"/>
    <n v="1348503976"/>
    <b v="0"/>
    <n v="33"/>
    <b v="1"/>
    <n v="302"/>
    <n v="63.95"/>
    <x v="4"/>
    <s v="rock"/>
    <x v="1823"/>
    <d v="2012-10-24T16:26:16"/>
    <x v="0"/>
  </r>
  <r>
    <n v="1824"/>
    <s v="Tin Man's Broken Wisdom Fund"/>
    <s v="cd fund raiser"/>
    <n v="3000"/>
    <n v="2110"/>
    <x v="0"/>
    <s v="US"/>
    <s v="USD"/>
    <n v="1389146880"/>
    <n v="1387403967"/>
    <b v="0"/>
    <n v="40"/>
    <b v="1"/>
    <n v="70"/>
    <n v="52.7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0"/>
    <s v="US"/>
    <s v="USD"/>
    <n v="1373572903"/>
    <n v="1371585703"/>
    <b v="0"/>
    <n v="50"/>
    <b v="1"/>
    <n v="105"/>
    <n v="42.14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103"/>
    <x v="0"/>
    <s v="US"/>
    <s v="USD"/>
    <n v="1392675017"/>
    <n v="1390083017"/>
    <b v="0"/>
    <n v="38"/>
    <b v="1"/>
    <n v="105"/>
    <n v="55.34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0"/>
    <s v="US"/>
    <s v="USD"/>
    <n v="1299138561"/>
    <n v="1294818561"/>
    <b v="0"/>
    <n v="96"/>
    <b v="1"/>
    <n v="26"/>
    <n v="21.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0"/>
    <s v="US"/>
    <s v="USD"/>
    <n v="1399672800"/>
    <n v="1396906530"/>
    <b v="0"/>
    <n v="48"/>
    <b v="1"/>
    <n v="11"/>
    <n v="43.79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101"/>
    <x v="0"/>
    <s v="US"/>
    <s v="USD"/>
    <n v="1295647200"/>
    <n v="1291428371"/>
    <b v="0"/>
    <n v="33"/>
    <b v="1"/>
    <n v="140"/>
    <n v="63.6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2100"/>
    <x v="0"/>
    <s v="US"/>
    <s v="USD"/>
    <n v="1393259107"/>
    <n v="1390667107"/>
    <b v="0"/>
    <n v="226"/>
    <b v="1"/>
    <n v="14"/>
    <n v="9.2899999999999991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2100"/>
    <x v="0"/>
    <s v="US"/>
    <s v="USD"/>
    <n v="1336866863"/>
    <n v="1335570863"/>
    <b v="0"/>
    <n v="14"/>
    <b v="1"/>
    <n v="210"/>
    <n v="150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2100"/>
    <x v="0"/>
    <s v="US"/>
    <s v="USD"/>
    <n v="1299243427"/>
    <n v="1296651427"/>
    <b v="0"/>
    <n v="20"/>
    <b v="1"/>
    <n v="600"/>
    <n v="10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2100"/>
    <x v="0"/>
    <s v="US"/>
    <s v="USD"/>
    <n v="1362211140"/>
    <n v="1359421403"/>
    <b v="0"/>
    <n v="25"/>
    <b v="1"/>
    <n v="525"/>
    <n v="84"/>
    <x v="4"/>
    <s v="rock"/>
    <x v="1833"/>
    <d v="2013-03-02T07:59:00"/>
    <x v="0"/>
  </r>
  <r>
    <n v="1834"/>
    <s v="TDJ - All Part of the Plan EP/Tour"/>
    <s v="Help us fund our first tour and promote our new EP!"/>
    <n v="10000"/>
    <n v="2095.2600000000002"/>
    <x v="0"/>
    <s v="US"/>
    <s v="USD"/>
    <n v="1422140895"/>
    <n v="1418684895"/>
    <b v="0"/>
    <n v="90"/>
    <b v="1"/>
    <n v="21"/>
    <n v="23.28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2095"/>
    <x v="0"/>
    <s v="GB"/>
    <s v="GBP"/>
    <n v="1459439471"/>
    <n v="1456851071"/>
    <b v="0"/>
    <n v="11"/>
    <b v="1"/>
    <n v="419"/>
    <n v="190.45"/>
    <x v="4"/>
    <s v="rock"/>
    <x v="1835"/>
    <d v="2016-03-31T15:51:11"/>
    <x v="0"/>
  </r>
  <r>
    <n v="1836"/>
    <s v="KICKSTART OUR &lt;+3"/>
    <s v="Help fund our 2013 Sound &amp; Lighting Touring rig!"/>
    <n v="5000"/>
    <n v="2093"/>
    <x v="0"/>
    <s v="US"/>
    <s v="USD"/>
    <n v="1361129129"/>
    <n v="1359660329"/>
    <b v="0"/>
    <n v="55"/>
    <b v="1"/>
    <n v="42"/>
    <n v="38.049999999999997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0"/>
    <s v="US"/>
    <s v="USD"/>
    <n v="1332029335"/>
    <n v="1326848935"/>
    <b v="0"/>
    <n v="30"/>
    <b v="1"/>
    <n v="348"/>
    <n v="69.569999999999993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2086"/>
    <x v="0"/>
    <s v="US"/>
    <s v="USD"/>
    <n v="1317438000"/>
    <n v="1314989557"/>
    <b v="0"/>
    <n v="28"/>
    <b v="1"/>
    <n v="209"/>
    <n v="74.5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82.25"/>
    <x v="0"/>
    <s v="US"/>
    <s v="USD"/>
    <n v="1475342382"/>
    <n v="1472750382"/>
    <b v="0"/>
    <n v="45"/>
    <b v="1"/>
    <n v="208"/>
    <n v="46.27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2080"/>
    <x v="0"/>
    <s v="US"/>
    <s v="USD"/>
    <n v="1367902740"/>
    <n v="1366251510"/>
    <b v="0"/>
    <n v="13"/>
    <b v="1"/>
    <n v="231"/>
    <n v="160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76"/>
    <x v="0"/>
    <s v="US"/>
    <s v="USD"/>
    <n v="1400561940"/>
    <n v="1397679445"/>
    <b v="0"/>
    <n v="40"/>
    <b v="1"/>
    <n v="104"/>
    <n v="51.9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0"/>
    <s v="US"/>
    <s v="USD"/>
    <n v="1425275940"/>
    <n v="1422371381"/>
    <b v="0"/>
    <n v="21"/>
    <b v="1"/>
    <n v="104"/>
    <n v="98.86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0"/>
    <s v="US"/>
    <s v="USD"/>
    <n v="1298245954"/>
    <n v="1295653954"/>
    <b v="0"/>
    <n v="134"/>
    <b v="1"/>
    <n v="21"/>
    <n v="15.49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0"/>
    <s v="US"/>
    <s v="USD"/>
    <n v="1307761200"/>
    <n v="1304464914"/>
    <b v="0"/>
    <n v="20"/>
    <b v="1"/>
    <n v="138"/>
    <n v="103.6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0"/>
    <s v="US"/>
    <s v="USD"/>
    <n v="1466139300"/>
    <n v="1464854398"/>
    <b v="0"/>
    <n v="19"/>
    <b v="1"/>
    <n v="207"/>
    <n v="108.97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0"/>
    <s v="US"/>
    <s v="USD"/>
    <n v="1355585777"/>
    <n v="1352993777"/>
    <b v="0"/>
    <n v="209"/>
    <b v="1"/>
    <n v="14"/>
    <n v="9.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0"/>
    <s v="US"/>
    <s v="USD"/>
    <n v="1429594832"/>
    <n v="1427780432"/>
    <b v="0"/>
    <n v="38"/>
    <b v="1"/>
    <n v="83"/>
    <n v="54.47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0"/>
    <s v="US"/>
    <s v="USD"/>
    <n v="1312095540"/>
    <n v="1306608888"/>
    <b v="0"/>
    <n v="24"/>
    <b v="1"/>
    <n v="69"/>
    <n v="86.04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2065"/>
    <x v="0"/>
    <s v="US"/>
    <s v="USD"/>
    <n v="1350505059"/>
    <n v="1347913059"/>
    <b v="0"/>
    <n v="8"/>
    <b v="1"/>
    <n v="688"/>
    <n v="258.1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2063"/>
    <x v="0"/>
    <s v="US"/>
    <s v="USD"/>
    <n v="1405033300"/>
    <n v="1402441300"/>
    <b v="0"/>
    <n v="179"/>
    <b v="1"/>
    <n v="23"/>
    <n v="11.53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0"/>
    <s v="US"/>
    <s v="USD"/>
    <n v="1406509200"/>
    <n v="1404769538"/>
    <b v="0"/>
    <n v="26"/>
    <b v="1"/>
    <n v="158"/>
    <n v="79.23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2060"/>
    <x v="0"/>
    <s v="US"/>
    <s v="USD"/>
    <n v="1429920000"/>
    <n v="1426703452"/>
    <b v="0"/>
    <n v="131"/>
    <b v="1"/>
    <n v="14"/>
    <n v="15.7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2059"/>
    <x v="0"/>
    <s v="US"/>
    <s v="USD"/>
    <n v="1352860017"/>
    <n v="1348536417"/>
    <b v="0"/>
    <n v="14"/>
    <b v="1"/>
    <n v="257"/>
    <n v="147.07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0"/>
    <s v="US"/>
    <s v="USD"/>
    <n v="1369355437"/>
    <n v="1366763437"/>
    <b v="0"/>
    <n v="174"/>
    <b v="1"/>
    <n v="14"/>
    <n v="11.82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2055"/>
    <x v="0"/>
    <s v="CA"/>
    <s v="CAD"/>
    <n v="1389012940"/>
    <n v="1385124940"/>
    <b v="0"/>
    <n v="191"/>
    <b v="1"/>
    <n v="23"/>
    <n v="10.76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55"/>
    <x v="0"/>
    <s v="US"/>
    <s v="USD"/>
    <n v="1405715472"/>
    <n v="1403901072"/>
    <b v="0"/>
    <n v="38"/>
    <b v="1"/>
    <n v="103"/>
    <n v="54.08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2053"/>
    <x v="0"/>
    <s v="US"/>
    <s v="USD"/>
    <n v="1410546413"/>
    <n v="1407954413"/>
    <b v="0"/>
    <n v="22"/>
    <b v="1"/>
    <n v="68"/>
    <n v="93.32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0"/>
    <s v="US"/>
    <s v="USD"/>
    <n v="1324014521"/>
    <n v="1318826921"/>
    <b v="0"/>
    <n v="149"/>
    <b v="1"/>
    <n v="37"/>
    <n v="13.78"/>
    <x v="4"/>
    <s v="rock"/>
    <x v="1858"/>
    <d v="2011-12-16T05:48:41"/>
    <x v="0"/>
  </r>
  <r>
    <n v="1859"/>
    <s v="Queen Kwong Tour to London and Paris"/>
    <s v="Queen Kwong is going ON TOUR to London and Paris!"/>
    <n v="3000"/>
    <n v="2052"/>
    <x v="0"/>
    <s v="US"/>
    <s v="USD"/>
    <n v="1316716129"/>
    <n v="1314124129"/>
    <b v="0"/>
    <n v="56"/>
    <b v="1"/>
    <n v="68"/>
    <n v="36.64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2050"/>
    <x v="0"/>
    <s v="US"/>
    <s v="USD"/>
    <n v="1391706084"/>
    <n v="1389891684"/>
    <b v="0"/>
    <n v="19"/>
    <b v="1"/>
    <n v="273"/>
    <n v="107.89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2"/>
    <s v="GB"/>
    <s v="GBP"/>
    <n v="1422256341"/>
    <n v="1419664341"/>
    <b v="0"/>
    <n v="0"/>
    <b v="0"/>
    <n v="1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2"/>
    <s v="US"/>
    <s v="USD"/>
    <n v="1488958200"/>
    <n v="1484912974"/>
    <b v="0"/>
    <n v="16"/>
    <b v="0"/>
    <n v="11"/>
    <n v="128.13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2050"/>
    <x v="2"/>
    <s v="US"/>
    <s v="USD"/>
    <n v="1402600085"/>
    <n v="1400008085"/>
    <b v="0"/>
    <n v="2"/>
    <b v="0"/>
    <n v="82"/>
    <n v="102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2"/>
    <s v="US"/>
    <s v="USD"/>
    <n v="1399223500"/>
    <n v="1396631500"/>
    <b v="0"/>
    <n v="48"/>
    <b v="0"/>
    <n v="31"/>
    <n v="42.65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2042"/>
    <x v="2"/>
    <s v="GB"/>
    <s v="GBP"/>
    <n v="1478425747"/>
    <n v="1475398147"/>
    <b v="0"/>
    <n v="2"/>
    <b v="0"/>
    <n v="2"/>
    <n v="1021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2041"/>
    <x v="2"/>
    <s v="US"/>
    <s v="USD"/>
    <n v="1488340800"/>
    <n v="1483768497"/>
    <b v="0"/>
    <n v="2"/>
    <b v="0"/>
    <n v="8"/>
    <n v="1020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2035.05"/>
    <x v="2"/>
    <s v="US"/>
    <s v="USD"/>
    <n v="1478383912"/>
    <n v="1475791912"/>
    <b v="0"/>
    <n v="1"/>
    <b v="0"/>
    <n v="10"/>
    <n v="2035.05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2035"/>
    <x v="2"/>
    <s v="US"/>
    <s v="USD"/>
    <n v="1450166340"/>
    <n v="1448044925"/>
    <b v="0"/>
    <n v="17"/>
    <b v="0"/>
    <n v="8"/>
    <n v="119.71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2035"/>
    <x v="2"/>
    <s v="US"/>
    <s v="USD"/>
    <n v="1483488249"/>
    <n v="1480896249"/>
    <b v="0"/>
    <n v="0"/>
    <b v="0"/>
    <n v="2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2033"/>
    <x v="2"/>
    <s v="US"/>
    <s v="USD"/>
    <n v="1454213820"/>
    <n v="1451723535"/>
    <b v="0"/>
    <n v="11"/>
    <b v="0"/>
    <n v="58"/>
    <n v="184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2031"/>
    <x v="2"/>
    <s v="US"/>
    <s v="USD"/>
    <n v="1416512901"/>
    <n v="1413053301"/>
    <b v="0"/>
    <n v="95"/>
    <b v="0"/>
    <n v="31"/>
    <n v="21.38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030"/>
    <x v="2"/>
    <s v="US"/>
    <s v="USD"/>
    <n v="1435633602"/>
    <n v="1433041602"/>
    <b v="0"/>
    <n v="13"/>
    <b v="0"/>
    <n v="10"/>
    <n v="156.15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2030"/>
    <x v="2"/>
    <s v="CA"/>
    <s v="CAD"/>
    <n v="1436373900"/>
    <n v="1433861210"/>
    <b v="0"/>
    <n v="2"/>
    <b v="0"/>
    <n v="25"/>
    <n v="1015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028"/>
    <x v="2"/>
    <s v="US"/>
    <s v="USD"/>
    <n v="1467155733"/>
    <n v="1465427733"/>
    <b v="0"/>
    <n v="2"/>
    <b v="0"/>
    <n v="1"/>
    <n v="1014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2027"/>
    <x v="2"/>
    <s v="US"/>
    <s v="USD"/>
    <n v="1470519308"/>
    <n v="1465335308"/>
    <b v="0"/>
    <n v="3"/>
    <b v="0"/>
    <n v="20"/>
    <n v="675.6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2027"/>
    <x v="2"/>
    <s v="AU"/>
    <s v="AUD"/>
    <n v="1402901405"/>
    <n v="1400309405"/>
    <b v="0"/>
    <n v="0"/>
    <b v="0"/>
    <n v="724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2025"/>
    <x v="2"/>
    <s v="US"/>
    <s v="USD"/>
    <n v="1425170525"/>
    <n v="1422664925"/>
    <b v="0"/>
    <n v="0"/>
    <b v="0"/>
    <n v="3375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2025"/>
    <x v="2"/>
    <s v="AU"/>
    <s v="AUD"/>
    <n v="1402618355"/>
    <n v="1400026355"/>
    <b v="0"/>
    <n v="0"/>
    <b v="0"/>
    <n v="25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2025"/>
    <x v="2"/>
    <s v="ES"/>
    <s v="EUR"/>
    <n v="1457966129"/>
    <n v="1455377729"/>
    <b v="0"/>
    <n v="2"/>
    <b v="0"/>
    <n v="41"/>
    <n v="1012.5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2025"/>
    <x v="2"/>
    <s v="GB"/>
    <s v="GBP"/>
    <n v="1459341380"/>
    <n v="1456839380"/>
    <b v="0"/>
    <n v="24"/>
    <b v="0"/>
    <n v="41"/>
    <n v="84.38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2020"/>
    <x v="0"/>
    <s v="US"/>
    <s v="USD"/>
    <n v="1425955189"/>
    <n v="1423366789"/>
    <b v="0"/>
    <n v="70"/>
    <b v="1"/>
    <n v="101"/>
    <n v="28.86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0"/>
    <s v="US"/>
    <s v="USD"/>
    <n v="1341964080"/>
    <n v="1339109212"/>
    <b v="0"/>
    <n v="81"/>
    <b v="1"/>
    <n v="60"/>
    <n v="24.94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0"/>
    <s v="US"/>
    <s v="USD"/>
    <n v="1333921508"/>
    <n v="1331333108"/>
    <b v="0"/>
    <n v="32"/>
    <b v="1"/>
    <n v="202"/>
    <n v="63.13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2020"/>
    <x v="0"/>
    <s v="US"/>
    <s v="USD"/>
    <n v="1354017600"/>
    <n v="1350967535"/>
    <b v="0"/>
    <n v="26"/>
    <b v="1"/>
    <n v="202"/>
    <n v="77.69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2020"/>
    <x v="0"/>
    <s v="US"/>
    <s v="USD"/>
    <n v="1344636000"/>
    <n v="1341800110"/>
    <b v="0"/>
    <n v="105"/>
    <b v="1"/>
    <n v="44"/>
    <n v="19.239999999999998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0"/>
    <s v="US"/>
    <s v="USD"/>
    <n v="1415832338"/>
    <n v="1413236738"/>
    <b v="0"/>
    <n v="29"/>
    <b v="1"/>
    <n v="168"/>
    <n v="69.66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0"/>
    <s v="ES"/>
    <s v="EUR"/>
    <n v="1449178200"/>
    <n v="1447614732"/>
    <b v="0"/>
    <n v="8"/>
    <b v="1"/>
    <n v="67"/>
    <n v="251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0"/>
    <s v="US"/>
    <s v="USD"/>
    <n v="1275368340"/>
    <n v="1272692732"/>
    <b v="0"/>
    <n v="89"/>
    <b v="1"/>
    <n v="81"/>
    <n v="22.64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015"/>
    <x v="0"/>
    <s v="US"/>
    <s v="USD"/>
    <n v="1363024946"/>
    <n v="1359140546"/>
    <b v="0"/>
    <n v="44"/>
    <b v="1"/>
    <n v="101"/>
    <n v="45.8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0"/>
    <s v="US"/>
    <s v="USD"/>
    <n v="1355597528"/>
    <n v="1353005528"/>
    <b v="0"/>
    <n v="246"/>
    <b v="1"/>
    <n v="17"/>
    <n v="8.19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0"/>
    <s v="US"/>
    <s v="USD"/>
    <n v="1279778400"/>
    <n v="1275851354"/>
    <b v="0"/>
    <n v="120"/>
    <b v="1"/>
    <n v="20"/>
    <n v="16.79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2013.47"/>
    <x v="0"/>
    <s v="US"/>
    <s v="USD"/>
    <n v="1307459881"/>
    <n v="1304867881"/>
    <b v="0"/>
    <n v="26"/>
    <b v="1"/>
    <n v="403"/>
    <n v="77.44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010"/>
    <x v="0"/>
    <s v="US"/>
    <s v="USD"/>
    <n v="1302926340"/>
    <n v="1301524585"/>
    <b v="0"/>
    <n v="45"/>
    <b v="1"/>
    <n v="80"/>
    <n v="44.67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2010"/>
    <x v="0"/>
    <s v="US"/>
    <s v="USD"/>
    <n v="1329082983"/>
    <n v="1326404583"/>
    <b v="0"/>
    <n v="20"/>
    <b v="1"/>
    <n v="201"/>
    <n v="100.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0"/>
    <s v="US"/>
    <s v="USD"/>
    <n v="1445363722"/>
    <n v="1442771722"/>
    <b v="0"/>
    <n v="47"/>
    <b v="1"/>
    <n v="22"/>
    <n v="42.7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2005"/>
    <x v="0"/>
    <s v="US"/>
    <s v="USD"/>
    <n v="1334250165"/>
    <n v="1331658165"/>
    <b v="0"/>
    <n v="13"/>
    <b v="1"/>
    <n v="445"/>
    <n v="154.22999999999999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2005"/>
    <x v="0"/>
    <s v="US"/>
    <s v="USD"/>
    <n v="1393966800"/>
    <n v="1392040806"/>
    <b v="0"/>
    <n v="183"/>
    <b v="1"/>
    <n v="32"/>
    <n v="10.96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2005"/>
    <x v="0"/>
    <s v="US"/>
    <s v="USD"/>
    <n v="1454349600"/>
    <n v="1451277473"/>
    <b v="0"/>
    <n v="21"/>
    <b v="1"/>
    <n v="201"/>
    <n v="95.48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0"/>
    <s v="US"/>
    <s v="USD"/>
    <n v="1427319366"/>
    <n v="1424730966"/>
    <b v="0"/>
    <n v="42"/>
    <b v="1"/>
    <n v="223"/>
    <n v="47.74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0"/>
    <s v="US"/>
    <s v="USD"/>
    <n v="1349517540"/>
    <n v="1347137731"/>
    <b v="0"/>
    <n v="54"/>
    <b v="1"/>
    <n v="80"/>
    <n v="37.11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2"/>
    <s v="GB"/>
    <s v="GBP"/>
    <n v="1432299600"/>
    <n v="1429707729"/>
    <b v="0"/>
    <n v="25"/>
    <b v="0"/>
    <n v="2"/>
    <n v="80.16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2002.22"/>
    <x v="2"/>
    <s v="NL"/>
    <s v="EUR"/>
    <n v="1425495447"/>
    <n v="1422903447"/>
    <b v="0"/>
    <n v="3"/>
    <b v="0"/>
    <n v="200"/>
    <n v="667.41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2001"/>
    <x v="2"/>
    <s v="US"/>
    <s v="USD"/>
    <n v="1485541791"/>
    <n v="1480357791"/>
    <b v="0"/>
    <n v="41"/>
    <b v="0"/>
    <n v="67"/>
    <n v="48.8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2001"/>
    <x v="2"/>
    <s v="US"/>
    <s v="USD"/>
    <n v="1451752021"/>
    <n v="1447864021"/>
    <b v="0"/>
    <n v="2"/>
    <b v="0"/>
    <n v="4"/>
    <n v="1000.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2"/>
    <s v="US"/>
    <s v="USD"/>
    <n v="1410127994"/>
    <n v="1407535994"/>
    <b v="0"/>
    <n v="4"/>
    <b v="0"/>
    <n v="8"/>
    <n v="500.17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2"/>
    <s v="US"/>
    <s v="USD"/>
    <n v="1466697983"/>
    <n v="1464105983"/>
    <b v="0"/>
    <n v="99"/>
    <b v="0"/>
    <n v="4"/>
    <n v="20.2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2000"/>
    <x v="2"/>
    <s v="US"/>
    <s v="USD"/>
    <n v="1400853925"/>
    <n v="1399557925"/>
    <b v="0"/>
    <n v="4"/>
    <b v="0"/>
    <n v="7"/>
    <n v="500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2"/>
    <s v="US"/>
    <s v="USD"/>
    <n v="1483048900"/>
    <n v="1480456900"/>
    <b v="0"/>
    <n v="4"/>
    <b v="0"/>
    <n v="8"/>
    <n v="500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2"/>
    <s v="US"/>
    <s v="USD"/>
    <n v="1414059479"/>
    <n v="1411467479"/>
    <b v="0"/>
    <n v="38"/>
    <b v="0"/>
    <n v="6"/>
    <n v="52.63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2"/>
    <s v="NL"/>
    <s v="EUR"/>
    <n v="1446331500"/>
    <n v="1442531217"/>
    <b v="0"/>
    <n v="285"/>
    <b v="0"/>
    <n v="2"/>
    <n v="7.02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2000"/>
    <x v="2"/>
    <s v="NZ"/>
    <s v="NZD"/>
    <n v="1407545334"/>
    <n v="1404953334"/>
    <b v="0"/>
    <n v="1"/>
    <b v="0"/>
    <n v="5"/>
    <n v="200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2"/>
    <s v="US"/>
    <s v="USD"/>
    <n v="1433395560"/>
    <n v="1430803560"/>
    <b v="0"/>
    <n v="42"/>
    <b v="0"/>
    <n v="40"/>
    <n v="47.62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2000"/>
    <x v="2"/>
    <s v="GB"/>
    <s v="GBP"/>
    <n v="1412770578"/>
    <n v="1410178578"/>
    <b v="0"/>
    <n v="26"/>
    <b v="0"/>
    <n v="4"/>
    <n v="76.92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2"/>
    <s v="US"/>
    <s v="USD"/>
    <n v="1414814340"/>
    <n v="1413519073"/>
    <b v="0"/>
    <n v="2"/>
    <b v="0"/>
    <n v="300"/>
    <n v="100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2000"/>
    <x v="2"/>
    <s v="US"/>
    <s v="USD"/>
    <n v="1409620222"/>
    <n v="1407892222"/>
    <b v="0"/>
    <n v="4"/>
    <b v="0"/>
    <n v="400"/>
    <n v="500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2000"/>
    <x v="2"/>
    <s v="US"/>
    <s v="USD"/>
    <n v="1478542375"/>
    <n v="1476378775"/>
    <b v="0"/>
    <n v="6"/>
    <b v="0"/>
    <n v="10"/>
    <n v="333.33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00"/>
    <x v="2"/>
    <s v="HK"/>
    <s v="HKD"/>
    <n v="1486708133"/>
    <n v="1484116133"/>
    <b v="0"/>
    <n v="70"/>
    <b v="0"/>
    <n v="1"/>
    <n v="28.57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2"/>
    <s v="US"/>
    <s v="USD"/>
    <n v="1407869851"/>
    <n v="1404845851"/>
    <b v="0"/>
    <n v="9"/>
    <b v="0"/>
    <n v="8"/>
    <n v="222.22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2"/>
    <s v="US"/>
    <s v="USD"/>
    <n v="1432069249"/>
    <n v="1429477249"/>
    <b v="0"/>
    <n v="8"/>
    <b v="0"/>
    <n v="399"/>
    <n v="249.1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1988"/>
    <x v="2"/>
    <s v="GB"/>
    <s v="GBP"/>
    <n v="1445468400"/>
    <n v="1443042061"/>
    <b v="0"/>
    <n v="105"/>
    <b v="0"/>
    <n v="20"/>
    <n v="18.93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1982"/>
    <x v="0"/>
    <s v="US"/>
    <s v="USD"/>
    <n v="1342243143"/>
    <n v="1339651143"/>
    <b v="0"/>
    <n v="38"/>
    <b v="1"/>
    <n v="132"/>
    <n v="52.16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1967.76"/>
    <x v="0"/>
    <s v="US"/>
    <s v="USD"/>
    <n v="1386828507"/>
    <n v="1384236507"/>
    <b v="0"/>
    <n v="64"/>
    <b v="1"/>
    <n v="98"/>
    <n v="30.75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1967"/>
    <x v="0"/>
    <s v="US"/>
    <s v="USD"/>
    <n v="1317099540"/>
    <n v="1313612532"/>
    <b v="0"/>
    <n v="13"/>
    <b v="1"/>
    <n v="1574"/>
    <n v="151.31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1955"/>
    <x v="0"/>
    <s v="US"/>
    <s v="USD"/>
    <n v="1389814380"/>
    <n v="1387390555"/>
    <b v="0"/>
    <n v="33"/>
    <b v="1"/>
    <n v="65"/>
    <n v="59.2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950"/>
    <x v="0"/>
    <s v="US"/>
    <s v="USD"/>
    <n v="1381449600"/>
    <n v="1379540288"/>
    <b v="0"/>
    <n v="52"/>
    <b v="1"/>
    <n v="130"/>
    <n v="37.5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0"/>
    <s v="US"/>
    <s v="USD"/>
    <n v="1288657560"/>
    <n v="1286319256"/>
    <b v="0"/>
    <n v="107"/>
    <b v="1"/>
    <n v="129"/>
    <n v="18.14"/>
    <x v="4"/>
    <s v="indie rock"/>
    <x v="1926"/>
    <d v="2010-11-02T00:26:00"/>
    <x v="0"/>
  </r>
  <r>
    <n v="1927"/>
    <s v="GBS Detroit Presents Hampshire"/>
    <s v="Hampshire is headed to GBS Detroit."/>
    <n v="600"/>
    <n v="1940"/>
    <x v="0"/>
    <s v="US"/>
    <s v="USD"/>
    <n v="1331182740"/>
    <n v="1329856839"/>
    <b v="0"/>
    <n v="11"/>
    <b v="1"/>
    <n v="323"/>
    <n v="17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1937"/>
    <x v="0"/>
    <s v="US"/>
    <s v="USD"/>
    <n v="1367940794"/>
    <n v="1365348794"/>
    <b v="0"/>
    <n v="34"/>
    <b v="1"/>
    <n v="76"/>
    <n v="56.97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1920"/>
    <x v="0"/>
    <s v="US"/>
    <s v="USD"/>
    <n v="1309825866"/>
    <n v="1306197066"/>
    <b v="0"/>
    <n v="75"/>
    <b v="1"/>
    <n v="60"/>
    <n v="25.6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920"/>
    <x v="0"/>
    <s v="US"/>
    <s v="USD"/>
    <n v="1373203482"/>
    <n v="1368019482"/>
    <b v="0"/>
    <n v="26"/>
    <b v="1"/>
    <n v="192"/>
    <n v="73.849999999999994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1918"/>
    <x v="0"/>
    <s v="US"/>
    <s v="USD"/>
    <n v="1337657400"/>
    <n v="1336512309"/>
    <b v="0"/>
    <n v="50"/>
    <b v="1"/>
    <n v="96"/>
    <n v="38.36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0"/>
    <s v="US"/>
    <s v="USD"/>
    <n v="1327433173"/>
    <n v="1325618773"/>
    <b v="0"/>
    <n v="80"/>
    <b v="1"/>
    <n v="36"/>
    <n v="23.91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0"/>
    <s v="US"/>
    <s v="USD"/>
    <n v="1411787307"/>
    <n v="1409195307"/>
    <b v="0"/>
    <n v="110"/>
    <b v="1"/>
    <n v="32"/>
    <n v="17.36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0"/>
    <s v="US"/>
    <s v="USD"/>
    <n v="1324789200"/>
    <n v="1321649321"/>
    <b v="0"/>
    <n v="77"/>
    <b v="1"/>
    <n v="38"/>
    <n v="24.78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1897"/>
    <x v="0"/>
    <s v="US"/>
    <s v="USD"/>
    <n v="1403326740"/>
    <n v="1400106171"/>
    <b v="0"/>
    <n v="50"/>
    <b v="1"/>
    <n v="76"/>
    <n v="37.94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1888"/>
    <x v="0"/>
    <s v="US"/>
    <s v="USD"/>
    <n v="1323151140"/>
    <n v="1320528070"/>
    <b v="0"/>
    <n v="145"/>
    <b v="1"/>
    <n v="25"/>
    <n v="13.02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884"/>
    <x v="0"/>
    <s v="US"/>
    <s v="USD"/>
    <n v="1339732740"/>
    <n v="1338346281"/>
    <b v="0"/>
    <n v="29"/>
    <b v="1"/>
    <n v="314"/>
    <n v="64.97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0"/>
    <s v="US"/>
    <s v="USD"/>
    <n v="1372741200"/>
    <n v="1370067231"/>
    <b v="0"/>
    <n v="114"/>
    <b v="1"/>
    <n v="13"/>
    <n v="16.52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0"/>
    <s v="US"/>
    <s v="USD"/>
    <n v="1362955108"/>
    <n v="1360366708"/>
    <b v="0"/>
    <n v="96"/>
    <b v="1"/>
    <n v="19"/>
    <n v="19.55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877"/>
    <x v="0"/>
    <s v="US"/>
    <s v="USD"/>
    <n v="1308110340"/>
    <n v="1304770233"/>
    <b v="0"/>
    <n v="31"/>
    <b v="1"/>
    <n v="289"/>
    <n v="60.55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1876"/>
    <x v="0"/>
    <s v="US"/>
    <s v="USD"/>
    <n v="1400137131"/>
    <n v="1397545131"/>
    <b v="1"/>
    <n v="4883"/>
    <b v="1"/>
    <n v="1"/>
    <n v="0.38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0"/>
    <s v="US"/>
    <s v="USD"/>
    <n v="1309809140"/>
    <n v="1302033140"/>
    <b v="1"/>
    <n v="95"/>
    <b v="1"/>
    <n v="31"/>
    <n v="19.75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873"/>
    <x v="0"/>
    <s v="US"/>
    <s v="USD"/>
    <n v="1470896916"/>
    <n v="1467008916"/>
    <b v="1"/>
    <n v="2478"/>
    <b v="1"/>
    <n v="19"/>
    <n v="0.76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0"/>
    <s v="US"/>
    <s v="USD"/>
    <n v="1398952890"/>
    <n v="1396360890"/>
    <b v="1"/>
    <n v="1789"/>
    <b v="1"/>
    <n v="5"/>
    <n v="1.05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1870"/>
    <x v="0"/>
    <s v="ES"/>
    <s v="EUR"/>
    <n v="1436680958"/>
    <n v="1433224958"/>
    <b v="1"/>
    <n v="680"/>
    <b v="1"/>
    <n v="2"/>
    <n v="2.75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0"/>
    <s v="US"/>
    <s v="USD"/>
    <n v="1397961361"/>
    <n v="1392780961"/>
    <b v="1"/>
    <n v="70"/>
    <b v="1"/>
    <n v="25"/>
    <n v="26.67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0"/>
    <s v="US"/>
    <s v="USD"/>
    <n v="1258955940"/>
    <n v="1255730520"/>
    <b v="1"/>
    <n v="23"/>
    <b v="1"/>
    <n v="233"/>
    <n v="81.17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1864"/>
    <x v="0"/>
    <s v="US"/>
    <s v="USD"/>
    <n v="1465232520"/>
    <n v="1460557809"/>
    <b v="1"/>
    <n v="4245"/>
    <b v="1"/>
    <n v="2"/>
    <n v="0.44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1862"/>
    <x v="0"/>
    <s v="GB"/>
    <s v="GBP"/>
    <n v="1404986951"/>
    <n v="1402394951"/>
    <b v="1"/>
    <n v="943"/>
    <b v="1"/>
    <n v="4"/>
    <n v="1.97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1860"/>
    <x v="0"/>
    <s v="US"/>
    <s v="USD"/>
    <n v="1303446073"/>
    <n v="1300767673"/>
    <b v="1"/>
    <n v="1876"/>
    <b v="1"/>
    <n v="4"/>
    <n v="0.99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0"/>
    <s v="US"/>
    <s v="USD"/>
    <n v="1478516737"/>
    <n v="1475921137"/>
    <b v="1"/>
    <n v="834"/>
    <b v="1"/>
    <n v="4"/>
    <n v="2.23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1855"/>
    <x v="0"/>
    <s v="CA"/>
    <s v="CAD"/>
    <n v="1381934015"/>
    <n v="1378737215"/>
    <b v="1"/>
    <n v="682"/>
    <b v="1"/>
    <n v="5"/>
    <n v="2.72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1841"/>
    <x v="0"/>
    <s v="US"/>
    <s v="USD"/>
    <n v="1330657200"/>
    <n v="1328158065"/>
    <b v="1"/>
    <n v="147"/>
    <b v="1"/>
    <n v="12"/>
    <n v="12.52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1839"/>
    <x v="0"/>
    <s v="US"/>
    <s v="USD"/>
    <n v="1457758800"/>
    <n v="1453730176"/>
    <b v="1"/>
    <n v="415"/>
    <b v="1"/>
    <n v="4"/>
    <n v="4.43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0"/>
    <s v="US"/>
    <s v="USD"/>
    <n v="1337799600"/>
    <n v="1334989881"/>
    <b v="1"/>
    <n v="290"/>
    <b v="1"/>
    <n v="4"/>
    <n v="6.33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0"/>
    <s v="US"/>
    <s v="USD"/>
    <n v="1429391405"/>
    <n v="1425507005"/>
    <b v="1"/>
    <n v="365"/>
    <b v="1"/>
    <n v="3"/>
    <n v="5.0199999999999996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1830"/>
    <x v="0"/>
    <s v="US"/>
    <s v="USD"/>
    <n v="1351304513"/>
    <n v="1348712513"/>
    <b v="1"/>
    <n v="660"/>
    <b v="1"/>
    <n v="6"/>
    <n v="2.77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830"/>
    <x v="0"/>
    <s v="US"/>
    <s v="USD"/>
    <n v="1364078561"/>
    <n v="1361490161"/>
    <b v="1"/>
    <n v="1356"/>
    <b v="1"/>
    <n v="26"/>
    <n v="1.35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827"/>
    <x v="0"/>
    <s v="US"/>
    <s v="USD"/>
    <n v="1412121600"/>
    <n v="1408565860"/>
    <b v="1"/>
    <n v="424"/>
    <b v="1"/>
    <n v="18"/>
    <n v="4.3099999999999996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1826"/>
    <x v="0"/>
    <s v="SE"/>
    <s v="SEK"/>
    <n v="1419151341"/>
    <n v="1416559341"/>
    <b v="1"/>
    <n v="33"/>
    <b v="1"/>
    <n v="3"/>
    <n v="55.33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825"/>
    <x v="0"/>
    <s v="US"/>
    <s v="USD"/>
    <n v="1349495940"/>
    <n v="1346042417"/>
    <b v="1"/>
    <n v="1633"/>
    <b v="1"/>
    <n v="18"/>
    <n v="1.1200000000000001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0"/>
    <s v="US"/>
    <s v="USD"/>
    <n v="1400006636"/>
    <n v="1397414636"/>
    <b v="1"/>
    <n v="306"/>
    <b v="1"/>
    <n v="18"/>
    <n v="5.9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0"/>
    <s v="GB"/>
    <s v="GBP"/>
    <n v="1410862734"/>
    <n v="1407838734"/>
    <b v="1"/>
    <n v="205"/>
    <b v="1"/>
    <n v="10"/>
    <n v="8.8800000000000008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0"/>
    <s v="IT"/>
    <s v="EUR"/>
    <n v="1461306772"/>
    <n v="1458714772"/>
    <b v="1"/>
    <n v="1281"/>
    <b v="1"/>
    <n v="2"/>
    <n v="1.41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0"/>
    <s v="US"/>
    <s v="USD"/>
    <n v="1326330000"/>
    <n v="1324433310"/>
    <b v="1"/>
    <n v="103"/>
    <b v="1"/>
    <n v="36"/>
    <n v="17.5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0"/>
    <s v="US"/>
    <s v="USD"/>
    <n v="1408021098"/>
    <n v="1405429098"/>
    <b v="1"/>
    <n v="1513"/>
    <b v="1"/>
    <n v="2"/>
    <n v="1.1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0"/>
    <s v="US"/>
    <s v="USD"/>
    <n v="1398959729"/>
    <n v="1396367729"/>
    <b v="1"/>
    <n v="405"/>
    <b v="1"/>
    <n v="9"/>
    <n v="4.4400000000000004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800"/>
    <x v="0"/>
    <s v="US"/>
    <s v="USD"/>
    <n v="1480777515"/>
    <n v="1478095515"/>
    <b v="1"/>
    <n v="510"/>
    <b v="1"/>
    <n v="4"/>
    <n v="3.53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0"/>
    <s v="GB"/>
    <s v="GBP"/>
    <n v="1470423668"/>
    <n v="1467831668"/>
    <b v="1"/>
    <n v="1887"/>
    <b v="1"/>
    <n v="9"/>
    <n v="0.95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1788.57"/>
    <x v="0"/>
    <s v="US"/>
    <s v="USD"/>
    <n v="1366429101"/>
    <n v="1361248701"/>
    <b v="1"/>
    <n v="701"/>
    <b v="1"/>
    <n v="36"/>
    <n v="2.5499999999999998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0"/>
    <s v="US"/>
    <s v="USD"/>
    <n v="1384488000"/>
    <n v="1381752061"/>
    <b v="1"/>
    <n v="3863"/>
    <b v="1"/>
    <n v="0"/>
    <n v="0.4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0"/>
    <s v="US"/>
    <s v="USD"/>
    <n v="1353201444"/>
    <n v="1350605844"/>
    <b v="1"/>
    <n v="238"/>
    <b v="1"/>
    <n v="71"/>
    <n v="7.5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0"/>
    <s v="US"/>
    <s v="USD"/>
    <n v="1470466800"/>
    <n v="1467134464"/>
    <b v="1"/>
    <n v="2051"/>
    <b v="1"/>
    <n v="1"/>
    <n v="0.87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0"/>
    <s v="GB"/>
    <s v="GBP"/>
    <n v="1376899269"/>
    <n v="1371715269"/>
    <b v="1"/>
    <n v="402"/>
    <b v="1"/>
    <n v="9"/>
    <n v="4.43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1776"/>
    <x v="0"/>
    <s v="US"/>
    <s v="USD"/>
    <n v="1362938851"/>
    <n v="1360346851"/>
    <b v="1"/>
    <n v="253"/>
    <b v="1"/>
    <n v="11"/>
    <n v="7.02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776"/>
    <x v="0"/>
    <s v="GB"/>
    <s v="GBP"/>
    <n v="1373751325"/>
    <n v="1371159325"/>
    <b v="1"/>
    <n v="473"/>
    <b v="1"/>
    <n v="44"/>
    <n v="3.75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1776"/>
    <x v="0"/>
    <s v="US"/>
    <s v="USD"/>
    <n v="1450511940"/>
    <n v="1446527540"/>
    <b v="1"/>
    <n v="821"/>
    <b v="1"/>
    <n v="4"/>
    <n v="2.16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0"/>
    <s v="US"/>
    <s v="USD"/>
    <n v="1339484400"/>
    <n v="1336627492"/>
    <b v="1"/>
    <n v="388"/>
    <b v="1"/>
    <n v="4"/>
    <n v="4.57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1773"/>
    <x v="0"/>
    <s v="US"/>
    <s v="USD"/>
    <n v="1447909140"/>
    <n v="1444734146"/>
    <b v="1"/>
    <n v="813"/>
    <b v="1"/>
    <n v="1"/>
    <n v="2.1800000000000002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2"/>
    <x v="0"/>
    <s v="DE"/>
    <s v="EUR"/>
    <n v="1459684862"/>
    <n v="1456232462"/>
    <b v="1"/>
    <n v="1945"/>
    <b v="1"/>
    <n v="4"/>
    <n v="0.9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2"/>
    <s v="CA"/>
    <s v="CAD"/>
    <n v="1404926665"/>
    <n v="1402334665"/>
    <b v="0"/>
    <n v="12"/>
    <b v="0"/>
    <n v="24"/>
    <n v="147.2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1766"/>
    <x v="2"/>
    <s v="HK"/>
    <s v="HKD"/>
    <n v="1480863887"/>
    <n v="1478268287"/>
    <b v="0"/>
    <n v="0"/>
    <b v="0"/>
    <n v="1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762"/>
    <x v="2"/>
    <s v="US"/>
    <s v="USD"/>
    <n v="1472799600"/>
    <n v="1470874618"/>
    <b v="0"/>
    <n v="16"/>
    <b v="0"/>
    <n v="5"/>
    <n v="110.13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2"/>
    <s v="US"/>
    <s v="USD"/>
    <n v="1417377481"/>
    <n v="1412189881"/>
    <b v="0"/>
    <n v="7"/>
    <b v="0"/>
    <n v="12"/>
    <n v="251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2"/>
    <s v="GB"/>
    <s v="GBP"/>
    <n v="1470178800"/>
    <n v="1467650771"/>
    <b v="0"/>
    <n v="4"/>
    <b v="0"/>
    <n v="110"/>
    <n v="438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2"/>
    <s v="GB"/>
    <s v="GBP"/>
    <n v="1457947483"/>
    <n v="1455359083"/>
    <b v="0"/>
    <n v="1"/>
    <b v="0"/>
    <n v="88"/>
    <n v="175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1750"/>
    <x v="2"/>
    <s v="GB"/>
    <s v="GBP"/>
    <n v="1425223276"/>
    <n v="1422631276"/>
    <b v="0"/>
    <n v="28"/>
    <b v="0"/>
    <n v="32"/>
    <n v="62.5"/>
    <x v="8"/>
    <s v="people"/>
    <x v="1987"/>
    <d v="2015-03-01T15:21:16"/>
    <x v="0"/>
  </r>
  <r>
    <n v="1988"/>
    <s v="Phillip Michael Photography"/>
    <s v="Expressing art in an image!"/>
    <n v="6000"/>
    <n v="1748"/>
    <x v="2"/>
    <s v="US"/>
    <s v="USD"/>
    <n v="1440094742"/>
    <n v="1437502742"/>
    <b v="0"/>
    <n v="1"/>
    <b v="0"/>
    <n v="29"/>
    <n v="1748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1742"/>
    <x v="2"/>
    <s v="US"/>
    <s v="USD"/>
    <n v="1481473208"/>
    <n v="1478881208"/>
    <b v="0"/>
    <n v="1"/>
    <b v="0"/>
    <n v="35"/>
    <n v="1742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1739"/>
    <x v="2"/>
    <s v="US"/>
    <s v="USD"/>
    <n v="1455338532"/>
    <n v="1454042532"/>
    <b v="0"/>
    <n v="5"/>
    <b v="0"/>
    <n v="58"/>
    <n v="347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728.07"/>
    <x v="2"/>
    <s v="US"/>
    <s v="USD"/>
    <n v="1435958786"/>
    <n v="1434144386"/>
    <b v="0"/>
    <n v="3"/>
    <b v="0"/>
    <n v="86"/>
    <n v="576.02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1720"/>
    <x v="2"/>
    <s v="US"/>
    <s v="USD"/>
    <n v="1424229991"/>
    <n v="1421637991"/>
    <b v="0"/>
    <n v="2"/>
    <b v="0"/>
    <n v="115"/>
    <n v="86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2"/>
    <s v="GB"/>
    <s v="GBP"/>
    <n v="1450706837"/>
    <n v="1448114837"/>
    <b v="0"/>
    <n v="0"/>
    <b v="0"/>
    <n v="86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2"/>
    <s v="US"/>
    <s v="USD"/>
    <n v="1481072942"/>
    <n v="1475885342"/>
    <b v="0"/>
    <n v="0"/>
    <b v="0"/>
    <n v="53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1707"/>
    <x v="2"/>
    <s v="CA"/>
    <s v="CAD"/>
    <n v="1437082736"/>
    <n v="1435354736"/>
    <b v="0"/>
    <n v="3"/>
    <b v="0"/>
    <n v="171"/>
    <n v="569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2"/>
    <s v="US"/>
    <s v="USD"/>
    <n v="1405021211"/>
    <n v="1402429211"/>
    <b v="0"/>
    <n v="0"/>
    <b v="0"/>
    <n v="1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2"/>
    <s v="US"/>
    <s v="USD"/>
    <n v="1409091612"/>
    <n v="1406499612"/>
    <b v="0"/>
    <n v="0"/>
    <b v="0"/>
    <n v="26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1700.01"/>
    <x v="2"/>
    <s v="US"/>
    <s v="USD"/>
    <n v="1406861438"/>
    <n v="1402973438"/>
    <b v="0"/>
    <n v="3"/>
    <b v="0"/>
    <n v="68"/>
    <n v="566.66999999999996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1700"/>
    <x v="2"/>
    <s v="GB"/>
    <s v="GBP"/>
    <n v="1415882108"/>
    <n v="1413286508"/>
    <b v="0"/>
    <n v="7"/>
    <b v="0"/>
    <n v="5"/>
    <n v="242.86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1698"/>
    <x v="2"/>
    <s v="CA"/>
    <s v="CAD"/>
    <n v="1452120613"/>
    <n v="1449528613"/>
    <b v="0"/>
    <n v="25"/>
    <b v="0"/>
    <n v="34"/>
    <n v="67.92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1697"/>
    <x v="0"/>
    <s v="DE"/>
    <s v="EUR"/>
    <n v="1434139200"/>
    <n v="1431406916"/>
    <b v="1"/>
    <n v="1637"/>
    <b v="1"/>
    <n v="3"/>
    <n v="1.04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0"/>
    <s v="US"/>
    <s v="USD"/>
    <n v="1485191143"/>
    <n v="1482599143"/>
    <b v="1"/>
    <n v="1375"/>
    <b v="1"/>
    <n v="3"/>
    <n v="1.2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691"/>
    <x v="0"/>
    <s v="US"/>
    <s v="USD"/>
    <n v="1278111600"/>
    <n v="1276830052"/>
    <b v="1"/>
    <n v="17"/>
    <b v="1"/>
    <n v="338"/>
    <n v="99.47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690"/>
    <x v="0"/>
    <s v="US"/>
    <s v="USD"/>
    <n v="1405002663"/>
    <n v="1402410663"/>
    <b v="1"/>
    <n v="354"/>
    <b v="1"/>
    <n v="3"/>
    <n v="4.7699999999999996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1686"/>
    <x v="0"/>
    <s v="US"/>
    <s v="USD"/>
    <n v="1381895940"/>
    <n v="1379532618"/>
    <b v="1"/>
    <n v="191"/>
    <b v="1"/>
    <n v="6"/>
    <n v="8.83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0"/>
    <s v="US"/>
    <s v="USD"/>
    <n v="1417611645"/>
    <n v="1414584045"/>
    <b v="1"/>
    <n v="303"/>
    <b v="1"/>
    <n v="3"/>
    <n v="5.56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0"/>
    <s v="US"/>
    <s v="USD"/>
    <n v="1282622400"/>
    <n v="1276891586"/>
    <b v="1"/>
    <n v="137"/>
    <b v="1"/>
    <n v="17"/>
    <n v="12.31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0"/>
    <s v="US"/>
    <s v="USD"/>
    <n v="1316442622"/>
    <n v="1312641022"/>
    <b v="1"/>
    <n v="41"/>
    <b v="1"/>
    <n v="107"/>
    <n v="40.9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0"/>
    <s v="DE"/>
    <s v="EUR"/>
    <n v="1479890743"/>
    <n v="1476776743"/>
    <b v="1"/>
    <n v="398"/>
    <b v="1"/>
    <n v="3"/>
    <n v="4.2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1669"/>
    <x v="0"/>
    <s v="US"/>
    <s v="USD"/>
    <n v="1471564491"/>
    <n v="1468972491"/>
    <b v="1"/>
    <n v="1737"/>
    <b v="1"/>
    <n v="6"/>
    <n v="0.96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0"/>
    <s v="AT"/>
    <s v="EUR"/>
    <n v="1452553200"/>
    <n v="1449650173"/>
    <b v="1"/>
    <n v="971"/>
    <b v="1"/>
    <n v="3"/>
    <n v="1.7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0"/>
    <s v="US"/>
    <s v="USD"/>
    <n v="1423165441"/>
    <n v="1420573441"/>
    <b v="1"/>
    <n v="183"/>
    <b v="1"/>
    <n v="33"/>
    <n v="9.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1661"/>
    <x v="0"/>
    <s v="US"/>
    <s v="USD"/>
    <n v="1468019014"/>
    <n v="1462835014"/>
    <b v="1"/>
    <n v="4562"/>
    <b v="1"/>
    <n v="1"/>
    <n v="0.36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0"/>
    <s v="US"/>
    <s v="USD"/>
    <n v="1364184539"/>
    <n v="1361250539"/>
    <b v="1"/>
    <n v="26457"/>
    <b v="1"/>
    <n v="6"/>
    <n v="0.0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1660"/>
    <x v="0"/>
    <s v="US"/>
    <s v="USD"/>
    <n v="1315602163"/>
    <n v="1313010163"/>
    <b v="1"/>
    <n v="162"/>
    <b v="1"/>
    <n v="23"/>
    <n v="10.25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1660"/>
    <x v="0"/>
    <s v="US"/>
    <s v="USD"/>
    <n v="1362863299"/>
    <n v="1360271299"/>
    <b v="1"/>
    <n v="479"/>
    <b v="1"/>
    <n v="17"/>
    <n v="3.47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1656"/>
    <x v="0"/>
    <s v="US"/>
    <s v="USD"/>
    <n v="1332561600"/>
    <n v="1329873755"/>
    <b v="1"/>
    <n v="426"/>
    <b v="1"/>
    <n v="7"/>
    <n v="3.89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1655"/>
    <x v="0"/>
    <s v="IE"/>
    <s v="EUR"/>
    <n v="1439455609"/>
    <n v="1436863609"/>
    <b v="1"/>
    <n v="450"/>
    <b v="1"/>
    <n v="3"/>
    <n v="3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0"/>
    <s v="US"/>
    <s v="USD"/>
    <n v="1474563621"/>
    <n v="1471971621"/>
    <b v="1"/>
    <n v="1780"/>
    <b v="1"/>
    <n v="4"/>
    <n v="0.93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0"/>
    <s v="US"/>
    <s v="USD"/>
    <n v="1400108640"/>
    <n v="1396923624"/>
    <b v="1"/>
    <n v="122"/>
    <b v="1"/>
    <n v="110"/>
    <n v="13.53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0"/>
    <s v="US"/>
    <s v="USD"/>
    <n v="1411522897"/>
    <n v="1407634897"/>
    <b v="1"/>
    <n v="95"/>
    <b v="1"/>
    <n v="33"/>
    <n v="17.38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0"/>
    <s v="US"/>
    <s v="USD"/>
    <n v="1465652372"/>
    <n v="1463060372"/>
    <b v="1"/>
    <n v="325"/>
    <b v="1"/>
    <n v="2"/>
    <n v="5.08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0"/>
    <s v="US"/>
    <s v="USD"/>
    <n v="1434017153"/>
    <n v="1431425153"/>
    <b v="1"/>
    <n v="353"/>
    <b v="1"/>
    <n v="2"/>
    <n v="4.67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1636"/>
    <x v="0"/>
    <s v="US"/>
    <s v="USD"/>
    <n v="1344826800"/>
    <n v="1341875544"/>
    <b v="1"/>
    <n v="105"/>
    <b v="1"/>
    <n v="41"/>
    <n v="15.58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0"/>
    <s v="DE"/>
    <s v="EUR"/>
    <n v="1433996746"/>
    <n v="1431404746"/>
    <b v="1"/>
    <n v="729"/>
    <b v="1"/>
    <n v="2"/>
    <n v="2.2400000000000002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1626"/>
    <x v="0"/>
    <s v="US"/>
    <s v="USD"/>
    <n v="1398052740"/>
    <n v="1394127585"/>
    <b v="1"/>
    <n v="454"/>
    <b v="1"/>
    <n v="7"/>
    <n v="3.58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0"/>
    <s v="US"/>
    <s v="USD"/>
    <n v="1427740319"/>
    <n v="1423855919"/>
    <b v="1"/>
    <n v="539"/>
    <b v="1"/>
    <n v="2"/>
    <n v="3.0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1625"/>
    <x v="0"/>
    <s v="US"/>
    <s v="USD"/>
    <n v="1268690100"/>
    <n v="1265493806"/>
    <b v="1"/>
    <n v="79"/>
    <b v="1"/>
    <n v="54"/>
    <n v="20.57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1623"/>
    <x v="0"/>
    <s v="US"/>
    <s v="USD"/>
    <n v="1409099481"/>
    <n v="1406507481"/>
    <b v="1"/>
    <n v="94"/>
    <b v="1"/>
    <n v="65"/>
    <n v="17.27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0"/>
    <s v="GB"/>
    <s v="GBP"/>
    <n v="1354233296"/>
    <n v="1351641296"/>
    <b v="1"/>
    <n v="625"/>
    <b v="1"/>
    <n v="5"/>
    <n v="2.59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1616"/>
    <x v="0"/>
    <s v="NL"/>
    <s v="EUR"/>
    <n v="1420765200"/>
    <n v="1417506853"/>
    <b v="1"/>
    <n v="508"/>
    <b v="1"/>
    <n v="3"/>
    <n v="3.18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0"/>
    <s v="US"/>
    <s v="USD"/>
    <n v="1481778000"/>
    <n v="1479216874"/>
    <b v="1"/>
    <n v="531"/>
    <b v="1"/>
    <n v="6"/>
    <n v="3.04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1614"/>
    <x v="0"/>
    <s v="US"/>
    <s v="USD"/>
    <n v="1398477518"/>
    <n v="1395885518"/>
    <b v="1"/>
    <n v="158"/>
    <b v="1"/>
    <n v="6"/>
    <n v="10.220000000000001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0"/>
    <s v="US"/>
    <s v="USD"/>
    <n v="1430981880"/>
    <n v="1426216033"/>
    <b v="1"/>
    <n v="508"/>
    <b v="1"/>
    <n v="2"/>
    <n v="3.17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10"/>
    <x v="0"/>
    <s v="US"/>
    <s v="USD"/>
    <n v="1450486800"/>
    <n v="1446562807"/>
    <b v="1"/>
    <n v="644"/>
    <b v="1"/>
    <n v="2"/>
    <n v="2.5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1605"/>
    <x v="0"/>
    <s v="US"/>
    <s v="USD"/>
    <n v="1399668319"/>
    <n v="1397076319"/>
    <b v="1"/>
    <n v="848"/>
    <b v="1"/>
    <n v="5"/>
    <n v="1.89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1605"/>
    <x v="0"/>
    <s v="US"/>
    <s v="USD"/>
    <n v="1388383353"/>
    <n v="1383195753"/>
    <b v="1"/>
    <n v="429"/>
    <b v="1"/>
    <n v="16"/>
    <n v="3.74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1601"/>
    <x v="0"/>
    <s v="GB"/>
    <s v="GBP"/>
    <n v="1372701600"/>
    <n v="1369895421"/>
    <b v="1"/>
    <n v="204"/>
    <b v="1"/>
    <n v="20"/>
    <n v="7.85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594"/>
    <x v="0"/>
    <s v="US"/>
    <s v="USD"/>
    <n v="1480568340"/>
    <n v="1477996325"/>
    <b v="1"/>
    <n v="379"/>
    <b v="1"/>
    <n v="1"/>
    <n v="4.21"/>
    <x v="2"/>
    <s v="hardware"/>
    <x v="2039"/>
    <d v="2016-12-01T04:59:00"/>
    <x v="0"/>
  </r>
  <r>
    <n v="2040"/>
    <s v="Programmable Capacitor"/>
    <s v="4.29 Billion+ Capacitor Combinations._x000a_No Coding Required."/>
    <n v="3000"/>
    <n v="1590.29"/>
    <x v="0"/>
    <s v="US"/>
    <s v="USD"/>
    <n v="1384557303"/>
    <n v="1383257703"/>
    <b v="1"/>
    <n v="271"/>
    <b v="1"/>
    <n v="53"/>
    <n v="5.8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0"/>
    <s v="US"/>
    <s v="USD"/>
    <n v="1478785027"/>
    <n v="1476189427"/>
    <b v="0"/>
    <n v="120"/>
    <b v="1"/>
    <n v="17"/>
    <n v="13.23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580"/>
    <x v="0"/>
    <s v="US"/>
    <s v="USD"/>
    <n v="1453481974"/>
    <n v="1448297974"/>
    <b v="0"/>
    <n v="140"/>
    <b v="1"/>
    <n v="16"/>
    <n v="11.29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0"/>
    <s v="US"/>
    <s v="USD"/>
    <n v="1481432340"/>
    <n v="1476764077"/>
    <b v="0"/>
    <n v="193"/>
    <b v="1"/>
    <n v="114"/>
    <n v="8.17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576"/>
    <x v="0"/>
    <s v="US"/>
    <s v="USD"/>
    <n v="1434212714"/>
    <n v="1431620714"/>
    <b v="0"/>
    <n v="180"/>
    <b v="1"/>
    <n v="11"/>
    <n v="8.76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0"/>
    <s v="US"/>
    <s v="USD"/>
    <n v="1341799647"/>
    <n v="1339207647"/>
    <b v="0"/>
    <n v="263"/>
    <b v="1"/>
    <n v="32"/>
    <n v="5.99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0"/>
    <s v="US"/>
    <s v="USD"/>
    <n v="1369282044"/>
    <n v="1366690044"/>
    <b v="0"/>
    <n v="217"/>
    <b v="1"/>
    <n v="16"/>
    <n v="7.26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0"/>
    <s v="AU"/>
    <s v="AUD"/>
    <n v="1429228800"/>
    <n v="1426714870"/>
    <b v="0"/>
    <n v="443"/>
    <b v="1"/>
    <n v="2"/>
    <n v="3.56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0"/>
    <s v="US"/>
    <s v="USD"/>
    <n v="1369323491"/>
    <n v="1366731491"/>
    <b v="0"/>
    <n v="1373"/>
    <b v="1"/>
    <n v="2"/>
    <n v="1.1499999999999999"/>
    <x v="2"/>
    <s v="hardware"/>
    <x v="2048"/>
    <d v="2013-05-23T15:38:11"/>
    <x v="0"/>
  </r>
  <r>
    <n v="2049"/>
    <s v="LOCK8 - the World's First Smart Bike Lock"/>
    <s v="Keyless. Alarm secured. GPS tracking."/>
    <n v="50000"/>
    <n v="1571.55"/>
    <x v="0"/>
    <s v="GB"/>
    <s v="GBP"/>
    <n v="1386025140"/>
    <n v="1382963963"/>
    <b v="0"/>
    <n v="742"/>
    <b v="1"/>
    <n v="3"/>
    <n v="2.12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0"/>
    <s v="US"/>
    <s v="USD"/>
    <n v="1433036578"/>
    <n v="1429580578"/>
    <b v="0"/>
    <n v="170"/>
    <b v="1"/>
    <n v="16"/>
    <n v="9.24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570"/>
    <x v="0"/>
    <s v="US"/>
    <s v="USD"/>
    <n v="1388017937"/>
    <n v="1385425937"/>
    <b v="0"/>
    <n v="242"/>
    <b v="1"/>
    <n v="20"/>
    <n v="6.49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0"/>
    <s v="US"/>
    <s v="USD"/>
    <n v="1455933653"/>
    <n v="1452045653"/>
    <b v="0"/>
    <n v="541"/>
    <b v="1"/>
    <n v="3"/>
    <n v="2.9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0"/>
    <s v="US"/>
    <s v="USD"/>
    <n v="1448466551"/>
    <n v="1445870951"/>
    <b v="0"/>
    <n v="121"/>
    <b v="1"/>
    <n v="31"/>
    <n v="12.98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0"/>
    <s v="GB"/>
    <s v="GBP"/>
    <n v="1399033810"/>
    <n v="1396441810"/>
    <b v="0"/>
    <n v="621"/>
    <b v="1"/>
    <n v="4"/>
    <n v="2.5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565"/>
    <x v="0"/>
    <s v="US"/>
    <s v="USD"/>
    <n v="1417579200"/>
    <n v="1415031043"/>
    <b v="0"/>
    <n v="101"/>
    <b v="1"/>
    <n v="26"/>
    <n v="15.5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0"/>
    <s v="US"/>
    <s v="USD"/>
    <n v="1366222542"/>
    <n v="1363630542"/>
    <b v="0"/>
    <n v="554"/>
    <b v="1"/>
    <n v="3"/>
    <n v="2.82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0"/>
    <s v="GB"/>
    <s v="GBP"/>
    <n v="1456487532"/>
    <n v="1453895532"/>
    <b v="0"/>
    <n v="666"/>
    <b v="1"/>
    <n v="10"/>
    <n v="2.34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1560"/>
    <x v="0"/>
    <s v="GB"/>
    <s v="GBP"/>
    <n v="1425326400"/>
    <n v="1421916830"/>
    <b v="0"/>
    <n v="410"/>
    <b v="1"/>
    <n v="61"/>
    <n v="3.8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0"/>
    <s v="US"/>
    <s v="USD"/>
    <n v="1454277540"/>
    <n v="1450880854"/>
    <b v="0"/>
    <n v="375"/>
    <b v="1"/>
    <n v="5"/>
    <n v="4.1500000000000004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0"/>
    <s v="US"/>
    <s v="USD"/>
    <n v="1406129150"/>
    <n v="1400945150"/>
    <b v="0"/>
    <n v="1364"/>
    <b v="1"/>
    <n v="6"/>
    <n v="1.1399999999999999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0"/>
    <s v="US"/>
    <s v="USD"/>
    <n v="1483208454"/>
    <n v="1480616454"/>
    <b v="0"/>
    <n v="35"/>
    <b v="1"/>
    <n v="31"/>
    <n v="44.43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553"/>
    <x v="0"/>
    <s v="DK"/>
    <s v="DKK"/>
    <n v="1458807098"/>
    <n v="1456218698"/>
    <b v="0"/>
    <n v="203"/>
    <b v="1"/>
    <n v="2"/>
    <n v="7.65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1550"/>
    <x v="0"/>
    <s v="DE"/>
    <s v="EUR"/>
    <n v="1463333701"/>
    <n v="1460482501"/>
    <b v="0"/>
    <n v="49"/>
    <b v="1"/>
    <n v="39"/>
    <n v="31.63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0"/>
    <s v="US"/>
    <s v="USD"/>
    <n v="1370001600"/>
    <n v="1366879523"/>
    <b v="0"/>
    <n v="5812"/>
    <b v="1"/>
    <n v="1"/>
    <n v="0.27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0"/>
    <s v="GB"/>
    <s v="GBP"/>
    <n v="1387958429"/>
    <n v="1385366429"/>
    <b v="0"/>
    <n v="1556"/>
    <b v="1"/>
    <n v="4"/>
    <n v="0.99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0"/>
    <s v="US"/>
    <s v="USD"/>
    <n v="1408818683"/>
    <n v="1406226683"/>
    <b v="0"/>
    <n v="65"/>
    <b v="1"/>
    <n v="77"/>
    <n v="23.7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1538"/>
    <x v="0"/>
    <s v="GB"/>
    <s v="GBP"/>
    <n v="1432499376"/>
    <n v="1429648176"/>
    <b v="0"/>
    <n v="10"/>
    <b v="1"/>
    <n v="311"/>
    <n v="153.8000000000000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0"/>
    <s v="US"/>
    <s v="USD"/>
    <n v="1476994315"/>
    <n v="1474402315"/>
    <b v="0"/>
    <n v="76"/>
    <b v="1"/>
    <n v="6"/>
    <n v="20.22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0"/>
    <s v="US"/>
    <s v="USD"/>
    <n v="1451776791"/>
    <n v="1449098391"/>
    <b v="0"/>
    <n v="263"/>
    <b v="1"/>
    <n v="3"/>
    <n v="5.84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0"/>
    <s v="DE"/>
    <s v="EUR"/>
    <n v="1467128723"/>
    <n v="1464536723"/>
    <b v="0"/>
    <n v="1530"/>
    <b v="1"/>
    <n v="1"/>
    <n v="1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0"/>
    <s v="US"/>
    <s v="USD"/>
    <n v="1475390484"/>
    <n v="1471502484"/>
    <b v="0"/>
    <n v="278"/>
    <b v="1"/>
    <n v="8"/>
    <n v="5.52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0"/>
    <s v="US"/>
    <s v="USD"/>
    <n v="1462629432"/>
    <n v="1460037432"/>
    <b v="0"/>
    <n v="350"/>
    <b v="1"/>
    <n v="2"/>
    <n v="4.38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33"/>
    <x v="0"/>
    <s v="US"/>
    <s v="USD"/>
    <n v="1431100918"/>
    <n v="1427212918"/>
    <b v="0"/>
    <n v="470"/>
    <b v="1"/>
    <n v="2"/>
    <n v="3.26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1532"/>
    <x v="0"/>
    <s v="US"/>
    <s v="USD"/>
    <n v="1462564182"/>
    <n v="1459972182"/>
    <b v="0"/>
    <n v="3"/>
    <b v="1"/>
    <n v="255"/>
    <n v="510.67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529"/>
    <x v="0"/>
    <s v="US"/>
    <s v="USD"/>
    <n v="1374769288"/>
    <n v="1372177288"/>
    <b v="0"/>
    <n v="8200"/>
    <b v="1"/>
    <n v="15"/>
    <n v="0.19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1527.5"/>
    <x v="0"/>
    <s v="GB"/>
    <s v="GBP"/>
    <n v="1406149689"/>
    <n v="1402693689"/>
    <b v="0"/>
    <n v="8359"/>
    <b v="1"/>
    <n v="1"/>
    <n v="0.18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1527"/>
    <x v="0"/>
    <s v="US"/>
    <s v="USD"/>
    <n v="1433538000"/>
    <n v="1428541276"/>
    <b v="0"/>
    <n v="188"/>
    <b v="1"/>
    <n v="3"/>
    <n v="8.119999999999999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1525"/>
    <x v="0"/>
    <s v="ES"/>
    <s v="EUR"/>
    <n v="1482085857"/>
    <n v="1479493857"/>
    <b v="0"/>
    <n v="48"/>
    <b v="1"/>
    <n v="8"/>
    <n v="31.77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0"/>
    <s v="GB"/>
    <s v="GBP"/>
    <n v="1435258800"/>
    <n v="1432659793"/>
    <b v="0"/>
    <n v="607"/>
    <b v="1"/>
    <n v="15"/>
    <n v="2.5099999999999998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0"/>
    <s v="US"/>
    <s v="USD"/>
    <n v="1447286300"/>
    <n v="1444690700"/>
    <b v="0"/>
    <n v="50"/>
    <b v="1"/>
    <n v="152"/>
    <n v="30.42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1520"/>
    <x v="0"/>
    <s v="US"/>
    <s v="USD"/>
    <n v="1337144340"/>
    <n v="1333597555"/>
    <b v="0"/>
    <n v="55"/>
    <b v="1"/>
    <n v="43"/>
    <n v="27.64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518"/>
    <x v="0"/>
    <s v="US"/>
    <s v="USD"/>
    <n v="1322106796"/>
    <n v="1316919196"/>
    <b v="0"/>
    <n v="38"/>
    <b v="1"/>
    <n v="101"/>
    <n v="39.950000000000003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1515.08"/>
    <x v="0"/>
    <s v="US"/>
    <s v="USD"/>
    <n v="1338830395"/>
    <n v="1336238395"/>
    <b v="0"/>
    <n v="25"/>
    <b v="1"/>
    <n v="202"/>
    <n v="60.6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1511"/>
    <x v="0"/>
    <s v="US"/>
    <s v="USD"/>
    <n v="1399186740"/>
    <n v="1396468782"/>
    <b v="0"/>
    <n v="46"/>
    <b v="1"/>
    <n v="50"/>
    <n v="32.85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0"/>
    <s v="US"/>
    <s v="USD"/>
    <n v="1342382587"/>
    <n v="1339790587"/>
    <b v="0"/>
    <n v="83"/>
    <b v="1"/>
    <n v="25"/>
    <n v="18.190000000000001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1510"/>
    <x v="0"/>
    <s v="US"/>
    <s v="USD"/>
    <n v="1323838740"/>
    <n v="1321200332"/>
    <b v="0"/>
    <n v="35"/>
    <b v="1"/>
    <n v="38"/>
    <n v="43.14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0"/>
    <s v="US"/>
    <s v="USD"/>
    <n v="1315457658"/>
    <n v="1312865658"/>
    <b v="0"/>
    <n v="25"/>
    <b v="1"/>
    <n v="101"/>
    <n v="60.4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1510"/>
    <x v="0"/>
    <s v="US"/>
    <s v="USD"/>
    <n v="1284177540"/>
    <n v="1281028152"/>
    <b v="0"/>
    <n v="75"/>
    <b v="1"/>
    <n v="50"/>
    <n v="20.13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1506"/>
    <x v="0"/>
    <s v="US"/>
    <s v="USD"/>
    <n v="1375408194"/>
    <n v="1372384194"/>
    <b v="0"/>
    <n v="62"/>
    <b v="1"/>
    <n v="60"/>
    <n v="24.29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1506"/>
    <x v="0"/>
    <s v="US"/>
    <s v="USD"/>
    <n v="1361696955"/>
    <n v="1359104955"/>
    <b v="0"/>
    <n v="160"/>
    <b v="1"/>
    <n v="19"/>
    <n v="9.41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0"/>
    <s v="US"/>
    <s v="USD"/>
    <n v="1299009600"/>
    <n v="1294818278"/>
    <b v="0"/>
    <n v="246"/>
    <b v="1"/>
    <n v="8"/>
    <n v="6.12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0"/>
    <s v="US"/>
    <s v="USD"/>
    <n v="1318006732"/>
    <n v="1312822732"/>
    <b v="0"/>
    <n v="55"/>
    <b v="1"/>
    <n v="25"/>
    <n v="27.33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02.5"/>
    <x v="0"/>
    <s v="US"/>
    <s v="USD"/>
    <n v="1356211832"/>
    <n v="1351024232"/>
    <b v="0"/>
    <n v="23"/>
    <b v="1"/>
    <n v="100"/>
    <n v="65.3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0"/>
    <s v="US"/>
    <s v="USD"/>
    <n v="1330916400"/>
    <n v="1327969730"/>
    <b v="0"/>
    <n v="72"/>
    <b v="1"/>
    <n v="43"/>
    <n v="20.85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0"/>
    <s v="US"/>
    <s v="USD"/>
    <n v="1317576973"/>
    <n v="1312392973"/>
    <b v="0"/>
    <n v="22"/>
    <b v="1"/>
    <n v="60"/>
    <n v="68.22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1500.2"/>
    <x v="0"/>
    <s v="US"/>
    <s v="USD"/>
    <n v="1351223940"/>
    <n v="1349892735"/>
    <b v="0"/>
    <n v="14"/>
    <b v="1"/>
    <n v="250"/>
    <n v="107.16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1500"/>
    <x v="0"/>
    <s v="US"/>
    <s v="USD"/>
    <n v="1322751735"/>
    <n v="1317564135"/>
    <b v="0"/>
    <n v="38"/>
    <b v="1"/>
    <n v="50"/>
    <n v="39.47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1500"/>
    <x v="0"/>
    <s v="US"/>
    <s v="USD"/>
    <n v="1331174635"/>
    <n v="1328582635"/>
    <b v="0"/>
    <n v="32"/>
    <b v="1"/>
    <n v="25"/>
    <n v="46.88"/>
    <x v="4"/>
    <s v="indie rock"/>
    <x v="2098"/>
    <d v="2012-03-08T02:43:55"/>
    <x v="0"/>
  </r>
  <r>
    <n v="2099"/>
    <s v="Roosevelt Died."/>
    <s v="Our tour van died, we need help!"/>
    <n v="3000"/>
    <n v="1500"/>
    <x v="0"/>
    <s v="US"/>
    <s v="USD"/>
    <n v="1435808400"/>
    <n v="1434650084"/>
    <b v="0"/>
    <n v="63"/>
    <b v="1"/>
    <n v="50"/>
    <n v="23.8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0"/>
    <s v="US"/>
    <s v="USD"/>
    <n v="1341028740"/>
    <n v="1339704141"/>
    <b v="0"/>
    <n v="27"/>
    <b v="1"/>
    <n v="250"/>
    <n v="55.56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0"/>
    <s v="US"/>
    <s v="USD"/>
    <n v="1329104114"/>
    <n v="1323920114"/>
    <b v="0"/>
    <n v="44"/>
    <b v="1"/>
    <n v="75"/>
    <n v="34.090000000000003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500"/>
    <x v="0"/>
    <s v="US"/>
    <s v="USD"/>
    <n v="1304628648"/>
    <n v="1302036648"/>
    <b v="0"/>
    <n v="38"/>
    <b v="1"/>
    <n v="150"/>
    <n v="39.47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500"/>
    <x v="0"/>
    <s v="US"/>
    <s v="USD"/>
    <n v="1352488027"/>
    <n v="1349892427"/>
    <b v="0"/>
    <n v="115"/>
    <b v="1"/>
    <n v="19"/>
    <n v="13.04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500"/>
    <x v="0"/>
    <s v="US"/>
    <s v="USD"/>
    <n v="1369958400"/>
    <n v="1367286434"/>
    <b v="0"/>
    <n v="37"/>
    <b v="1"/>
    <n v="188"/>
    <n v="40.54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1493"/>
    <x v="0"/>
    <s v="US"/>
    <s v="USD"/>
    <n v="1416542400"/>
    <n v="1415472953"/>
    <b v="0"/>
    <n v="99"/>
    <b v="1"/>
    <n v="75"/>
    <n v="15.08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0"/>
    <s v="US"/>
    <s v="USD"/>
    <n v="1359176974"/>
    <n v="1356584974"/>
    <b v="0"/>
    <n v="44"/>
    <b v="1"/>
    <n v="68"/>
    <n v="33.770000000000003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1485"/>
    <x v="0"/>
    <s v="US"/>
    <s v="USD"/>
    <n v="1415815393"/>
    <n v="1413997393"/>
    <b v="0"/>
    <n v="58"/>
    <b v="1"/>
    <n v="74"/>
    <n v="25.6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0"/>
    <s v="US"/>
    <s v="USD"/>
    <n v="1347249300"/>
    <n v="1344917580"/>
    <b v="0"/>
    <n v="191"/>
    <b v="1"/>
    <n v="9"/>
    <n v="7.7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1466"/>
    <x v="0"/>
    <s v="US"/>
    <s v="USD"/>
    <n v="1436115617"/>
    <n v="1433523617"/>
    <b v="0"/>
    <n v="40"/>
    <b v="1"/>
    <n v="37"/>
    <n v="36.65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1465"/>
    <x v="0"/>
    <s v="US"/>
    <s v="USD"/>
    <n v="1401253140"/>
    <n v="1398873969"/>
    <b v="0"/>
    <n v="38"/>
    <b v="1"/>
    <n v="73"/>
    <n v="38.549999999999997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0"/>
    <s v="US"/>
    <s v="USD"/>
    <n v="1313370000"/>
    <n v="1307594625"/>
    <b v="0"/>
    <n v="39"/>
    <b v="1"/>
    <n v="73"/>
    <n v="37.56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1465"/>
    <x v="0"/>
    <s v="US"/>
    <s v="USD"/>
    <n v="1366064193"/>
    <n v="1364854593"/>
    <b v="0"/>
    <n v="11"/>
    <b v="1"/>
    <n v="488"/>
    <n v="133.18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1461"/>
    <x v="0"/>
    <s v="US"/>
    <s v="USD"/>
    <n v="1411505176"/>
    <n v="1408481176"/>
    <b v="0"/>
    <n v="107"/>
    <b v="1"/>
    <n v="21"/>
    <n v="13.65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0"/>
    <s v="US"/>
    <s v="USD"/>
    <n v="1291870740"/>
    <n v="1286480070"/>
    <b v="0"/>
    <n v="147"/>
    <b v="1"/>
    <n v="29"/>
    <n v="9.93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1455"/>
    <x v="0"/>
    <s v="US"/>
    <s v="USD"/>
    <n v="1298167001"/>
    <n v="1295575001"/>
    <b v="0"/>
    <n v="36"/>
    <b v="1"/>
    <n v="97"/>
    <n v="40.42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0"/>
    <s v="US"/>
    <s v="USD"/>
    <n v="1349203203"/>
    <n v="1345056003"/>
    <b v="0"/>
    <n v="92"/>
    <b v="1"/>
    <n v="3"/>
    <n v="15.82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445"/>
    <x v="0"/>
    <s v="US"/>
    <s v="USD"/>
    <n v="1445921940"/>
    <n v="1444699549"/>
    <b v="0"/>
    <n v="35"/>
    <b v="1"/>
    <n v="120"/>
    <n v="41.29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438"/>
    <x v="0"/>
    <s v="US"/>
    <s v="USD"/>
    <n v="1311538136"/>
    <n v="1308946136"/>
    <b v="0"/>
    <n v="17"/>
    <b v="1"/>
    <n v="144"/>
    <n v="84.59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1437"/>
    <x v="0"/>
    <s v="US"/>
    <s v="USD"/>
    <n v="1345086445"/>
    <n v="1342494445"/>
    <b v="0"/>
    <n v="22"/>
    <b v="1"/>
    <n v="72"/>
    <n v="65.319999999999993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1436"/>
    <x v="0"/>
    <s v="US"/>
    <s v="USD"/>
    <n v="1388617736"/>
    <n v="1384384136"/>
    <b v="0"/>
    <n v="69"/>
    <b v="1"/>
    <n v="18"/>
    <n v="20.81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1434"/>
    <x v="2"/>
    <s v="CH"/>
    <s v="CHF"/>
    <n v="1484156948"/>
    <n v="1481564948"/>
    <b v="0"/>
    <n v="10"/>
    <b v="0"/>
    <n v="3"/>
    <n v="143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1431"/>
    <x v="2"/>
    <s v="MX"/>
    <s v="MXN"/>
    <n v="1483773169"/>
    <n v="1481181169"/>
    <b v="0"/>
    <n v="3"/>
    <b v="0"/>
    <n v="2"/>
    <n v="477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2"/>
    <s v="US"/>
    <s v="USD"/>
    <n v="1268636340"/>
    <n v="1263982307"/>
    <b v="0"/>
    <n v="5"/>
    <b v="0"/>
    <n v="286"/>
    <n v="286.01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419"/>
    <x v="2"/>
    <s v="US"/>
    <s v="USD"/>
    <n v="1291093200"/>
    <n v="1286930435"/>
    <b v="0"/>
    <n v="5"/>
    <b v="0"/>
    <n v="129"/>
    <n v="283.8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1417"/>
    <x v="2"/>
    <s v="US"/>
    <s v="USD"/>
    <n v="1438734833"/>
    <n v="1436142833"/>
    <b v="0"/>
    <n v="27"/>
    <b v="0"/>
    <n v="2"/>
    <n v="52.48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416"/>
    <x v="2"/>
    <s v="US"/>
    <s v="USD"/>
    <n v="1418080887"/>
    <n v="1415488887"/>
    <b v="0"/>
    <n v="2"/>
    <b v="0"/>
    <n v="7"/>
    <n v="708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1408"/>
    <x v="2"/>
    <s v="GB"/>
    <s v="GBP"/>
    <n v="1426158463"/>
    <n v="1423570063"/>
    <b v="0"/>
    <n v="236"/>
    <b v="0"/>
    <n v="5"/>
    <n v="5.97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1405"/>
    <x v="2"/>
    <s v="CA"/>
    <s v="CAD"/>
    <n v="1411324369"/>
    <n v="1406140369"/>
    <b v="0"/>
    <n v="1"/>
    <b v="0"/>
    <n v="9"/>
    <n v="140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1405"/>
    <x v="2"/>
    <s v="US"/>
    <s v="USD"/>
    <n v="1457570100"/>
    <n v="1454978100"/>
    <b v="0"/>
    <n v="12"/>
    <b v="0"/>
    <n v="70"/>
    <n v="117.08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1402"/>
    <x v="2"/>
    <s v="US"/>
    <s v="USD"/>
    <n v="1408154663"/>
    <n v="1405130663"/>
    <b v="0"/>
    <n v="4"/>
    <b v="0"/>
    <n v="3"/>
    <n v="350.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1400"/>
    <x v="2"/>
    <s v="US"/>
    <s v="USD"/>
    <n v="1436677091"/>
    <n v="1434085091"/>
    <b v="0"/>
    <n v="3"/>
    <b v="0"/>
    <n v="280"/>
    <n v="466.67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1398"/>
    <x v="2"/>
    <s v="US"/>
    <s v="USD"/>
    <n v="1391427692"/>
    <n v="1388835692"/>
    <b v="0"/>
    <n v="99"/>
    <b v="0"/>
    <n v="1"/>
    <n v="14.12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2"/>
    <s v="US"/>
    <s v="USD"/>
    <n v="1303628340"/>
    <n v="1300328399"/>
    <b v="0"/>
    <n v="3"/>
    <b v="0"/>
    <n v="140"/>
    <n v="465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395"/>
    <x v="2"/>
    <s v="US"/>
    <s v="USD"/>
    <n v="1367097391"/>
    <n v="1364505391"/>
    <b v="0"/>
    <n v="3"/>
    <b v="0"/>
    <n v="23"/>
    <n v="465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1391"/>
    <x v="2"/>
    <s v="US"/>
    <s v="USD"/>
    <n v="1349392033"/>
    <n v="1346800033"/>
    <b v="0"/>
    <n v="22"/>
    <b v="0"/>
    <n v="28"/>
    <n v="63.2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1390"/>
    <x v="2"/>
    <s v="US"/>
    <s v="USD"/>
    <n v="1382184786"/>
    <n v="1379592786"/>
    <b v="0"/>
    <n v="4"/>
    <b v="0"/>
    <n v="2"/>
    <n v="347.5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2"/>
    <s v="CA"/>
    <s v="CAD"/>
    <n v="1417804229"/>
    <n v="1415212229"/>
    <b v="0"/>
    <n v="534"/>
    <b v="0"/>
    <n v="3"/>
    <n v="2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387"/>
    <x v="2"/>
    <s v="GB"/>
    <s v="GBP"/>
    <n v="1383959939"/>
    <n v="1381364339"/>
    <b v="0"/>
    <n v="12"/>
    <b v="0"/>
    <n v="139"/>
    <n v="115.58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384"/>
    <x v="2"/>
    <s v="US"/>
    <s v="USD"/>
    <n v="1478196008"/>
    <n v="1475604008"/>
    <b v="0"/>
    <n v="56"/>
    <b v="0"/>
    <n v="5"/>
    <n v="24.71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2"/>
    <s v="US"/>
    <s v="USD"/>
    <n v="1357934424"/>
    <n v="1355342424"/>
    <b v="0"/>
    <n v="11"/>
    <b v="0"/>
    <n v="0"/>
    <n v="125.64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1381"/>
    <x v="2"/>
    <s v="US"/>
    <s v="USD"/>
    <n v="1415947159"/>
    <n v="1413351559"/>
    <b v="0"/>
    <n v="0"/>
    <b v="0"/>
    <n v="9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2"/>
    <s v="DE"/>
    <s v="EUR"/>
    <n v="1451494210"/>
    <n v="1449075010"/>
    <b v="0"/>
    <n v="12"/>
    <b v="0"/>
    <n v="13"/>
    <n v="114.51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2"/>
    <s v="US"/>
    <s v="USD"/>
    <n v="1279738800"/>
    <n v="1275599812"/>
    <b v="0"/>
    <n v="5"/>
    <b v="0"/>
    <n v="69"/>
    <n v="274.64999999999998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1370"/>
    <x v="2"/>
    <s v="US"/>
    <s v="USD"/>
    <n v="1379164040"/>
    <n v="1376399240"/>
    <b v="0"/>
    <n v="24"/>
    <b v="0"/>
    <n v="4"/>
    <n v="57.08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2"/>
    <s v="US"/>
    <s v="USD"/>
    <n v="1385534514"/>
    <n v="1382938914"/>
    <b v="0"/>
    <n v="89"/>
    <b v="0"/>
    <n v="9"/>
    <n v="15.36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366"/>
    <x v="2"/>
    <s v="US"/>
    <s v="USD"/>
    <n v="1455207510"/>
    <n v="1453997910"/>
    <b v="0"/>
    <n v="1"/>
    <b v="0"/>
    <n v="27"/>
    <n v="1366"/>
    <x v="6"/>
    <s v="video games"/>
    <x v="2146"/>
    <d v="2016-02-11T16:18:30"/>
    <x v="0"/>
  </r>
  <r>
    <n v="2147"/>
    <s v="Johnny Rocketfingers 3"/>
    <s v="A Point and Click Adventure on Steroids."/>
    <n v="390000"/>
    <n v="1366"/>
    <x v="2"/>
    <s v="US"/>
    <s v="USD"/>
    <n v="1416125148"/>
    <n v="1413356748"/>
    <b v="0"/>
    <n v="55"/>
    <b v="0"/>
    <n v="0"/>
    <n v="24.84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1365"/>
    <x v="2"/>
    <s v="GB"/>
    <s v="GBP"/>
    <n v="1427992582"/>
    <n v="1425404182"/>
    <b v="0"/>
    <n v="2"/>
    <b v="0"/>
    <n v="1365"/>
    <n v="682.5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1364"/>
    <x v="2"/>
    <s v="US"/>
    <s v="USD"/>
    <n v="1280534400"/>
    <n v="1277512556"/>
    <b v="0"/>
    <n v="0"/>
    <b v="0"/>
    <n v="68"/>
    <n v="0"/>
    <x v="6"/>
    <s v="video games"/>
    <x v="2149"/>
    <d v="2010-07-31T00:00:00"/>
    <x v="0"/>
  </r>
  <r>
    <n v="2150"/>
    <s v="The Unknown Door"/>
    <s v="A pixel styled open world detective game."/>
    <n v="50000"/>
    <n v="1362"/>
    <x v="2"/>
    <s v="NO"/>
    <s v="NOK"/>
    <n v="1468392599"/>
    <n v="1465800599"/>
    <b v="0"/>
    <n v="4"/>
    <b v="0"/>
    <n v="3"/>
    <n v="340.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361"/>
    <x v="2"/>
    <s v="US"/>
    <s v="USD"/>
    <n v="1467231614"/>
    <n v="1464639614"/>
    <b v="0"/>
    <n v="6"/>
    <b v="0"/>
    <n v="3"/>
    <n v="226.83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1360"/>
    <x v="2"/>
    <s v="US"/>
    <s v="USD"/>
    <n v="1394909909"/>
    <n v="1392321509"/>
    <b v="0"/>
    <n v="4"/>
    <b v="0"/>
    <n v="5"/>
    <n v="340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1360"/>
    <x v="2"/>
    <s v="US"/>
    <s v="USD"/>
    <n v="1420876740"/>
    <n v="1417470718"/>
    <b v="0"/>
    <n v="4"/>
    <b v="0"/>
    <n v="0"/>
    <n v="340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1351"/>
    <x v="2"/>
    <s v="US"/>
    <s v="USD"/>
    <n v="1390921827"/>
    <n v="1389193827"/>
    <b v="0"/>
    <n v="2"/>
    <b v="0"/>
    <n v="540"/>
    <n v="675.5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351"/>
    <x v="2"/>
    <s v="GB"/>
    <s v="GBP"/>
    <n v="1459443385"/>
    <n v="1456854985"/>
    <b v="0"/>
    <n v="5"/>
    <b v="0"/>
    <n v="27"/>
    <n v="270.2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351"/>
    <x v="2"/>
    <s v="US"/>
    <s v="USD"/>
    <n v="1379363406"/>
    <n v="1375475406"/>
    <b v="0"/>
    <n v="83"/>
    <b v="0"/>
    <n v="2"/>
    <n v="16.28"/>
    <x v="6"/>
    <s v="video games"/>
    <x v="2156"/>
    <d v="2013-09-16T20:30:06"/>
    <x v="0"/>
  </r>
  <r>
    <n v="2157"/>
    <s v="Nin"/>
    <s v="Gamers and 90's fans unite in this small tale of epic proportions!"/>
    <n v="75000"/>
    <n v="1346.11"/>
    <x v="2"/>
    <s v="US"/>
    <s v="USD"/>
    <n v="1482479940"/>
    <n v="1479684783"/>
    <b v="0"/>
    <n v="57"/>
    <b v="0"/>
    <n v="2"/>
    <n v="23.62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345"/>
    <x v="2"/>
    <s v="US"/>
    <s v="USD"/>
    <n v="1360009774"/>
    <n v="1356121774"/>
    <b v="0"/>
    <n v="311"/>
    <b v="0"/>
    <n v="0"/>
    <n v="4.32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2"/>
    <s v="US"/>
    <s v="USD"/>
    <n v="1310837574"/>
    <n v="1308245574"/>
    <b v="0"/>
    <n v="2"/>
    <b v="0"/>
    <n v="37"/>
    <n v="671.01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1336"/>
    <x v="2"/>
    <s v="US"/>
    <s v="USD"/>
    <n v="1337447105"/>
    <n v="1334855105"/>
    <b v="0"/>
    <n v="16"/>
    <b v="0"/>
    <n v="13"/>
    <n v="83.5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1335"/>
    <x v="0"/>
    <s v="US"/>
    <s v="USD"/>
    <n v="1443040059"/>
    <n v="1440448059"/>
    <b v="0"/>
    <n v="13"/>
    <b v="1"/>
    <n v="334"/>
    <n v="102.69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1333"/>
    <x v="0"/>
    <s v="US"/>
    <s v="USD"/>
    <n v="1406226191"/>
    <n v="1403547791"/>
    <b v="0"/>
    <n v="58"/>
    <b v="1"/>
    <n v="30"/>
    <n v="22.98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1332"/>
    <x v="0"/>
    <s v="US"/>
    <s v="USD"/>
    <n v="1433735400"/>
    <n v="1429306520"/>
    <b v="0"/>
    <n v="44"/>
    <b v="1"/>
    <n v="53"/>
    <n v="30.27"/>
    <x v="4"/>
    <s v="rock"/>
    <x v="2163"/>
    <d v="2015-06-08T03:50:00"/>
    <x v="0"/>
  </r>
  <r>
    <n v="2164"/>
    <s v="Rosaline debut record"/>
    <s v="South Florida roots country/rock outfit's long awaited debut record"/>
    <n v="5500"/>
    <n v="1330"/>
    <x v="0"/>
    <s v="US"/>
    <s v="USD"/>
    <n v="1466827140"/>
    <n v="1464196414"/>
    <b v="0"/>
    <n v="83"/>
    <b v="1"/>
    <n v="24"/>
    <n v="16.02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1330"/>
    <x v="0"/>
    <s v="FR"/>
    <s v="EUR"/>
    <n v="1460127635"/>
    <n v="1457539235"/>
    <b v="0"/>
    <n v="117"/>
    <b v="1"/>
    <n v="53"/>
    <n v="11.37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0"/>
    <s v="US"/>
    <s v="USD"/>
    <n v="1417813618"/>
    <n v="1413922018"/>
    <b v="0"/>
    <n v="32"/>
    <b v="1"/>
    <n v="67"/>
    <n v="41.56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328"/>
    <x v="0"/>
    <s v="US"/>
    <s v="USD"/>
    <n v="1347672937"/>
    <n v="1346463337"/>
    <b v="0"/>
    <n v="8"/>
    <b v="1"/>
    <n v="885"/>
    <n v="166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1326"/>
    <x v="0"/>
    <s v="US"/>
    <s v="USD"/>
    <n v="1486702800"/>
    <n v="1484058261"/>
    <b v="0"/>
    <n v="340"/>
    <b v="1"/>
    <n v="7"/>
    <n v="3.9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322"/>
    <x v="0"/>
    <s v="US"/>
    <s v="USD"/>
    <n v="1488473351"/>
    <n v="1488214151"/>
    <b v="0"/>
    <n v="7"/>
    <b v="1"/>
    <n v="864"/>
    <n v="188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1319"/>
    <x v="0"/>
    <s v="US"/>
    <s v="USD"/>
    <n v="1440266422"/>
    <n v="1436810422"/>
    <b v="0"/>
    <n v="19"/>
    <b v="1"/>
    <n v="377"/>
    <n v="69.4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1316"/>
    <x v="0"/>
    <s v="US"/>
    <s v="USD"/>
    <n v="1434949200"/>
    <n v="1431903495"/>
    <b v="0"/>
    <n v="47"/>
    <b v="1"/>
    <n v="33"/>
    <n v="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315"/>
    <x v="0"/>
    <s v="US"/>
    <s v="USD"/>
    <n v="1429365320"/>
    <n v="1426773320"/>
    <b v="0"/>
    <n v="13"/>
    <b v="1"/>
    <n v="132"/>
    <n v="101.15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0"/>
    <s v="US"/>
    <s v="USD"/>
    <n v="1378785540"/>
    <n v="1376066243"/>
    <b v="0"/>
    <n v="90"/>
    <b v="1"/>
    <n v="31"/>
    <n v="14.58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1306"/>
    <x v="0"/>
    <s v="GB"/>
    <s v="GBP"/>
    <n v="1462453307"/>
    <n v="1459861307"/>
    <b v="0"/>
    <n v="63"/>
    <b v="1"/>
    <n v="33"/>
    <n v="20.73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305"/>
    <x v="0"/>
    <s v="US"/>
    <s v="USD"/>
    <n v="1469059986"/>
    <n v="1468455186"/>
    <b v="0"/>
    <n v="26"/>
    <b v="1"/>
    <n v="186"/>
    <n v="50.19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1302"/>
    <x v="0"/>
    <s v="US"/>
    <s v="USD"/>
    <n v="1430579509"/>
    <n v="1427987509"/>
    <b v="0"/>
    <n v="71"/>
    <b v="1"/>
    <n v="26"/>
    <n v="18.34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1301"/>
    <x v="0"/>
    <s v="US"/>
    <s v="USD"/>
    <n v="1465192867"/>
    <n v="1463032867"/>
    <b v="0"/>
    <n v="38"/>
    <b v="1"/>
    <n v="52"/>
    <n v="34.24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1300"/>
    <x v="0"/>
    <s v="US"/>
    <s v="USD"/>
    <n v="1484752597"/>
    <n v="1482160597"/>
    <b v="0"/>
    <n v="859"/>
    <b v="1"/>
    <n v="5"/>
    <n v="1.51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300"/>
    <x v="0"/>
    <s v="US"/>
    <s v="USD"/>
    <n v="1428725192"/>
    <n v="1426133192"/>
    <b v="0"/>
    <n v="21"/>
    <b v="1"/>
    <n v="130"/>
    <n v="61.9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1297"/>
    <x v="0"/>
    <s v="US"/>
    <s v="USD"/>
    <n v="1447434268"/>
    <n v="1443801868"/>
    <b v="0"/>
    <n v="78"/>
    <b v="1"/>
    <n v="26"/>
    <n v="16.63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1296"/>
    <x v="0"/>
    <s v="US"/>
    <s v="USD"/>
    <n v="1487635653"/>
    <n v="1486426053"/>
    <b v="0"/>
    <n v="53"/>
    <b v="1"/>
    <n v="65"/>
    <n v="24.45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296"/>
    <x v="0"/>
    <s v="CA"/>
    <s v="CAD"/>
    <n v="1412285825"/>
    <n v="1409261825"/>
    <b v="0"/>
    <n v="356"/>
    <b v="1"/>
    <n v="43"/>
    <n v="3.64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0"/>
    <s v="US"/>
    <s v="USD"/>
    <n v="1486616400"/>
    <n v="1484037977"/>
    <b v="0"/>
    <n v="279"/>
    <b v="1"/>
    <n v="72"/>
    <n v="4.63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1290"/>
    <x v="0"/>
    <s v="US"/>
    <s v="USD"/>
    <n v="1453737600"/>
    <n v="1452530041"/>
    <b v="1"/>
    <n v="266"/>
    <b v="1"/>
    <n v="13"/>
    <n v="4.8499999999999996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1286"/>
    <x v="0"/>
    <s v="GB"/>
    <s v="GBP"/>
    <n v="1364286239"/>
    <n v="1360830239"/>
    <b v="0"/>
    <n v="623"/>
    <b v="1"/>
    <n v="26"/>
    <n v="2.06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1285"/>
    <x v="0"/>
    <s v="US"/>
    <s v="USD"/>
    <n v="1473213600"/>
    <n v="1470062743"/>
    <b v="0"/>
    <n v="392"/>
    <b v="1"/>
    <n v="6"/>
    <n v="3.28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1283"/>
    <x v="0"/>
    <s v="US"/>
    <s v="USD"/>
    <n v="1428033540"/>
    <n v="1425531666"/>
    <b v="1"/>
    <n v="3562"/>
    <b v="1"/>
    <n v="6"/>
    <n v="0.36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0"/>
    <s v="AU"/>
    <s v="AUD"/>
    <n v="1477414800"/>
    <n v="1474380241"/>
    <b v="0"/>
    <n v="514"/>
    <b v="1"/>
    <n v="23"/>
    <n v="2.4900000000000002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1280"/>
    <x v="0"/>
    <s v="GB"/>
    <s v="GBP"/>
    <n v="1461276000"/>
    <n v="1460055300"/>
    <b v="0"/>
    <n v="88"/>
    <b v="1"/>
    <n v="107"/>
    <n v="14.55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0"/>
    <s v="US"/>
    <s v="USD"/>
    <n v="1458716340"/>
    <n v="1455721204"/>
    <b v="0"/>
    <n v="537"/>
    <b v="1"/>
    <n v="7"/>
    <n v="2.38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1275"/>
    <x v="0"/>
    <s v="GB"/>
    <s v="GBP"/>
    <n v="1487102427"/>
    <n v="1486065627"/>
    <b v="0"/>
    <n v="25"/>
    <b v="1"/>
    <n v="170"/>
    <n v="51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0"/>
    <s v="GB"/>
    <s v="GBP"/>
    <n v="1481842800"/>
    <n v="1479414344"/>
    <b v="0"/>
    <n v="3238"/>
    <b v="1"/>
    <n v="11"/>
    <n v="0.39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0"/>
    <s v="US"/>
    <s v="USD"/>
    <n v="1479704340"/>
    <n v="1477043072"/>
    <b v="0"/>
    <n v="897"/>
    <b v="1"/>
    <n v="8"/>
    <n v="1.42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1272"/>
    <x v="0"/>
    <s v="US"/>
    <s v="USD"/>
    <n v="1459012290"/>
    <n v="1456423890"/>
    <b v="0"/>
    <n v="878"/>
    <b v="1"/>
    <n v="13"/>
    <n v="1.45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1270"/>
    <x v="0"/>
    <s v="US"/>
    <s v="USD"/>
    <n v="1439317900"/>
    <n v="1436725900"/>
    <b v="0"/>
    <n v="115"/>
    <b v="1"/>
    <n v="28"/>
    <n v="11.04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261"/>
    <x v="0"/>
    <s v="US"/>
    <s v="USD"/>
    <n v="1480662000"/>
    <n v="1478000502"/>
    <b v="0"/>
    <n v="234"/>
    <b v="1"/>
    <n v="9"/>
    <n v="5.39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1260"/>
    <x v="0"/>
    <s v="US"/>
    <s v="USD"/>
    <n v="1425132059"/>
    <n v="1422540059"/>
    <b v="0"/>
    <n v="4330"/>
    <b v="1"/>
    <n v="4"/>
    <n v="0.28999999999999998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1260"/>
    <x v="0"/>
    <s v="US"/>
    <s v="USD"/>
    <n v="1447507200"/>
    <n v="1444911600"/>
    <b v="0"/>
    <n v="651"/>
    <b v="1"/>
    <n v="3"/>
    <n v="1.94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259"/>
    <x v="0"/>
    <s v="IE"/>
    <s v="EUR"/>
    <n v="1444903198"/>
    <n v="1442311198"/>
    <b v="1"/>
    <n v="251"/>
    <b v="1"/>
    <n v="14"/>
    <n v="5.0199999999999996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0"/>
    <s v="GB"/>
    <s v="GBP"/>
    <n v="1436151600"/>
    <n v="1433775668"/>
    <b v="0"/>
    <n v="263"/>
    <b v="1"/>
    <n v="63"/>
    <n v="4.78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1251"/>
    <x v="0"/>
    <s v="GB"/>
    <s v="GBP"/>
    <n v="1358367565"/>
    <n v="1357157965"/>
    <b v="0"/>
    <n v="28"/>
    <b v="1"/>
    <n v="1137"/>
    <n v="44.68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1250"/>
    <x v="0"/>
    <s v="US"/>
    <s v="USD"/>
    <n v="1351801368"/>
    <n v="1349209368"/>
    <b v="0"/>
    <n v="721"/>
    <b v="1"/>
    <n v="31"/>
    <n v="1.73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1250"/>
    <x v="0"/>
    <s v="CA"/>
    <s v="CAD"/>
    <n v="1443127082"/>
    <n v="1440535082"/>
    <b v="0"/>
    <n v="50"/>
    <b v="1"/>
    <n v="63"/>
    <n v="25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0"/>
    <s v="US"/>
    <s v="USD"/>
    <n v="1362814119"/>
    <n v="1360222119"/>
    <b v="0"/>
    <n v="73"/>
    <b v="1"/>
    <n v="83"/>
    <n v="17.12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0"/>
    <s v="US"/>
    <s v="USD"/>
    <n v="1338579789"/>
    <n v="1335987789"/>
    <b v="0"/>
    <n v="27"/>
    <b v="1"/>
    <n v="166"/>
    <n v="46.15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245"/>
    <x v="0"/>
    <s v="US"/>
    <s v="USD"/>
    <n v="1334556624"/>
    <n v="1333001424"/>
    <b v="0"/>
    <n v="34"/>
    <b v="1"/>
    <n v="113"/>
    <n v="36.619999999999997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1245"/>
    <x v="0"/>
    <s v="US"/>
    <s v="USD"/>
    <n v="1384580373"/>
    <n v="1381984773"/>
    <b v="0"/>
    <n v="7"/>
    <b v="1"/>
    <n v="62"/>
    <n v="177.86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0"/>
    <s v="US"/>
    <s v="USD"/>
    <n v="1333771200"/>
    <n v="1328649026"/>
    <b v="0"/>
    <n v="24"/>
    <b v="1"/>
    <n v="124"/>
    <n v="51.71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1235"/>
    <x v="0"/>
    <s v="GB"/>
    <s v="GBP"/>
    <n v="1397516400"/>
    <n v="1396524644"/>
    <b v="0"/>
    <n v="15"/>
    <b v="1"/>
    <n v="247"/>
    <n v="82.33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1225"/>
    <x v="0"/>
    <s v="US"/>
    <s v="USD"/>
    <n v="1334424960"/>
    <n v="1329442510"/>
    <b v="0"/>
    <n v="72"/>
    <b v="1"/>
    <n v="31"/>
    <n v="17.010000000000002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0"/>
    <s v="US"/>
    <s v="USD"/>
    <n v="1397113140"/>
    <n v="1395168625"/>
    <b v="0"/>
    <n v="120"/>
    <b v="1"/>
    <n v="49"/>
    <n v="10.210000000000001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0"/>
    <s v="US"/>
    <s v="USD"/>
    <n v="1383526800"/>
    <n v="1380650177"/>
    <b v="0"/>
    <n v="123"/>
    <b v="1"/>
    <n v="20"/>
    <n v="9.9600000000000009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0"/>
    <s v="US"/>
    <s v="USD"/>
    <n v="1431719379"/>
    <n v="1429127379"/>
    <b v="0"/>
    <n v="1"/>
    <b v="1"/>
    <n v="24480"/>
    <n v="1224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220"/>
    <x v="0"/>
    <s v="US"/>
    <s v="USD"/>
    <n v="1391713248"/>
    <n v="1389121248"/>
    <b v="0"/>
    <n v="24"/>
    <b v="1"/>
    <n v="203"/>
    <n v="50.8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1218"/>
    <x v="0"/>
    <s v="US"/>
    <s v="USD"/>
    <n v="1331621940"/>
    <n v="1329671572"/>
    <b v="0"/>
    <n v="33"/>
    <b v="1"/>
    <n v="221"/>
    <n v="36.909999999999997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0"/>
    <s v="US"/>
    <s v="USD"/>
    <n v="1437674545"/>
    <n v="1436464945"/>
    <b v="0"/>
    <n v="14"/>
    <b v="1"/>
    <n v="406"/>
    <n v="87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0"/>
    <s v="US"/>
    <s v="USD"/>
    <n v="1446451200"/>
    <n v="1445539113"/>
    <b v="0"/>
    <n v="9"/>
    <b v="1"/>
    <n v="290"/>
    <n v="135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1217"/>
    <x v="0"/>
    <s v="US"/>
    <s v="USD"/>
    <n v="1346198400"/>
    <n v="1344281383"/>
    <b v="0"/>
    <n v="76"/>
    <b v="1"/>
    <n v="61"/>
    <n v="16.01000000000000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216"/>
    <x v="0"/>
    <s v="US"/>
    <s v="USD"/>
    <n v="1440004512"/>
    <n v="1437412512"/>
    <b v="0"/>
    <n v="19"/>
    <b v="1"/>
    <n v="122"/>
    <n v="64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1215"/>
    <x v="0"/>
    <s v="US"/>
    <s v="USD"/>
    <n v="1374888436"/>
    <n v="1372296436"/>
    <b v="0"/>
    <n v="69"/>
    <b v="1"/>
    <n v="35"/>
    <n v="17.61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0"/>
    <s v="US"/>
    <s v="USD"/>
    <n v="1461369600"/>
    <n v="1458748809"/>
    <b v="0"/>
    <n v="218"/>
    <b v="1"/>
    <n v="16"/>
    <n v="5.51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1201"/>
    <x v="0"/>
    <s v="US"/>
    <s v="USD"/>
    <n v="1327776847"/>
    <n v="1325184847"/>
    <b v="0"/>
    <n v="30"/>
    <b v="1"/>
    <n v="240"/>
    <n v="40.03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1200"/>
    <x v="0"/>
    <s v="CA"/>
    <s v="CAD"/>
    <n v="1435418568"/>
    <n v="1432826568"/>
    <b v="0"/>
    <n v="100"/>
    <b v="1"/>
    <n v="6"/>
    <n v="12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0"/>
    <s v="US"/>
    <s v="USD"/>
    <n v="1477767600"/>
    <n v="1475337675"/>
    <b v="0"/>
    <n v="296"/>
    <b v="1"/>
    <n v="12"/>
    <n v="4.0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0"/>
    <s v="GB"/>
    <s v="GBP"/>
    <n v="1411326015"/>
    <n v="1408734015"/>
    <b v="0"/>
    <n v="1204"/>
    <b v="1"/>
    <n v="6"/>
    <n v="1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200"/>
    <x v="0"/>
    <s v="US"/>
    <s v="USD"/>
    <n v="1455253140"/>
    <n v="1452625822"/>
    <b v="0"/>
    <n v="321"/>
    <b v="1"/>
    <n v="7"/>
    <n v="3.74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0"/>
    <s v="GB"/>
    <s v="GBP"/>
    <n v="1384374155"/>
    <n v="1381778555"/>
    <b v="0"/>
    <n v="301"/>
    <b v="1"/>
    <n v="9"/>
    <n v="3.99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0"/>
    <s v="DE"/>
    <s v="EUR"/>
    <n v="1439707236"/>
    <n v="1437115236"/>
    <b v="0"/>
    <n v="144"/>
    <b v="1"/>
    <n v="120"/>
    <n v="8.33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0"/>
    <s v="US"/>
    <s v="USD"/>
    <n v="1378180800"/>
    <n v="1375113391"/>
    <b v="0"/>
    <n v="539"/>
    <b v="1"/>
    <n v="15"/>
    <n v="2.2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197"/>
    <x v="0"/>
    <s v="US"/>
    <s v="USD"/>
    <n v="1398460127"/>
    <n v="1395868127"/>
    <b v="0"/>
    <n v="498"/>
    <b v="1"/>
    <n v="14"/>
    <n v="2.4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1197"/>
    <x v="0"/>
    <s v="US"/>
    <s v="USD"/>
    <n v="1372136400"/>
    <n v="1369864301"/>
    <b v="0"/>
    <n v="1113"/>
    <b v="1"/>
    <n v="48"/>
    <n v="1.08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1185"/>
    <x v="0"/>
    <s v="US"/>
    <s v="USD"/>
    <n v="1405738800"/>
    <n v="1402945408"/>
    <b v="0"/>
    <n v="988"/>
    <b v="1"/>
    <n v="24"/>
    <n v="1.2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1185"/>
    <x v="0"/>
    <s v="GB"/>
    <s v="GBP"/>
    <n v="1450051200"/>
    <n v="1448269539"/>
    <b v="0"/>
    <n v="391"/>
    <b v="1"/>
    <n v="47"/>
    <n v="3.0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0"/>
    <s v="US"/>
    <s v="USD"/>
    <n v="1483645647"/>
    <n v="1481053647"/>
    <b v="0"/>
    <n v="28"/>
    <b v="1"/>
    <n v="1185"/>
    <n v="42.32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183.19"/>
    <x v="0"/>
    <s v="CA"/>
    <s v="CAD"/>
    <n v="1427585511"/>
    <n v="1424997111"/>
    <b v="0"/>
    <n v="147"/>
    <b v="1"/>
    <n v="9"/>
    <n v="8.0500000000000007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180"/>
    <x v="0"/>
    <s v="US"/>
    <s v="USD"/>
    <n v="1454338123"/>
    <n v="1451746123"/>
    <b v="0"/>
    <n v="680"/>
    <b v="1"/>
    <n v="42"/>
    <n v="1.74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1175"/>
    <x v="0"/>
    <s v="US"/>
    <s v="USD"/>
    <n v="1415779140"/>
    <n v="1412294683"/>
    <b v="0"/>
    <n v="983"/>
    <b v="1"/>
    <n v="7"/>
    <n v="1.2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1175"/>
    <x v="0"/>
    <s v="DE"/>
    <s v="EUR"/>
    <n v="1489157716"/>
    <n v="1486565716"/>
    <b v="0"/>
    <n v="79"/>
    <b v="1"/>
    <n v="29"/>
    <n v="14.87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1174"/>
    <x v="0"/>
    <s v="US"/>
    <s v="USD"/>
    <n v="1385870520"/>
    <n v="1382742014"/>
    <b v="0"/>
    <n v="426"/>
    <b v="1"/>
    <n v="5"/>
    <n v="2.76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0"/>
    <s v="US"/>
    <s v="USD"/>
    <n v="1461354544"/>
    <n v="1458762544"/>
    <b v="0"/>
    <n v="96"/>
    <b v="1"/>
    <n v="23"/>
    <n v="12.1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1168"/>
    <x v="0"/>
    <s v="GB"/>
    <s v="GBP"/>
    <n v="1488484300"/>
    <n v="1485892300"/>
    <b v="0"/>
    <n v="163"/>
    <b v="1"/>
    <n v="117"/>
    <n v="7.1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165"/>
    <x v="0"/>
    <s v="US"/>
    <s v="USD"/>
    <n v="1385521320"/>
    <n v="1382449733"/>
    <b v="0"/>
    <n v="2525"/>
    <b v="1"/>
    <n v="12"/>
    <n v="0.46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0"/>
    <s v="US"/>
    <s v="USD"/>
    <n v="1489374000"/>
    <n v="1488823290"/>
    <b v="0"/>
    <n v="2035"/>
    <b v="1"/>
    <n v="116100"/>
    <n v="0.56999999999999995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156"/>
    <x v="0"/>
    <s v="US"/>
    <s v="USD"/>
    <n v="1476649800"/>
    <n v="1475609946"/>
    <b v="0"/>
    <n v="290"/>
    <b v="1"/>
    <n v="23"/>
    <n v="3.99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155"/>
    <x v="0"/>
    <s v="US"/>
    <s v="USD"/>
    <n v="1393005600"/>
    <n v="1390323617"/>
    <b v="0"/>
    <n v="1980"/>
    <b v="1"/>
    <n v="29"/>
    <n v="0.57999999999999996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1150"/>
    <x v="0"/>
    <s v="GB"/>
    <s v="GBP"/>
    <n v="1441393210"/>
    <n v="1438801210"/>
    <b v="0"/>
    <n v="57"/>
    <b v="1"/>
    <n v="46"/>
    <n v="20.18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150"/>
    <x v="0"/>
    <s v="US"/>
    <s v="USD"/>
    <n v="1438185565"/>
    <n v="1436975965"/>
    <b v="0"/>
    <n v="380"/>
    <b v="1"/>
    <n v="6"/>
    <n v="3.03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0"/>
    <s v="GB"/>
    <s v="GBP"/>
    <n v="1481749278"/>
    <n v="1479157278"/>
    <b v="0"/>
    <n v="128"/>
    <b v="1"/>
    <n v="16"/>
    <n v="8.9700000000000006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1147"/>
    <x v="0"/>
    <s v="US"/>
    <s v="USD"/>
    <n v="1364917965"/>
    <n v="1362329565"/>
    <b v="0"/>
    <n v="180"/>
    <b v="1"/>
    <n v="33"/>
    <n v="6.37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1145"/>
    <x v="0"/>
    <s v="US"/>
    <s v="USD"/>
    <n v="1480727273"/>
    <n v="1478131673"/>
    <b v="0"/>
    <n v="571"/>
    <b v="1"/>
    <n v="5"/>
    <n v="2.0099999999999998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5"/>
    <x v="0"/>
    <s v="US"/>
    <s v="USD"/>
    <n v="1408177077"/>
    <n v="1406362677"/>
    <b v="0"/>
    <n v="480"/>
    <b v="1"/>
    <n v="13"/>
    <n v="2.39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1145"/>
    <x v="0"/>
    <s v="ES"/>
    <s v="EUR"/>
    <n v="1470469938"/>
    <n v="1469173938"/>
    <b v="0"/>
    <n v="249"/>
    <b v="1"/>
    <n v="13"/>
    <n v="4.5999999999999996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0"/>
    <s v="US"/>
    <s v="USD"/>
    <n v="1447862947"/>
    <n v="1445267347"/>
    <b v="0"/>
    <n v="84"/>
    <b v="1"/>
    <n v="14"/>
    <n v="13.63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1142"/>
    <x v="0"/>
    <s v="US"/>
    <s v="USD"/>
    <n v="1485271968"/>
    <n v="1484667168"/>
    <b v="0"/>
    <n v="197"/>
    <b v="1"/>
    <n v="228"/>
    <n v="5.8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42"/>
    <x v="0"/>
    <s v="US"/>
    <s v="USD"/>
    <n v="1462661451"/>
    <n v="1460069451"/>
    <b v="0"/>
    <n v="271"/>
    <b v="1"/>
    <n v="29"/>
    <n v="4.21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140"/>
    <x v="0"/>
    <s v="GB"/>
    <s v="GBP"/>
    <n v="1479811846"/>
    <n v="1478602246"/>
    <b v="0"/>
    <n v="50"/>
    <b v="1"/>
    <n v="238"/>
    <n v="22.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0"/>
    <s v="GB"/>
    <s v="GBP"/>
    <n v="1466377200"/>
    <n v="1463351329"/>
    <b v="0"/>
    <n v="169"/>
    <b v="1"/>
    <n v="45"/>
    <n v="6.72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1130"/>
    <x v="0"/>
    <s v="US"/>
    <s v="USD"/>
    <n v="1434045687"/>
    <n v="1431453687"/>
    <b v="0"/>
    <n v="205"/>
    <b v="1"/>
    <n v="51"/>
    <n v="5.5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130"/>
    <x v="0"/>
    <s v="GB"/>
    <s v="GBP"/>
    <n v="1481224736"/>
    <n v="1480360736"/>
    <b v="0"/>
    <n v="206"/>
    <b v="1"/>
    <n v="113"/>
    <n v="5.49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1130"/>
    <x v="0"/>
    <s v="US"/>
    <s v="USD"/>
    <n v="1395876250"/>
    <n v="1393287850"/>
    <b v="0"/>
    <n v="84"/>
    <b v="1"/>
    <n v="45"/>
    <n v="13.45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0"/>
    <s v="AU"/>
    <s v="AUD"/>
    <n v="1487093020"/>
    <n v="1485278620"/>
    <b v="0"/>
    <n v="210"/>
    <b v="1"/>
    <n v="113"/>
    <n v="5.38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1126"/>
    <x v="0"/>
    <s v="US"/>
    <s v="USD"/>
    <n v="1416268800"/>
    <n v="1413295358"/>
    <b v="0"/>
    <n v="181"/>
    <b v="1"/>
    <n v="34"/>
    <n v="6.22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1126"/>
    <x v="0"/>
    <s v="SE"/>
    <s v="SEK"/>
    <n v="1422734313"/>
    <n v="1420919913"/>
    <b v="0"/>
    <n v="60"/>
    <b v="1"/>
    <n v="15"/>
    <n v="18.77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0"/>
    <s v="US"/>
    <s v="USD"/>
    <n v="1463972400"/>
    <n v="1462543114"/>
    <b v="0"/>
    <n v="445"/>
    <b v="1"/>
    <n v="19"/>
    <n v="2.5299999999999998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0"/>
    <s v="GB"/>
    <s v="GBP"/>
    <n v="1479846507"/>
    <n v="1479241707"/>
    <b v="0"/>
    <n v="17"/>
    <b v="1"/>
    <n v="562"/>
    <n v="66.09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1120"/>
    <x v="0"/>
    <s v="US"/>
    <s v="USD"/>
    <n v="1461722400"/>
    <n v="1460235592"/>
    <b v="0"/>
    <n v="194"/>
    <b v="1"/>
    <n v="75"/>
    <n v="5.77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1119"/>
    <x v="0"/>
    <s v="US"/>
    <s v="USD"/>
    <n v="1419123600"/>
    <n v="1416945297"/>
    <b v="0"/>
    <n v="404"/>
    <b v="1"/>
    <n v="6"/>
    <n v="2.77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1115"/>
    <x v="0"/>
    <s v="US"/>
    <s v="USD"/>
    <n v="1489283915"/>
    <n v="1486691915"/>
    <b v="0"/>
    <n v="194"/>
    <b v="1"/>
    <n v="4"/>
    <n v="5.75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1115"/>
    <x v="0"/>
    <s v="US"/>
    <s v="USD"/>
    <n v="1488862800"/>
    <n v="1486745663"/>
    <b v="0"/>
    <n v="902"/>
    <b v="1"/>
    <n v="45"/>
    <n v="1.24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111"/>
    <x v="0"/>
    <s v="US"/>
    <s v="USD"/>
    <n v="1484085540"/>
    <n v="1482353513"/>
    <b v="0"/>
    <n v="1670"/>
    <b v="1"/>
    <n v="4"/>
    <n v="0.67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1110"/>
    <x v="0"/>
    <s v="US"/>
    <s v="USD"/>
    <n v="1481328004"/>
    <n v="1478736004"/>
    <b v="0"/>
    <n v="1328"/>
    <b v="1"/>
    <n v="6"/>
    <n v="0.84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108"/>
    <x v="0"/>
    <s v="US"/>
    <s v="USD"/>
    <n v="1449506836"/>
    <n v="1446914836"/>
    <b v="0"/>
    <n v="944"/>
    <b v="1"/>
    <n v="111"/>
    <n v="1.1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1106"/>
    <x v="0"/>
    <s v="CA"/>
    <s v="CAD"/>
    <n v="1489320642"/>
    <n v="1487164242"/>
    <b v="0"/>
    <n v="147"/>
    <b v="1"/>
    <n v="44"/>
    <n v="7.52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0"/>
    <s v="US"/>
    <s v="USD"/>
    <n v="1393156857"/>
    <n v="1390564857"/>
    <b v="0"/>
    <n v="99"/>
    <b v="1"/>
    <n v="44"/>
    <n v="11.16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1102"/>
    <x v="0"/>
    <s v="GB"/>
    <s v="GBP"/>
    <n v="1419259679"/>
    <n v="1416667679"/>
    <b v="0"/>
    <n v="79"/>
    <b v="1"/>
    <n v="170"/>
    <n v="13.95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0"/>
    <s v="US"/>
    <s v="USD"/>
    <n v="1388936289"/>
    <n v="1386344289"/>
    <b v="0"/>
    <n v="75"/>
    <b v="1"/>
    <n v="24"/>
    <n v="14.68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01"/>
    <x v="0"/>
    <s v="US"/>
    <s v="USD"/>
    <n v="1330359423"/>
    <n v="1327767423"/>
    <b v="0"/>
    <n v="207"/>
    <b v="1"/>
    <n v="13"/>
    <n v="5.32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1100"/>
    <x v="0"/>
    <s v="IT"/>
    <s v="EUR"/>
    <n v="1451861940"/>
    <n v="1448902867"/>
    <b v="0"/>
    <n v="102"/>
    <b v="1"/>
    <n v="55"/>
    <n v="10.7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100"/>
    <x v="0"/>
    <s v="US"/>
    <s v="USD"/>
    <n v="1423022400"/>
    <n v="1421436099"/>
    <b v="0"/>
    <n v="32"/>
    <b v="1"/>
    <n v="110"/>
    <n v="34.380000000000003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1100"/>
    <x v="0"/>
    <s v="US"/>
    <s v="USD"/>
    <n v="1442501991"/>
    <n v="1439909991"/>
    <b v="0"/>
    <n v="480"/>
    <b v="1"/>
    <n v="11"/>
    <n v="2.29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1097"/>
    <x v="0"/>
    <s v="US"/>
    <s v="USD"/>
    <n v="1311576600"/>
    <n v="1306219897"/>
    <b v="0"/>
    <n v="11"/>
    <b v="1"/>
    <n v="366"/>
    <n v="99.73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096"/>
    <x v="0"/>
    <s v="US"/>
    <s v="USD"/>
    <n v="1452744686"/>
    <n v="1447560686"/>
    <b v="0"/>
    <n v="12"/>
    <b v="1"/>
    <n v="146"/>
    <n v="91.3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0"/>
    <s v="US"/>
    <s v="USD"/>
    <n v="1336528804"/>
    <n v="1331348404"/>
    <b v="0"/>
    <n v="48"/>
    <b v="1"/>
    <n v="36"/>
    <n v="22.7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1090"/>
    <x v="0"/>
    <s v="US"/>
    <s v="USD"/>
    <n v="1299902400"/>
    <n v="1297451245"/>
    <b v="0"/>
    <n v="59"/>
    <b v="1"/>
    <n v="18"/>
    <n v="18.47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0"/>
    <s v="US"/>
    <s v="USD"/>
    <n v="1340944043"/>
    <n v="1338352043"/>
    <b v="0"/>
    <n v="79"/>
    <b v="1"/>
    <n v="36"/>
    <n v="13.77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082.5"/>
    <x v="0"/>
    <s v="US"/>
    <s v="USD"/>
    <n v="1378439940"/>
    <n v="1376003254"/>
    <b v="0"/>
    <n v="14"/>
    <b v="1"/>
    <n v="72"/>
    <n v="77.319999999999993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0"/>
    <s v="US"/>
    <s v="USD"/>
    <n v="1403539260"/>
    <n v="1401724860"/>
    <b v="0"/>
    <n v="106"/>
    <b v="1"/>
    <n v="24"/>
    <n v="10.210000000000001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0"/>
    <s v="US"/>
    <s v="USD"/>
    <n v="1340733600"/>
    <n v="1339098689"/>
    <b v="0"/>
    <n v="25"/>
    <b v="1"/>
    <n v="108"/>
    <n v="43.28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081"/>
    <x v="0"/>
    <s v="US"/>
    <s v="USD"/>
    <n v="1386372120"/>
    <n v="1382659060"/>
    <b v="0"/>
    <n v="25"/>
    <b v="1"/>
    <n v="72"/>
    <n v="43.2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0"/>
    <s v="US"/>
    <s v="USD"/>
    <n v="1259686800"/>
    <n v="1252908330"/>
    <b v="0"/>
    <n v="29"/>
    <b v="1"/>
    <n v="72"/>
    <n v="37.24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0"/>
    <s v="US"/>
    <s v="USD"/>
    <n v="1335153600"/>
    <n v="1332199618"/>
    <b v="0"/>
    <n v="43"/>
    <b v="1"/>
    <n v="43"/>
    <n v="25.12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1078"/>
    <x v="0"/>
    <s v="US"/>
    <s v="USD"/>
    <n v="1334767476"/>
    <n v="1332175476"/>
    <b v="0"/>
    <n v="46"/>
    <b v="1"/>
    <n v="54"/>
    <n v="23.4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1073"/>
    <x v="0"/>
    <s v="US"/>
    <s v="USD"/>
    <n v="1348545540"/>
    <n v="1346345999"/>
    <b v="0"/>
    <n v="27"/>
    <b v="1"/>
    <n v="126"/>
    <n v="39.74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0"/>
    <s v="US"/>
    <s v="USD"/>
    <n v="1358702480"/>
    <n v="1356110480"/>
    <b v="0"/>
    <n v="112"/>
    <b v="1"/>
    <n v="21"/>
    <n v="9.57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0"/>
    <s v="US"/>
    <s v="USD"/>
    <n v="1359240856"/>
    <n v="1356648856"/>
    <b v="0"/>
    <n v="34"/>
    <b v="1"/>
    <n v="89"/>
    <n v="31.44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66.8"/>
    <x v="0"/>
    <s v="US"/>
    <s v="USD"/>
    <n v="1330018426"/>
    <n v="1326994426"/>
    <b v="0"/>
    <n v="145"/>
    <b v="1"/>
    <n v="15"/>
    <n v="7.36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66"/>
    <x v="0"/>
    <s v="US"/>
    <s v="USD"/>
    <n v="1331697540"/>
    <n v="1328749249"/>
    <b v="0"/>
    <n v="19"/>
    <b v="1"/>
    <n v="107"/>
    <n v="56.11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1066"/>
    <x v="0"/>
    <s v="US"/>
    <s v="USD"/>
    <n v="1395861033"/>
    <n v="1393272633"/>
    <b v="0"/>
    <n v="288"/>
    <b v="1"/>
    <n v="4"/>
    <n v="3.7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65.23"/>
    <x v="0"/>
    <s v="US"/>
    <s v="USD"/>
    <n v="1296953209"/>
    <n v="1295657209"/>
    <b v="0"/>
    <n v="14"/>
    <b v="1"/>
    <n v="355"/>
    <n v="76.09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1065"/>
    <x v="0"/>
    <s v="US"/>
    <s v="USD"/>
    <n v="1340904416"/>
    <n v="1339694816"/>
    <b v="0"/>
    <n v="7"/>
    <b v="1"/>
    <n v="133"/>
    <n v="152.13999999999999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1064"/>
    <x v="0"/>
    <s v="US"/>
    <s v="USD"/>
    <n v="1371785496"/>
    <n v="1369193496"/>
    <b v="1"/>
    <n v="211"/>
    <b v="1"/>
    <n v="21"/>
    <n v="5.04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0"/>
    <s v="US"/>
    <s v="USD"/>
    <n v="1388473200"/>
    <n v="1385585434"/>
    <b v="1"/>
    <n v="85"/>
    <b v="1"/>
    <n v="46"/>
    <n v="12.51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0"/>
    <s v="US"/>
    <s v="USD"/>
    <n v="1323747596"/>
    <n v="1320287996"/>
    <b v="1"/>
    <n v="103"/>
    <b v="1"/>
    <n v="16"/>
    <n v="10.29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0"/>
    <s v="US"/>
    <s v="USD"/>
    <n v="1293857940"/>
    <n v="1290281691"/>
    <b v="1"/>
    <n v="113"/>
    <b v="1"/>
    <n v="18"/>
    <n v="9.3800000000000008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0"/>
    <s v="US"/>
    <s v="USD"/>
    <n v="1407520800"/>
    <n v="1405356072"/>
    <b v="1"/>
    <n v="167"/>
    <b v="1"/>
    <n v="6"/>
    <n v="6.34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1056"/>
    <x v="0"/>
    <s v="US"/>
    <s v="USD"/>
    <n v="1331352129"/>
    <n v="1328760129"/>
    <b v="1"/>
    <n v="73"/>
    <b v="1"/>
    <n v="30"/>
    <n v="14.47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1055.01"/>
    <x v="0"/>
    <s v="US"/>
    <s v="USD"/>
    <n v="1336245328"/>
    <n v="1333653333"/>
    <b v="1"/>
    <n v="75"/>
    <b v="1"/>
    <n v="54"/>
    <n v="14.07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1055"/>
    <x v="0"/>
    <s v="US"/>
    <s v="USD"/>
    <n v="1409274000"/>
    <n v="1406847996"/>
    <b v="1"/>
    <n v="614"/>
    <b v="1"/>
    <n v="2"/>
    <n v="1.72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1050.5"/>
    <x v="0"/>
    <s v="US"/>
    <s v="USD"/>
    <n v="1362872537"/>
    <n v="1359848537"/>
    <b v="1"/>
    <n v="107"/>
    <b v="1"/>
    <n v="18"/>
    <n v="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0"/>
    <s v="US"/>
    <s v="USD"/>
    <n v="1363889015"/>
    <n v="1361300615"/>
    <b v="1"/>
    <n v="1224"/>
    <b v="1"/>
    <n v="6"/>
    <n v="0.86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1050"/>
    <x v="0"/>
    <s v="US"/>
    <s v="USD"/>
    <n v="1399421189"/>
    <n v="1396829189"/>
    <b v="1"/>
    <n v="104"/>
    <b v="1"/>
    <n v="12"/>
    <n v="1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1050"/>
    <x v="0"/>
    <s v="US"/>
    <s v="USD"/>
    <n v="1397862000"/>
    <n v="1395155478"/>
    <b v="1"/>
    <n v="79"/>
    <b v="1"/>
    <n v="35"/>
    <n v="13.29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1048"/>
    <x v="0"/>
    <s v="US"/>
    <s v="USD"/>
    <n v="1336086026"/>
    <n v="1333494026"/>
    <b v="1"/>
    <n v="157"/>
    <b v="1"/>
    <n v="21"/>
    <n v="6.68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0"/>
    <s v="US"/>
    <s v="USD"/>
    <n v="1339074857"/>
    <n v="1336482857"/>
    <b v="1"/>
    <n v="50"/>
    <b v="1"/>
    <n v="87"/>
    <n v="20.94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1046"/>
    <x v="0"/>
    <s v="US"/>
    <s v="USD"/>
    <n v="1336238743"/>
    <n v="1333646743"/>
    <b v="1"/>
    <n v="64"/>
    <b v="1"/>
    <n v="42"/>
    <n v="16.34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0"/>
    <s v="US"/>
    <s v="USD"/>
    <n v="1260383040"/>
    <n v="1253726650"/>
    <b v="1"/>
    <n v="200"/>
    <b v="1"/>
    <n v="7"/>
    <n v="5.22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1041.29"/>
    <x v="0"/>
    <s v="US"/>
    <s v="USD"/>
    <n v="1266210000"/>
    <n v="1263474049"/>
    <b v="1"/>
    <n v="22"/>
    <b v="1"/>
    <n v="260"/>
    <n v="47.33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0"/>
    <s v="US"/>
    <s v="USD"/>
    <n v="1253937540"/>
    <n v="1251214014"/>
    <b v="1"/>
    <n v="163"/>
    <b v="1"/>
    <n v="21"/>
    <n v="6.38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0"/>
    <s v="US"/>
    <s v="USD"/>
    <n v="1387072685"/>
    <n v="1384480685"/>
    <b v="1"/>
    <n v="77"/>
    <b v="1"/>
    <n v="35"/>
    <n v="13.51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1040"/>
    <x v="0"/>
    <s v="US"/>
    <s v="USD"/>
    <n v="1396463800"/>
    <n v="1393443400"/>
    <b v="1"/>
    <n v="89"/>
    <b v="1"/>
    <n v="21"/>
    <n v="11.69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n v="10"/>
    <n v="16.25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n v="38"/>
    <n v="259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n v="414"/>
    <n v="258.75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n v="14"/>
    <n v="16.97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n v="104"/>
    <n v="147.86000000000001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n v="7"/>
    <n v="1035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031.6400000000001"/>
    <x v="0"/>
    <s v="US"/>
    <s v="USD"/>
    <n v="1409090440"/>
    <n v="1406066440"/>
    <b v="1"/>
    <n v="3355"/>
    <b v="1"/>
    <n v="3"/>
    <n v="0.31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0"/>
    <s v="US"/>
    <s v="USD"/>
    <n v="1434307537"/>
    <n v="1431715537"/>
    <b v="1"/>
    <n v="537"/>
    <b v="1"/>
    <n v="10"/>
    <n v="1.92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1030"/>
    <x v="0"/>
    <s v="US"/>
    <s v="USD"/>
    <n v="1405609146"/>
    <n v="1403017146"/>
    <b v="1"/>
    <n v="125"/>
    <b v="1"/>
    <n v="4"/>
    <n v="8.2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0"/>
    <s v="US"/>
    <s v="USD"/>
    <n v="1451001600"/>
    <n v="1448400943"/>
    <b v="1"/>
    <n v="163"/>
    <b v="1"/>
    <n v="3"/>
    <n v="6.29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026"/>
    <x v="0"/>
    <s v="US"/>
    <s v="USD"/>
    <n v="1408320490"/>
    <n v="1405728490"/>
    <b v="1"/>
    <n v="283"/>
    <b v="1"/>
    <n v="13"/>
    <n v="3.63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0"/>
    <s v="US"/>
    <s v="USD"/>
    <n v="1423235071"/>
    <n v="1420643071"/>
    <b v="1"/>
    <n v="352"/>
    <b v="1"/>
    <n v="4"/>
    <n v="2.9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025"/>
    <x v="0"/>
    <s v="US"/>
    <s v="USD"/>
    <n v="1401385800"/>
    <n v="1399563390"/>
    <b v="1"/>
    <n v="94"/>
    <b v="1"/>
    <n v="171"/>
    <n v="10.9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1025"/>
    <x v="0"/>
    <s v="US"/>
    <s v="USD"/>
    <n v="1415208840"/>
    <n v="1412611498"/>
    <b v="1"/>
    <n v="67"/>
    <b v="1"/>
    <n v="26"/>
    <n v="15.3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0"/>
    <s v="US"/>
    <s v="USD"/>
    <n v="1402494243"/>
    <n v="1399902243"/>
    <b v="1"/>
    <n v="221"/>
    <b v="1"/>
    <n v="4"/>
    <n v="4.6399999999999997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21"/>
    <x v="0"/>
    <s v="US"/>
    <s v="USD"/>
    <n v="1394316695"/>
    <n v="1390860695"/>
    <b v="1"/>
    <n v="2165"/>
    <b v="1"/>
    <n v="5"/>
    <n v="0.47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020"/>
    <x v="0"/>
    <s v="US"/>
    <s v="USD"/>
    <n v="1403796143"/>
    <n v="1401204143"/>
    <b v="1"/>
    <n v="179"/>
    <b v="1"/>
    <n v="9"/>
    <n v="5.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0"/>
    <s v="US"/>
    <s v="USD"/>
    <n v="1404077484"/>
    <n v="1401485484"/>
    <b v="1"/>
    <n v="123"/>
    <b v="1"/>
    <n v="7"/>
    <n v="8.2899999999999991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1020"/>
    <x v="0"/>
    <s v="US"/>
    <s v="USD"/>
    <n v="1482134340"/>
    <n v="1479496309"/>
    <b v="1"/>
    <n v="1104"/>
    <b v="1"/>
    <n v="4"/>
    <n v="0.9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1016"/>
    <x v="0"/>
    <s v="US"/>
    <s v="USD"/>
    <n v="1477841138"/>
    <n v="1475249138"/>
    <b v="1"/>
    <n v="403"/>
    <b v="1"/>
    <n v="3"/>
    <n v="2.52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1015"/>
    <x v="1"/>
    <s v="US"/>
    <s v="USD"/>
    <n v="1436729504"/>
    <n v="1434137504"/>
    <b v="0"/>
    <n v="0"/>
    <b v="0"/>
    <n v="2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1"/>
    <s v="US"/>
    <s v="USD"/>
    <n v="1412571600"/>
    <n v="1410799870"/>
    <b v="0"/>
    <n v="0"/>
    <b v="0"/>
    <n v="18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1011"/>
    <x v="1"/>
    <s v="US"/>
    <s v="USD"/>
    <n v="1452282420"/>
    <n v="1447962505"/>
    <b v="0"/>
    <n v="1"/>
    <b v="0"/>
    <n v="10"/>
    <n v="1011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1"/>
    <s v="CA"/>
    <s v="CAD"/>
    <n v="1466789269"/>
    <n v="1464197269"/>
    <b v="0"/>
    <n v="1"/>
    <b v="0"/>
    <n v="101"/>
    <n v="1010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1010"/>
    <x v="1"/>
    <s v="US"/>
    <s v="USD"/>
    <n v="1427845140"/>
    <n v="1424822556"/>
    <b v="0"/>
    <n v="0"/>
    <b v="0"/>
    <n v="34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1006"/>
    <x v="1"/>
    <s v="US"/>
    <s v="USD"/>
    <n v="1476731431"/>
    <n v="1472843431"/>
    <b v="0"/>
    <n v="3"/>
    <b v="0"/>
    <n v="2"/>
    <n v="335.3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005"/>
    <x v="1"/>
    <s v="US"/>
    <s v="USD"/>
    <n v="1472135676"/>
    <n v="1469543676"/>
    <b v="0"/>
    <n v="1"/>
    <b v="0"/>
    <n v="101"/>
    <n v="100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1"/>
    <s v="US"/>
    <s v="USD"/>
    <n v="1456006938"/>
    <n v="1450822938"/>
    <b v="0"/>
    <n v="5"/>
    <b v="0"/>
    <n v="1"/>
    <n v="201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1"/>
    <s v="SE"/>
    <s v="SEK"/>
    <n v="1439318228"/>
    <n v="1436812628"/>
    <b v="0"/>
    <n v="0"/>
    <b v="0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1003"/>
    <x v="1"/>
    <s v="IE"/>
    <s v="EUR"/>
    <n v="1483474370"/>
    <n v="1480882370"/>
    <b v="0"/>
    <n v="0"/>
    <b v="0"/>
    <n v="2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03"/>
    <x v="1"/>
    <s v="NZ"/>
    <s v="NZD"/>
    <n v="1430360739"/>
    <n v="1427768739"/>
    <b v="0"/>
    <n v="7"/>
    <b v="0"/>
    <n v="5"/>
    <n v="143.29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1"/>
    <s v="US"/>
    <s v="USD"/>
    <n v="1433603552"/>
    <n v="1428419552"/>
    <b v="0"/>
    <n v="0"/>
    <b v="0"/>
    <n v="5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1"/>
    <s v="US"/>
    <s v="USD"/>
    <n v="1429632822"/>
    <n v="1428596022"/>
    <b v="0"/>
    <n v="0"/>
    <b v="0"/>
    <n v="10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1001"/>
    <x v="1"/>
    <s v="US"/>
    <s v="USD"/>
    <n v="1420910460"/>
    <n v="1415726460"/>
    <b v="0"/>
    <n v="1"/>
    <b v="0"/>
    <n v="3"/>
    <n v="1001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1001"/>
    <x v="1"/>
    <s v="AU"/>
    <s v="AUD"/>
    <n v="1430604136"/>
    <n v="1428012136"/>
    <b v="0"/>
    <n v="2"/>
    <b v="0"/>
    <n v="13"/>
    <n v="500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1001"/>
    <x v="1"/>
    <s v="NL"/>
    <s v="EUR"/>
    <n v="1433530104"/>
    <n v="1430938104"/>
    <b v="0"/>
    <n v="0"/>
    <b v="0"/>
    <n v="1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1001"/>
    <x v="1"/>
    <s v="GB"/>
    <s v="GBP"/>
    <n v="1445093578"/>
    <n v="1442501578"/>
    <b v="0"/>
    <n v="0"/>
    <b v="0"/>
    <n v="4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1001"/>
    <x v="1"/>
    <s v="GB"/>
    <s v="GBP"/>
    <n v="1422664740"/>
    <n v="1417818036"/>
    <b v="0"/>
    <n v="0"/>
    <b v="0"/>
    <n v="67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000.99"/>
    <x v="1"/>
    <s v="US"/>
    <s v="USD"/>
    <n v="1438616124"/>
    <n v="1433432124"/>
    <b v="0"/>
    <n v="3"/>
    <b v="0"/>
    <n v="13"/>
    <n v="333.66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1000.01"/>
    <x v="1"/>
    <s v="CA"/>
    <s v="CAD"/>
    <n v="1454864280"/>
    <n v="1452272280"/>
    <b v="0"/>
    <n v="1"/>
    <b v="0"/>
    <n v="20"/>
    <n v="1000.01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1000"/>
    <x v="1"/>
    <s v="CA"/>
    <s v="CAD"/>
    <n v="1462053600"/>
    <n v="1459975008"/>
    <b v="0"/>
    <n v="0"/>
    <b v="0"/>
    <n v="50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000"/>
    <x v="1"/>
    <s v="US"/>
    <s v="USD"/>
    <n v="1418315470"/>
    <n v="1415723470"/>
    <b v="0"/>
    <n v="2"/>
    <b v="0"/>
    <n v="238"/>
    <n v="50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1"/>
    <s v="US"/>
    <s v="USD"/>
    <n v="1451348200"/>
    <n v="1447460200"/>
    <b v="0"/>
    <n v="0"/>
    <b v="0"/>
    <n v="1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1000"/>
    <x v="1"/>
    <s v="US"/>
    <s v="USD"/>
    <n v="1445898356"/>
    <n v="1441146356"/>
    <b v="0"/>
    <n v="0"/>
    <b v="0"/>
    <n v="781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1000"/>
    <x v="1"/>
    <s v="IT"/>
    <s v="EUR"/>
    <n v="1453071600"/>
    <n v="1449596425"/>
    <b v="0"/>
    <n v="0"/>
    <b v="0"/>
    <n v="10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1"/>
    <s v="GB"/>
    <s v="GBP"/>
    <n v="1445431533"/>
    <n v="1442839533"/>
    <b v="0"/>
    <n v="27"/>
    <b v="0"/>
    <n v="4"/>
    <n v="37.04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1"/>
    <s v="US"/>
    <s v="USD"/>
    <n v="1461622616"/>
    <n v="1456442216"/>
    <b v="0"/>
    <n v="14"/>
    <b v="0"/>
    <n v="2"/>
    <n v="71.430000000000007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1"/>
    <s v="US"/>
    <s v="USD"/>
    <n v="1429028365"/>
    <n v="1425143965"/>
    <b v="0"/>
    <n v="2"/>
    <b v="0"/>
    <n v="3"/>
    <n v="50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1"/>
    <s v="US"/>
    <s v="USD"/>
    <n v="1455132611"/>
    <n v="1452540611"/>
    <b v="0"/>
    <n v="0"/>
    <b v="0"/>
    <n v="4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1"/>
    <s v="US"/>
    <s v="USD"/>
    <n v="1418877141"/>
    <n v="1416285141"/>
    <b v="0"/>
    <n v="4"/>
    <b v="0"/>
    <n v="4"/>
    <n v="250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1000"/>
    <x v="1"/>
    <s v="US"/>
    <s v="USD"/>
    <n v="1435257596"/>
    <n v="1432665596"/>
    <b v="0"/>
    <n v="0"/>
    <b v="0"/>
    <n v="5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1"/>
    <s v="AU"/>
    <s v="AUD"/>
    <n v="1429839571"/>
    <n v="1427247571"/>
    <b v="0"/>
    <n v="6"/>
    <b v="0"/>
    <n v="18"/>
    <n v="166.67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997"/>
    <x v="1"/>
    <s v="SE"/>
    <s v="SEK"/>
    <n v="1440863624"/>
    <n v="1438271624"/>
    <b v="0"/>
    <n v="1"/>
    <b v="0"/>
    <n v="0"/>
    <n v="997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995"/>
    <x v="1"/>
    <s v="US"/>
    <s v="USD"/>
    <n v="1423772060"/>
    <n v="1421180060"/>
    <b v="0"/>
    <n v="1"/>
    <b v="0"/>
    <n v="5"/>
    <n v="995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1"/>
    <s v="US"/>
    <s v="USD"/>
    <n v="1473451437"/>
    <n v="1470859437"/>
    <b v="0"/>
    <n v="0"/>
    <b v="0"/>
    <n v="1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986"/>
    <x v="1"/>
    <s v="US"/>
    <s v="USD"/>
    <n v="1449785566"/>
    <n v="1447193566"/>
    <b v="0"/>
    <n v="4"/>
    <b v="0"/>
    <n v="33"/>
    <n v="246.5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980"/>
    <x v="1"/>
    <s v="CA"/>
    <s v="CAD"/>
    <n v="1480110783"/>
    <n v="1477515183"/>
    <b v="0"/>
    <n v="0"/>
    <b v="0"/>
    <n v="39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980"/>
    <x v="1"/>
    <s v="US"/>
    <s v="USD"/>
    <n v="1440548330"/>
    <n v="1438042730"/>
    <b v="0"/>
    <n v="0"/>
    <b v="0"/>
    <n v="1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979"/>
    <x v="1"/>
    <s v="US"/>
    <s v="USD"/>
    <n v="1444004616"/>
    <n v="1440116616"/>
    <b v="0"/>
    <n v="0"/>
    <b v="0"/>
    <n v="3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977"/>
    <x v="1"/>
    <s v="US"/>
    <s v="USD"/>
    <n v="1443726142"/>
    <n v="1441134142"/>
    <b v="0"/>
    <n v="3"/>
    <b v="0"/>
    <n v="7"/>
    <n v="325.67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971"/>
    <x v="1"/>
    <s v="US"/>
    <s v="USD"/>
    <n v="1428704848"/>
    <n v="1426112848"/>
    <b v="0"/>
    <n v="7"/>
    <b v="0"/>
    <n v="1"/>
    <n v="138.71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970"/>
    <x v="1"/>
    <s v="US"/>
    <s v="USD"/>
    <n v="1438662603"/>
    <n v="1436502603"/>
    <b v="0"/>
    <n v="2"/>
    <b v="0"/>
    <n v="32"/>
    <n v="48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1"/>
    <s v="NZ"/>
    <s v="NZD"/>
    <n v="1424568107"/>
    <n v="1421976107"/>
    <b v="0"/>
    <n v="3"/>
    <b v="0"/>
    <n v="10"/>
    <n v="322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1"/>
    <s v="US"/>
    <s v="USD"/>
    <n v="1415932643"/>
    <n v="1413337043"/>
    <b v="0"/>
    <n v="8"/>
    <b v="0"/>
    <n v="95"/>
    <n v="119.13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1"/>
    <s v="US"/>
    <s v="USD"/>
    <n v="1438793432"/>
    <n v="1436201432"/>
    <b v="0"/>
    <n v="7"/>
    <b v="0"/>
    <n v="1"/>
    <n v="135.71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930"/>
    <x v="1"/>
    <s v="CA"/>
    <s v="CAD"/>
    <n v="1420920424"/>
    <n v="1415736424"/>
    <b v="0"/>
    <n v="0"/>
    <b v="0"/>
    <n v="3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1"/>
    <s v="US"/>
    <s v="USD"/>
    <n v="1469199740"/>
    <n v="1465311740"/>
    <b v="0"/>
    <n v="3"/>
    <b v="0"/>
    <n v="1"/>
    <n v="308.67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1"/>
    <s v="US"/>
    <s v="USD"/>
    <n v="1421350140"/>
    <n v="1418761759"/>
    <b v="0"/>
    <n v="8"/>
    <b v="0"/>
    <n v="3"/>
    <n v="115.75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1"/>
    <s v="FR"/>
    <s v="EUR"/>
    <n v="1437861540"/>
    <n v="1435160452"/>
    <b v="0"/>
    <n v="1"/>
    <b v="0"/>
    <n v="6"/>
    <n v="924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1"/>
    <s v="AU"/>
    <s v="AUD"/>
    <n v="1420352264"/>
    <n v="1416896264"/>
    <b v="0"/>
    <n v="0"/>
    <b v="0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920"/>
    <x v="1"/>
    <s v="US"/>
    <s v="USD"/>
    <n v="1427825044"/>
    <n v="1425236644"/>
    <b v="0"/>
    <n v="1"/>
    <b v="0"/>
    <n v="5"/>
    <n v="92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916"/>
    <x v="1"/>
    <s v="US"/>
    <s v="USD"/>
    <n v="1446087223"/>
    <n v="1443495223"/>
    <b v="0"/>
    <n v="0"/>
    <b v="0"/>
    <n v="22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911"/>
    <x v="1"/>
    <s v="US"/>
    <s v="USD"/>
    <n v="1439048017"/>
    <n v="1436456017"/>
    <b v="0"/>
    <n v="1"/>
    <b v="0"/>
    <n v="1"/>
    <n v="911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1"/>
    <s v="IE"/>
    <s v="EUR"/>
    <n v="1424940093"/>
    <n v="1422348093"/>
    <b v="0"/>
    <n v="2"/>
    <b v="0"/>
    <n v="18"/>
    <n v="455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910"/>
    <x v="1"/>
    <s v="US"/>
    <s v="USD"/>
    <n v="1484038620"/>
    <n v="1481597687"/>
    <b v="0"/>
    <n v="0"/>
    <b v="0"/>
    <n v="3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909"/>
    <x v="1"/>
    <s v="CH"/>
    <s v="CHF"/>
    <n v="1444940558"/>
    <n v="1442348558"/>
    <b v="0"/>
    <n v="1"/>
    <b v="0"/>
    <n v="18"/>
    <n v="909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909"/>
    <x v="1"/>
    <s v="US"/>
    <s v="USD"/>
    <n v="1420233256"/>
    <n v="1417641256"/>
    <b v="0"/>
    <n v="0"/>
    <b v="0"/>
    <n v="1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905"/>
    <x v="1"/>
    <s v="US"/>
    <s v="USD"/>
    <n v="1435874384"/>
    <n v="1433282384"/>
    <b v="0"/>
    <n v="0"/>
    <b v="0"/>
    <n v="23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1"/>
    <s v="SE"/>
    <s v="SEK"/>
    <n v="1418934506"/>
    <n v="1415910506"/>
    <b v="0"/>
    <n v="0"/>
    <b v="0"/>
    <n v="7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1"/>
    <s v="AU"/>
    <s v="AUD"/>
    <n v="1460615164"/>
    <n v="1458023164"/>
    <b v="0"/>
    <n v="0"/>
    <b v="0"/>
    <n v="2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2"/>
    <s v="US"/>
    <s v="USD"/>
    <n v="1457207096"/>
    <n v="1452023096"/>
    <b v="0"/>
    <n v="9"/>
    <b v="0"/>
    <n v="3"/>
    <n v="100.35"/>
    <x v="7"/>
    <s v="food trucks"/>
    <x v="2401"/>
    <d v="2016-03-05T19:44:56"/>
    <x v="0"/>
  </r>
  <r>
    <n v="2402"/>
    <s v="Cupcake Truck Unite"/>
    <s v="Small town, delicious treats, and a mobile truck"/>
    <n v="12000"/>
    <n v="900"/>
    <x v="2"/>
    <s v="US"/>
    <s v="USD"/>
    <n v="1431533931"/>
    <n v="1428941931"/>
    <b v="0"/>
    <n v="1"/>
    <b v="0"/>
    <n v="8"/>
    <n v="90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2"/>
    <s v="GB"/>
    <s v="GBP"/>
    <n v="1459368658"/>
    <n v="1454188258"/>
    <b v="0"/>
    <n v="12"/>
    <b v="0"/>
    <n v="75"/>
    <n v="75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898"/>
    <x v="2"/>
    <s v="US"/>
    <s v="USD"/>
    <n v="1451782607"/>
    <n v="1449190607"/>
    <b v="0"/>
    <n v="0"/>
    <b v="0"/>
    <n v="6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895"/>
    <x v="2"/>
    <s v="US"/>
    <s v="USD"/>
    <n v="1472911375"/>
    <n v="1471096975"/>
    <b v="0"/>
    <n v="20"/>
    <b v="0"/>
    <n v="18"/>
    <n v="44.75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895"/>
    <x v="2"/>
    <s v="US"/>
    <s v="USD"/>
    <n v="1421635190"/>
    <n v="1418179190"/>
    <b v="0"/>
    <n v="16"/>
    <b v="0"/>
    <n v="28"/>
    <n v="55.94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2"/>
    <s v="US"/>
    <s v="USD"/>
    <n v="1428732000"/>
    <n v="1426772928"/>
    <b v="0"/>
    <n v="33"/>
    <b v="0"/>
    <n v="4"/>
    <n v="27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890"/>
    <x v="2"/>
    <s v="US"/>
    <s v="USD"/>
    <n v="1415247757"/>
    <n v="1412652157"/>
    <b v="0"/>
    <n v="2"/>
    <b v="0"/>
    <n v="6"/>
    <n v="44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890"/>
    <x v="2"/>
    <s v="US"/>
    <s v="USD"/>
    <n v="1439931675"/>
    <n v="1437339675"/>
    <b v="0"/>
    <n v="6"/>
    <b v="0"/>
    <n v="4"/>
    <n v="148.33000000000001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2"/>
    <s v="AU"/>
    <s v="AUD"/>
    <n v="1441619275"/>
    <n v="1439027275"/>
    <b v="0"/>
    <n v="0"/>
    <b v="0"/>
    <n v="6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886"/>
    <x v="2"/>
    <s v="US"/>
    <s v="USD"/>
    <n v="1440524082"/>
    <n v="1437932082"/>
    <b v="0"/>
    <n v="3"/>
    <b v="0"/>
    <n v="4"/>
    <n v="295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2"/>
    <s v="FR"/>
    <s v="EUR"/>
    <n v="1480185673"/>
    <n v="1476294073"/>
    <b v="0"/>
    <n v="0"/>
    <b v="0"/>
    <n v="11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885"/>
    <x v="2"/>
    <s v="US"/>
    <s v="USD"/>
    <n v="1401579000"/>
    <n v="1398911882"/>
    <b v="0"/>
    <n v="3"/>
    <b v="0"/>
    <n v="30"/>
    <n v="295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2"/>
    <s v="US"/>
    <s v="USD"/>
    <n v="1440215940"/>
    <n v="1436805660"/>
    <b v="0"/>
    <n v="13"/>
    <b v="0"/>
    <n v="6"/>
    <n v="67.77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881"/>
    <x v="2"/>
    <s v="US"/>
    <s v="USD"/>
    <n v="1468615346"/>
    <n v="1466023346"/>
    <b v="0"/>
    <n v="6"/>
    <b v="0"/>
    <n v="1"/>
    <n v="146.83000000000001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2"/>
    <s v="US"/>
    <s v="USD"/>
    <n v="1426345200"/>
    <n v="1421343743"/>
    <b v="0"/>
    <n v="1"/>
    <b v="0"/>
    <n v="4"/>
    <n v="881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2"/>
    <s v="US"/>
    <s v="USD"/>
    <n v="1407705187"/>
    <n v="1405113187"/>
    <b v="0"/>
    <n v="0"/>
    <b v="0"/>
    <n v="88"/>
    <n v="0"/>
    <x v="7"/>
    <s v="food trucks"/>
    <x v="2417"/>
    <d v="2014-08-10T21:13:07"/>
    <x v="0"/>
  </r>
  <r>
    <n v="2418"/>
    <s v="Mexican food truck"/>
    <s v="I want to start my food truck business."/>
    <n v="25000"/>
    <n v="879"/>
    <x v="2"/>
    <s v="US"/>
    <s v="USD"/>
    <n v="1427225644"/>
    <n v="1422045244"/>
    <b v="0"/>
    <n v="5"/>
    <b v="0"/>
    <n v="4"/>
    <n v="175.8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2"/>
    <s v="US"/>
    <s v="USD"/>
    <n v="1424281389"/>
    <n v="1419097389"/>
    <b v="0"/>
    <n v="0"/>
    <b v="0"/>
    <n v="29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2"/>
    <s v="US"/>
    <s v="USD"/>
    <n v="1415583695"/>
    <n v="1410396095"/>
    <b v="0"/>
    <n v="36"/>
    <b v="0"/>
    <n v="5"/>
    <n v="24.31"/>
    <x v="7"/>
    <s v="food trucks"/>
    <x v="2420"/>
    <d v="2014-11-10T01:41:35"/>
    <x v="0"/>
  </r>
  <r>
    <n v="2421"/>
    <s v="hot dog cart"/>
    <s v="help me start Merrill's first hot dog cart in this empty lot"/>
    <n v="6000"/>
    <n v="875"/>
    <x v="2"/>
    <s v="US"/>
    <s v="USD"/>
    <n v="1424536196"/>
    <n v="1421944196"/>
    <b v="0"/>
    <n v="1"/>
    <b v="0"/>
    <n v="15"/>
    <n v="875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872"/>
    <x v="2"/>
    <s v="US"/>
    <s v="USD"/>
    <n v="1426091036"/>
    <n v="1423502636"/>
    <b v="0"/>
    <n v="1"/>
    <b v="0"/>
    <n v="174"/>
    <n v="872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67"/>
    <x v="2"/>
    <s v="US"/>
    <s v="USD"/>
    <n v="1420044890"/>
    <n v="1417452890"/>
    <b v="0"/>
    <n v="1"/>
    <b v="0"/>
    <n v="1"/>
    <n v="867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865"/>
    <x v="2"/>
    <s v="US"/>
    <s v="USD"/>
    <n v="1414445108"/>
    <n v="1411853108"/>
    <b v="0"/>
    <n v="9"/>
    <b v="0"/>
    <n v="3"/>
    <n v="96.11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2"/>
    <s v="US"/>
    <s v="USD"/>
    <n v="1464386640"/>
    <n v="1463090149"/>
    <b v="0"/>
    <n v="1"/>
    <b v="0"/>
    <n v="25"/>
    <n v="86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861"/>
    <x v="2"/>
    <s v="US"/>
    <s v="USD"/>
    <n v="1439006692"/>
    <n v="1433822692"/>
    <b v="0"/>
    <n v="0"/>
    <b v="0"/>
    <n v="4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860"/>
    <x v="2"/>
    <s v="US"/>
    <s v="USD"/>
    <n v="1458715133"/>
    <n v="1455262733"/>
    <b v="0"/>
    <n v="1"/>
    <b v="0"/>
    <n v="2"/>
    <n v="860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858"/>
    <x v="2"/>
    <s v="US"/>
    <s v="USD"/>
    <n v="1426182551"/>
    <n v="1423594151"/>
    <b v="0"/>
    <n v="1"/>
    <b v="0"/>
    <n v="2"/>
    <n v="858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2"/>
    <s v="NO"/>
    <s v="NOK"/>
    <n v="1486313040"/>
    <n v="1483131966"/>
    <b v="0"/>
    <n v="4"/>
    <b v="0"/>
    <n v="1"/>
    <n v="213.7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852"/>
    <x v="2"/>
    <s v="US"/>
    <s v="USD"/>
    <n v="1455246504"/>
    <n v="1452654504"/>
    <b v="0"/>
    <n v="2"/>
    <b v="0"/>
    <n v="28"/>
    <n v="426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852"/>
    <x v="2"/>
    <s v="US"/>
    <s v="USD"/>
    <n v="1467080613"/>
    <n v="1461896613"/>
    <b v="0"/>
    <n v="2"/>
    <b v="0"/>
    <n v="1"/>
    <n v="426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850"/>
    <x v="2"/>
    <s v="US"/>
    <s v="USD"/>
    <n v="1425791697"/>
    <n v="1423199697"/>
    <b v="0"/>
    <n v="2"/>
    <b v="0"/>
    <n v="6"/>
    <n v="425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850"/>
    <x v="2"/>
    <s v="US"/>
    <s v="USD"/>
    <n v="1456608943"/>
    <n v="1454016943"/>
    <b v="0"/>
    <n v="0"/>
    <b v="0"/>
    <n v="9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850"/>
    <x v="2"/>
    <s v="US"/>
    <s v="USD"/>
    <n v="1438662474"/>
    <n v="1435206474"/>
    <b v="0"/>
    <n v="2"/>
    <b v="0"/>
    <n v="4"/>
    <n v="425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2"/>
    <s v="SE"/>
    <s v="SEK"/>
    <n v="1444027186"/>
    <n v="1441435186"/>
    <b v="0"/>
    <n v="4"/>
    <b v="0"/>
    <n v="0"/>
    <n v="212.5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2"/>
    <s v="CA"/>
    <s v="CAD"/>
    <n v="1454078770"/>
    <n v="1448894770"/>
    <b v="0"/>
    <n v="2"/>
    <b v="0"/>
    <n v="1"/>
    <n v="42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842"/>
    <x v="2"/>
    <s v="US"/>
    <s v="USD"/>
    <n v="1426615200"/>
    <n v="1422400188"/>
    <b v="0"/>
    <n v="0"/>
    <b v="0"/>
    <n v="11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838"/>
    <x v="2"/>
    <s v="US"/>
    <s v="USD"/>
    <n v="1449529062"/>
    <n v="1444341462"/>
    <b v="0"/>
    <n v="1"/>
    <b v="0"/>
    <n v="6"/>
    <n v="838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837"/>
    <x v="2"/>
    <s v="US"/>
    <s v="USD"/>
    <n v="1445197129"/>
    <n v="1442605129"/>
    <b v="0"/>
    <n v="0"/>
    <b v="0"/>
    <n v="8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835"/>
    <x v="2"/>
    <s v="BE"/>
    <s v="EUR"/>
    <n v="1455399313"/>
    <n v="1452807313"/>
    <b v="0"/>
    <n v="2"/>
    <b v="0"/>
    <n v="17"/>
    <n v="417.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31"/>
    <x v="0"/>
    <s v="US"/>
    <s v="USD"/>
    <n v="1437627540"/>
    <n v="1435806054"/>
    <b v="0"/>
    <n v="109"/>
    <b v="1"/>
    <n v="11"/>
    <n v="7.62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827"/>
    <x v="0"/>
    <s v="US"/>
    <s v="USD"/>
    <n v="1426777228"/>
    <n v="1424188828"/>
    <b v="0"/>
    <n v="372"/>
    <b v="1"/>
    <n v="3"/>
    <n v="2.2200000000000002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0"/>
    <s v="US"/>
    <s v="USD"/>
    <n v="1408114822"/>
    <n v="1405522822"/>
    <b v="0"/>
    <n v="311"/>
    <b v="1"/>
    <n v="4"/>
    <n v="2.65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0"/>
    <s v="US"/>
    <s v="USD"/>
    <n v="1464199591"/>
    <n v="1461607591"/>
    <b v="0"/>
    <n v="61"/>
    <b v="1"/>
    <n v="27"/>
    <n v="13.5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0"/>
    <s v="US"/>
    <s v="USD"/>
    <n v="1443242021"/>
    <n v="1440650021"/>
    <b v="0"/>
    <n v="115"/>
    <b v="1"/>
    <n v="16"/>
    <n v="7.14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0"/>
    <s v="US"/>
    <s v="USD"/>
    <n v="1480174071"/>
    <n v="1477578471"/>
    <b v="0"/>
    <n v="111"/>
    <b v="1"/>
    <n v="16"/>
    <n v="7.4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820"/>
    <x v="0"/>
    <s v="US"/>
    <s v="USD"/>
    <n v="1478923200"/>
    <n v="1476184593"/>
    <b v="0"/>
    <n v="337"/>
    <b v="1"/>
    <n v="33"/>
    <n v="2.4300000000000002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0"/>
    <s v="US"/>
    <s v="USD"/>
    <n v="1472621760"/>
    <n v="1472110513"/>
    <b v="0"/>
    <n v="9"/>
    <b v="1"/>
    <n v="204"/>
    <n v="90.56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814"/>
    <x v="0"/>
    <s v="US"/>
    <s v="USD"/>
    <n v="1417321515"/>
    <n v="1414725915"/>
    <b v="0"/>
    <n v="120"/>
    <b v="1"/>
    <n v="8"/>
    <n v="6.78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814"/>
    <x v="0"/>
    <s v="US"/>
    <s v="USD"/>
    <n v="1414465860"/>
    <n v="1411177456"/>
    <b v="0"/>
    <n v="102"/>
    <b v="1"/>
    <n v="5"/>
    <n v="7.98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813"/>
    <x v="0"/>
    <s v="US"/>
    <s v="USD"/>
    <n v="1488750490"/>
    <n v="1487022490"/>
    <b v="0"/>
    <n v="186"/>
    <b v="1"/>
    <n v="8"/>
    <n v="4.3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0"/>
    <s v="US"/>
    <s v="USD"/>
    <n v="1451430000"/>
    <n v="1448914500"/>
    <b v="0"/>
    <n v="15"/>
    <b v="1"/>
    <n v="135"/>
    <n v="54.07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0"/>
    <s v="US"/>
    <s v="USD"/>
    <n v="1486053409"/>
    <n v="1483461409"/>
    <b v="0"/>
    <n v="67"/>
    <b v="1"/>
    <n v="27"/>
    <n v="12.09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810"/>
    <x v="0"/>
    <s v="US"/>
    <s v="USD"/>
    <n v="1489207808"/>
    <n v="1486183808"/>
    <b v="0"/>
    <n v="130"/>
    <b v="1"/>
    <n v="2"/>
    <n v="6.23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807"/>
    <x v="0"/>
    <s v="US"/>
    <s v="USD"/>
    <n v="1461177950"/>
    <n v="1458758750"/>
    <b v="0"/>
    <n v="16"/>
    <b v="1"/>
    <n v="269"/>
    <n v="50.44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805.07"/>
    <x v="0"/>
    <s v="US"/>
    <s v="USD"/>
    <n v="1488063839"/>
    <n v="1485471839"/>
    <b v="0"/>
    <n v="67"/>
    <b v="1"/>
    <n v="54"/>
    <n v="12.02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805"/>
    <x v="0"/>
    <s v="US"/>
    <s v="USD"/>
    <n v="1458826056"/>
    <n v="1456237656"/>
    <b v="0"/>
    <n v="124"/>
    <b v="1"/>
    <n v="4"/>
    <n v="6.49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805"/>
    <x v="0"/>
    <s v="US"/>
    <s v="USD"/>
    <n v="1465498800"/>
    <n v="1462481718"/>
    <b v="0"/>
    <n v="80"/>
    <b v="1"/>
    <n v="16"/>
    <n v="10.0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0"/>
    <s v="US"/>
    <s v="USD"/>
    <n v="1458742685"/>
    <n v="1454858285"/>
    <b v="0"/>
    <n v="282"/>
    <b v="1"/>
    <n v="3"/>
    <n v="2.84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01"/>
    <x v="0"/>
    <s v="US"/>
    <s v="USD"/>
    <n v="1483417020"/>
    <n v="1480480167"/>
    <b v="0"/>
    <n v="68"/>
    <b v="1"/>
    <n v="9"/>
    <n v="11.78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800"/>
    <x v="0"/>
    <s v="US"/>
    <s v="USD"/>
    <n v="1317438000"/>
    <n v="1314577097"/>
    <b v="0"/>
    <n v="86"/>
    <b v="1"/>
    <n v="11"/>
    <n v="9.3000000000000007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0"/>
    <s v="US"/>
    <s v="USD"/>
    <n v="1342672096"/>
    <n v="1340944096"/>
    <b v="0"/>
    <n v="115"/>
    <b v="1"/>
    <n v="27"/>
    <n v="6.96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800"/>
    <x v="0"/>
    <s v="US"/>
    <s v="USD"/>
    <n v="1366138800"/>
    <n v="1362710425"/>
    <b v="0"/>
    <n v="75"/>
    <b v="1"/>
    <n v="40"/>
    <n v="10.67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800"/>
    <x v="0"/>
    <s v="CA"/>
    <s v="CAD"/>
    <n v="1443641340"/>
    <n v="1441143397"/>
    <b v="0"/>
    <n v="43"/>
    <b v="1"/>
    <n v="40"/>
    <n v="18.60000000000000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800"/>
    <x v="0"/>
    <s v="US"/>
    <s v="USD"/>
    <n v="1348420548"/>
    <n v="1345828548"/>
    <b v="0"/>
    <n v="48"/>
    <b v="1"/>
    <n v="114"/>
    <n v="16.670000000000002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800"/>
    <x v="0"/>
    <s v="US"/>
    <s v="USD"/>
    <n v="1368066453"/>
    <n v="1365474453"/>
    <b v="0"/>
    <n v="52"/>
    <b v="1"/>
    <n v="32"/>
    <n v="15.3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797"/>
    <x v="0"/>
    <s v="US"/>
    <s v="USD"/>
    <n v="1336669200"/>
    <n v="1335473931"/>
    <b v="0"/>
    <n v="43"/>
    <b v="1"/>
    <n v="80"/>
    <n v="18.53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796"/>
    <x v="0"/>
    <s v="US"/>
    <s v="USD"/>
    <n v="1351400400"/>
    <n v="1348285321"/>
    <b v="0"/>
    <n v="58"/>
    <b v="1"/>
    <n v="40"/>
    <n v="13.72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0"/>
    <s v="US"/>
    <s v="USD"/>
    <n v="1297160329"/>
    <n v="1295000329"/>
    <b v="0"/>
    <n v="47"/>
    <b v="1"/>
    <n v="66"/>
    <n v="16.91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795"/>
    <x v="0"/>
    <s v="US"/>
    <s v="USD"/>
    <n v="1337824055"/>
    <n v="1335232055"/>
    <b v="0"/>
    <n v="36"/>
    <b v="1"/>
    <n v="80"/>
    <n v="22.08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0"/>
    <s v="US"/>
    <s v="USD"/>
    <n v="1327535392"/>
    <n v="1324079392"/>
    <b v="0"/>
    <n v="17"/>
    <b v="1"/>
    <n v="159"/>
    <n v="46.76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0"/>
    <s v="US"/>
    <s v="USD"/>
    <n v="1283562180"/>
    <n v="1277433980"/>
    <b v="0"/>
    <n v="104"/>
    <b v="1"/>
    <n v="11"/>
    <n v="7.61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788"/>
    <x v="0"/>
    <s v="US"/>
    <s v="USD"/>
    <n v="1352573869"/>
    <n v="1349978269"/>
    <b v="0"/>
    <n v="47"/>
    <b v="1"/>
    <n v="39"/>
    <n v="16.77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0"/>
    <s v="US"/>
    <s v="USD"/>
    <n v="1286756176"/>
    <n v="1282868176"/>
    <b v="0"/>
    <n v="38"/>
    <b v="1"/>
    <n v="16"/>
    <n v="20.68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783"/>
    <x v="0"/>
    <s v="US"/>
    <s v="USD"/>
    <n v="1278799200"/>
    <n v="1273647255"/>
    <b v="0"/>
    <n v="81"/>
    <b v="1"/>
    <n v="31"/>
    <n v="9.67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780"/>
    <x v="0"/>
    <s v="US"/>
    <s v="USD"/>
    <n v="1415004770"/>
    <n v="1412149970"/>
    <b v="0"/>
    <n v="55"/>
    <b v="1"/>
    <n v="24"/>
    <n v="14.18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780"/>
    <x v="0"/>
    <s v="US"/>
    <s v="USD"/>
    <n v="1344789345"/>
    <n v="1340901345"/>
    <b v="0"/>
    <n v="41"/>
    <b v="1"/>
    <n v="104"/>
    <n v="19.02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0"/>
    <s v="US"/>
    <s v="USD"/>
    <n v="1358117313"/>
    <n v="1355525313"/>
    <b v="0"/>
    <n v="79"/>
    <b v="1"/>
    <n v="10"/>
    <n v="9.8699999999999992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775"/>
    <x v="0"/>
    <s v="US"/>
    <s v="USD"/>
    <n v="1343440800"/>
    <n v="1342545994"/>
    <b v="0"/>
    <n v="16"/>
    <b v="1"/>
    <n v="258"/>
    <n v="48.44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773"/>
    <x v="0"/>
    <s v="US"/>
    <s v="USD"/>
    <n v="1444516084"/>
    <n v="1439332084"/>
    <b v="0"/>
    <n v="8"/>
    <b v="1"/>
    <n v="39"/>
    <n v="96.63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0"/>
    <s v="US"/>
    <s v="USD"/>
    <n v="1335799808"/>
    <n v="1333207808"/>
    <b v="0"/>
    <n v="95"/>
    <b v="1"/>
    <n v="19"/>
    <n v="8.06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764"/>
    <x v="0"/>
    <s v="US"/>
    <s v="USD"/>
    <n v="1312224383"/>
    <n v="1308336383"/>
    <b v="0"/>
    <n v="25"/>
    <b v="1"/>
    <n v="76"/>
    <n v="30.56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763"/>
    <x v="0"/>
    <s v="US"/>
    <s v="USD"/>
    <n v="1335891603"/>
    <n v="1330711203"/>
    <b v="0"/>
    <n v="19"/>
    <b v="1"/>
    <n v="69"/>
    <n v="40.159999999999997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0"/>
    <s v="US"/>
    <s v="USD"/>
    <n v="1316124003"/>
    <n v="1313532003"/>
    <b v="0"/>
    <n v="90"/>
    <b v="1"/>
    <n v="22"/>
    <n v="8.4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0"/>
    <s v="US"/>
    <s v="USD"/>
    <n v="1318463879"/>
    <n v="1315439879"/>
    <b v="0"/>
    <n v="41"/>
    <b v="1"/>
    <n v="38"/>
    <n v="18.54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0"/>
    <s v="US"/>
    <s v="USD"/>
    <n v="1335113976"/>
    <n v="1332521976"/>
    <b v="0"/>
    <n v="30"/>
    <b v="1"/>
    <n v="253"/>
    <n v="25.33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759"/>
    <x v="0"/>
    <s v="US"/>
    <s v="USD"/>
    <n v="1338083997"/>
    <n v="1335491997"/>
    <b v="0"/>
    <n v="38"/>
    <b v="1"/>
    <n v="51"/>
    <n v="19.97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0"/>
    <s v="US"/>
    <s v="USD"/>
    <n v="1321459908"/>
    <n v="1318864308"/>
    <b v="0"/>
    <n v="65"/>
    <b v="1"/>
    <n v="25"/>
    <n v="11.66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0"/>
    <s v="US"/>
    <s v="USD"/>
    <n v="1368117239"/>
    <n v="1365525239"/>
    <b v="0"/>
    <n v="75"/>
    <b v="1"/>
    <n v="22"/>
    <n v="10.050000000000001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752"/>
    <x v="0"/>
    <s v="US"/>
    <s v="USD"/>
    <n v="1340429276"/>
    <n v="1335245276"/>
    <b v="0"/>
    <n v="16"/>
    <b v="1"/>
    <n v="150"/>
    <n v="47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0"/>
    <s v="US"/>
    <s v="USD"/>
    <n v="1295142660"/>
    <n v="1293739714"/>
    <b v="0"/>
    <n v="10"/>
    <b v="1"/>
    <n v="150"/>
    <n v="75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750"/>
    <x v="0"/>
    <s v="US"/>
    <s v="USD"/>
    <n v="1367208140"/>
    <n v="1363320140"/>
    <b v="0"/>
    <n v="259"/>
    <b v="1"/>
    <n v="4"/>
    <n v="2.9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746"/>
    <x v="0"/>
    <s v="US"/>
    <s v="USD"/>
    <n v="1337786944"/>
    <n v="1335194944"/>
    <b v="0"/>
    <n v="39"/>
    <b v="1"/>
    <n v="50"/>
    <n v="19.13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0"/>
    <s v="US"/>
    <s v="USD"/>
    <n v="1339022575"/>
    <n v="1336430575"/>
    <b v="0"/>
    <n v="42"/>
    <b v="1"/>
    <n v="50"/>
    <n v="17.739999999999998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735"/>
    <x v="0"/>
    <s v="US"/>
    <s v="USD"/>
    <n v="1364597692"/>
    <n v="1361577292"/>
    <b v="0"/>
    <n v="10"/>
    <b v="1"/>
    <n v="12"/>
    <n v="73.5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0"/>
    <s v="US"/>
    <s v="USD"/>
    <n v="1312578338"/>
    <n v="1309986338"/>
    <b v="0"/>
    <n v="56"/>
    <b v="1"/>
    <n v="18"/>
    <n v="13.08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731"/>
    <x v="0"/>
    <s v="US"/>
    <s v="USD"/>
    <n v="1422400387"/>
    <n v="1421190787"/>
    <b v="0"/>
    <n v="20"/>
    <b v="1"/>
    <n v="73"/>
    <n v="36.549999999999997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730"/>
    <x v="0"/>
    <s v="US"/>
    <s v="USD"/>
    <n v="1356976800"/>
    <n v="1352820837"/>
    <b v="0"/>
    <n v="170"/>
    <b v="1"/>
    <n v="18"/>
    <n v="4.29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730"/>
    <x v="0"/>
    <s v="US"/>
    <s v="USD"/>
    <n v="1340476375"/>
    <n v="1337884375"/>
    <b v="0"/>
    <n v="29"/>
    <b v="1"/>
    <n v="122"/>
    <n v="25.17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2"/>
    <s v="CA"/>
    <s v="CAD"/>
    <n v="1443379104"/>
    <n v="1440787104"/>
    <b v="0"/>
    <n v="7"/>
    <b v="0"/>
    <n v="7"/>
    <n v="104.29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727"/>
    <x v="2"/>
    <s v="US"/>
    <s v="USD"/>
    <n v="1411328918"/>
    <n v="1407440918"/>
    <b v="0"/>
    <n v="5"/>
    <b v="0"/>
    <n v="1"/>
    <n v="145.4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726"/>
    <x v="2"/>
    <s v="US"/>
    <s v="USD"/>
    <n v="1465333560"/>
    <n v="1462743308"/>
    <b v="0"/>
    <n v="0"/>
    <b v="0"/>
    <n v="7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725"/>
    <x v="2"/>
    <s v="US"/>
    <s v="USD"/>
    <n v="1416014534"/>
    <n v="1413418934"/>
    <b v="0"/>
    <n v="0"/>
    <b v="0"/>
    <n v="2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722"/>
    <x v="2"/>
    <s v="US"/>
    <s v="USD"/>
    <n v="1426292416"/>
    <n v="1423704016"/>
    <b v="0"/>
    <n v="0"/>
    <b v="0"/>
    <n v="1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721"/>
    <x v="2"/>
    <s v="GB"/>
    <s v="GBP"/>
    <n v="1443906000"/>
    <n v="1441955269"/>
    <b v="0"/>
    <n v="2"/>
    <b v="0"/>
    <n v="14"/>
    <n v="360.5"/>
    <x v="7"/>
    <s v="restaurants"/>
    <x v="2506"/>
    <d v="2015-10-03T21:00:00"/>
    <x v="0"/>
  </r>
  <r>
    <n v="2507"/>
    <s v="Help Cafe Talavera get a New Kitchen!"/>
    <s v="Unique dishes for a unique city!."/>
    <n v="42850"/>
    <n v="720.01"/>
    <x v="2"/>
    <s v="US"/>
    <s v="USD"/>
    <n v="1431308704"/>
    <n v="1428716704"/>
    <b v="0"/>
    <n v="0"/>
    <b v="0"/>
    <n v="2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718"/>
    <x v="2"/>
    <s v="US"/>
    <s v="USD"/>
    <n v="1408056634"/>
    <n v="1405464634"/>
    <b v="0"/>
    <n v="0"/>
    <b v="0"/>
    <n v="4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715"/>
    <x v="2"/>
    <s v="GB"/>
    <s v="GBP"/>
    <n v="1429554349"/>
    <n v="1424719549"/>
    <b v="0"/>
    <n v="28"/>
    <b v="0"/>
    <n v="1"/>
    <n v="25.54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2"/>
    <s v="US"/>
    <s v="USD"/>
    <n v="1431647772"/>
    <n v="1426463772"/>
    <b v="0"/>
    <n v="2"/>
    <b v="0"/>
    <n v="1"/>
    <n v="35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715"/>
    <x v="2"/>
    <s v="GB"/>
    <s v="GBP"/>
    <n v="1454323413"/>
    <n v="1451731413"/>
    <b v="0"/>
    <n v="0"/>
    <b v="0"/>
    <n v="1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715"/>
    <x v="2"/>
    <s v="US"/>
    <s v="USD"/>
    <n v="1418504561"/>
    <n v="1417208561"/>
    <b v="0"/>
    <n v="0"/>
    <b v="0"/>
    <n v="62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714"/>
    <x v="2"/>
    <s v="DE"/>
    <s v="EUR"/>
    <n v="1488067789"/>
    <n v="1482883789"/>
    <b v="0"/>
    <n v="0"/>
    <b v="0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713"/>
    <x v="2"/>
    <s v="US"/>
    <s v="USD"/>
    <n v="1408526477"/>
    <n v="1407057677"/>
    <b v="0"/>
    <n v="4"/>
    <b v="0"/>
    <n v="6"/>
    <n v="178.2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2"/>
    <s v="US"/>
    <s v="USD"/>
    <n v="1424635753"/>
    <n v="1422043753"/>
    <b v="0"/>
    <n v="12"/>
    <b v="0"/>
    <n v="14"/>
    <n v="59.33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710"/>
    <x v="2"/>
    <s v="US"/>
    <s v="USD"/>
    <n v="1417279252"/>
    <n v="1414683652"/>
    <b v="0"/>
    <n v="0"/>
    <b v="0"/>
    <n v="3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705"/>
    <x v="2"/>
    <s v="CA"/>
    <s v="CAD"/>
    <n v="1426788930"/>
    <n v="1424200530"/>
    <b v="0"/>
    <n v="33"/>
    <b v="0"/>
    <n v="4"/>
    <n v="21.36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701"/>
    <x v="2"/>
    <s v="US"/>
    <s v="USD"/>
    <n v="1415899228"/>
    <n v="1413303628"/>
    <b v="0"/>
    <n v="0"/>
    <b v="0"/>
    <n v="14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700"/>
    <x v="2"/>
    <s v="US"/>
    <s v="USD"/>
    <n v="1405741404"/>
    <n v="1403149404"/>
    <b v="0"/>
    <n v="4"/>
    <b v="0"/>
    <n v="0"/>
    <n v="17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2"/>
    <s v="US"/>
    <s v="USD"/>
    <n v="1476559260"/>
    <n v="1472567085"/>
    <b v="0"/>
    <n v="0"/>
    <b v="0"/>
    <n v="1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0"/>
    <s v="US"/>
    <s v="USD"/>
    <n v="1444778021"/>
    <n v="1442963621"/>
    <b v="0"/>
    <n v="132"/>
    <b v="1"/>
    <n v="6"/>
    <n v="5.27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0"/>
    <s v="US"/>
    <s v="USD"/>
    <n v="1461336720"/>
    <n v="1459431960"/>
    <b v="0"/>
    <n v="27"/>
    <b v="1"/>
    <n v="14"/>
    <n v="25.56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684"/>
    <x v="0"/>
    <s v="US"/>
    <s v="USD"/>
    <n v="1416270292"/>
    <n v="1413674692"/>
    <b v="0"/>
    <n v="26"/>
    <b v="1"/>
    <n v="76"/>
    <n v="26.31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684"/>
    <x v="0"/>
    <s v="US"/>
    <s v="USD"/>
    <n v="1419136200"/>
    <n v="1416338557"/>
    <b v="0"/>
    <n v="43"/>
    <b v="1"/>
    <n v="9"/>
    <n v="15.9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683"/>
    <x v="0"/>
    <s v="US"/>
    <s v="USD"/>
    <n v="1340914571"/>
    <n v="1338322571"/>
    <b v="0"/>
    <n v="80"/>
    <b v="1"/>
    <n v="9"/>
    <n v="8.5399999999999991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680"/>
    <x v="0"/>
    <s v="US"/>
    <s v="USD"/>
    <n v="1418014740"/>
    <n v="1415585474"/>
    <b v="0"/>
    <n v="33"/>
    <b v="1"/>
    <n v="17"/>
    <n v="20.6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679.44"/>
    <x v="0"/>
    <s v="US"/>
    <s v="USD"/>
    <n v="1382068740"/>
    <n v="1380477691"/>
    <b v="0"/>
    <n v="71"/>
    <b v="1"/>
    <n v="17"/>
    <n v="9.57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678"/>
    <x v="0"/>
    <s v="GB"/>
    <s v="GBP"/>
    <n v="1440068400"/>
    <n v="1438459303"/>
    <b v="0"/>
    <n v="81"/>
    <b v="1"/>
    <n v="17"/>
    <n v="8.3699999999999992"/>
    <x v="4"/>
    <s v="classical music"/>
    <x v="2528"/>
    <d v="2015-08-20T11:00:00"/>
    <x v="0"/>
  </r>
  <r>
    <n v="2529"/>
    <s v="UrbanArias is DC's Contemporary Opera Company"/>
    <s v="Opera. Short. New."/>
    <n v="6000"/>
    <n v="677"/>
    <x v="0"/>
    <s v="US"/>
    <s v="USD"/>
    <n v="1332636975"/>
    <n v="1328752575"/>
    <b v="0"/>
    <n v="76"/>
    <b v="1"/>
    <n v="11"/>
    <n v="8.91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0"/>
    <s v="US"/>
    <s v="USD"/>
    <n v="1429505400"/>
    <n v="1426711505"/>
    <b v="0"/>
    <n v="48"/>
    <b v="1"/>
    <n v="10"/>
    <n v="14.08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675"/>
    <x v="0"/>
    <s v="US"/>
    <s v="USD"/>
    <n v="1439611140"/>
    <n v="1437668354"/>
    <b v="0"/>
    <n v="61"/>
    <b v="1"/>
    <n v="15"/>
    <n v="11.07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0"/>
    <s v="US"/>
    <s v="USD"/>
    <n v="1345148566"/>
    <n v="1342556566"/>
    <b v="0"/>
    <n v="60"/>
    <b v="1"/>
    <n v="17"/>
    <n v="11.1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670"/>
    <x v="0"/>
    <s v="US"/>
    <s v="USD"/>
    <n v="1362160868"/>
    <n v="1359568911"/>
    <b v="0"/>
    <n v="136"/>
    <b v="1"/>
    <n v="9"/>
    <n v="4.9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0"/>
    <s v="US"/>
    <s v="USD"/>
    <n v="1262325600"/>
    <n v="1257871712"/>
    <b v="0"/>
    <n v="14"/>
    <b v="1"/>
    <n v="33"/>
    <n v="47.71"/>
    <x v="4"/>
    <s v="classical music"/>
    <x v="2534"/>
    <d v="2010-01-01T06:00:00"/>
    <x v="0"/>
  </r>
  <r>
    <n v="2535"/>
    <s v="Mark Hayes Requiem Recording"/>
    <s v="Mark Hayes: Requiem Recording"/>
    <n v="20000"/>
    <n v="666"/>
    <x v="0"/>
    <s v="US"/>
    <s v="USD"/>
    <n v="1417463945"/>
    <n v="1414781945"/>
    <b v="0"/>
    <n v="78"/>
    <b v="1"/>
    <n v="3"/>
    <n v="8.5399999999999991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0"/>
    <s v="US"/>
    <s v="USD"/>
    <n v="1375151566"/>
    <n v="1373337166"/>
    <b v="0"/>
    <n v="4"/>
    <b v="1"/>
    <n v="2661"/>
    <n v="166.3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0"/>
    <s v="US"/>
    <s v="USD"/>
    <n v="1312212855"/>
    <n v="1307028855"/>
    <b v="0"/>
    <n v="11"/>
    <b v="1"/>
    <n v="66"/>
    <n v="6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658"/>
    <x v="0"/>
    <s v="US"/>
    <s v="USD"/>
    <n v="1361681940"/>
    <n v="1359029661"/>
    <b v="0"/>
    <n v="185"/>
    <b v="1"/>
    <n v="4"/>
    <n v="3.5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657"/>
    <x v="0"/>
    <s v="US"/>
    <s v="USD"/>
    <n v="1422913152"/>
    <n v="1417729152"/>
    <b v="0"/>
    <n v="59"/>
    <b v="1"/>
    <n v="7"/>
    <n v="11.14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0"/>
    <s v="US"/>
    <s v="USD"/>
    <n v="1319904721"/>
    <n v="1314720721"/>
    <b v="0"/>
    <n v="27"/>
    <b v="1"/>
    <n v="26"/>
    <n v="24.26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0"/>
    <s v="GB"/>
    <s v="GBP"/>
    <n v="1380192418"/>
    <n v="1375008418"/>
    <b v="0"/>
    <n v="63"/>
    <b v="1"/>
    <n v="19"/>
    <n v="10.33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651"/>
    <x v="0"/>
    <s v="US"/>
    <s v="USD"/>
    <n v="1380599940"/>
    <n v="1377252857"/>
    <b v="0"/>
    <n v="13"/>
    <b v="1"/>
    <n v="93"/>
    <n v="50.08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0"/>
    <s v="US"/>
    <s v="USD"/>
    <n v="1293937200"/>
    <n v="1291257298"/>
    <b v="0"/>
    <n v="13"/>
    <b v="1"/>
    <n v="260"/>
    <n v="50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650"/>
    <x v="0"/>
    <s v="US"/>
    <s v="USD"/>
    <n v="1341750569"/>
    <n v="1339158569"/>
    <b v="0"/>
    <n v="57"/>
    <b v="1"/>
    <n v="13"/>
    <n v="11.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0"/>
    <s v="US"/>
    <s v="USD"/>
    <n v="1424997000"/>
    <n v="1421983138"/>
    <b v="0"/>
    <n v="61"/>
    <b v="1"/>
    <n v="33"/>
    <n v="10.66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650"/>
    <x v="0"/>
    <s v="US"/>
    <s v="USD"/>
    <n v="1380949200"/>
    <n v="1378586179"/>
    <b v="0"/>
    <n v="65"/>
    <b v="1"/>
    <n v="19"/>
    <n v="10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0"/>
    <x v="0"/>
    <s v="US"/>
    <s v="USD"/>
    <n v="1333560803"/>
    <n v="1330972403"/>
    <b v="0"/>
    <n v="134"/>
    <b v="1"/>
    <n v="12"/>
    <n v="4.8499999999999996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0"/>
    <s v="FR"/>
    <s v="EUR"/>
    <n v="1475209620"/>
    <n v="1473087637"/>
    <b v="0"/>
    <n v="37"/>
    <b v="1"/>
    <n v="11"/>
    <n v="17.57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645"/>
    <x v="0"/>
    <s v="GB"/>
    <s v="GBP"/>
    <n v="1370019600"/>
    <n v="1366999870"/>
    <b v="0"/>
    <n v="37"/>
    <b v="1"/>
    <n v="41"/>
    <n v="17.43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0"/>
    <s v="US"/>
    <s v="USD"/>
    <n v="1444276740"/>
    <n v="1439392406"/>
    <b v="0"/>
    <n v="150"/>
    <b v="1"/>
    <n v="10"/>
    <n v="4.3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0"/>
    <s v="US"/>
    <s v="USD"/>
    <n v="1332362880"/>
    <n v="1329890585"/>
    <b v="0"/>
    <n v="56"/>
    <b v="1"/>
    <n v="18"/>
    <n v="11.5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641"/>
    <x v="0"/>
    <s v="US"/>
    <s v="USD"/>
    <n v="1488741981"/>
    <n v="1486149981"/>
    <b v="0"/>
    <n v="18"/>
    <b v="1"/>
    <n v="21"/>
    <n v="35.61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0"/>
    <s v="US"/>
    <s v="USD"/>
    <n v="1348202807"/>
    <n v="1343018807"/>
    <b v="0"/>
    <n v="60"/>
    <b v="1"/>
    <n v="43"/>
    <n v="10.68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0"/>
    <s v="US"/>
    <s v="USD"/>
    <n v="1433131140"/>
    <n v="1430445163"/>
    <b v="0"/>
    <n v="67"/>
    <b v="1"/>
    <n v="21"/>
    <n v="9.57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0"/>
    <s v="US"/>
    <s v="USD"/>
    <n v="1338219793"/>
    <n v="1335541393"/>
    <b v="0"/>
    <n v="35"/>
    <b v="1"/>
    <n v="32"/>
    <n v="18.309999999999999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0"/>
    <s v="US"/>
    <s v="USD"/>
    <n v="1356392857"/>
    <n v="1352504857"/>
    <b v="0"/>
    <n v="34"/>
    <b v="1"/>
    <n v="86"/>
    <n v="18.8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640"/>
    <x v="0"/>
    <s v="GB"/>
    <s v="GBP"/>
    <n v="1400176386"/>
    <n v="1397584386"/>
    <b v="0"/>
    <n v="36"/>
    <b v="1"/>
    <n v="71"/>
    <n v="17.78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640"/>
    <x v="0"/>
    <s v="AU"/>
    <s v="AUD"/>
    <n v="1430488740"/>
    <n v="1427747906"/>
    <b v="0"/>
    <n v="18"/>
    <b v="1"/>
    <n v="51"/>
    <n v="35.56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640"/>
    <x v="0"/>
    <s v="US"/>
    <s v="USD"/>
    <n v="1321385820"/>
    <n v="1318539484"/>
    <b v="0"/>
    <n v="25"/>
    <b v="1"/>
    <n v="80"/>
    <n v="2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639"/>
    <x v="0"/>
    <s v="GB"/>
    <s v="GBP"/>
    <n v="1425682174"/>
    <n v="1423090174"/>
    <b v="0"/>
    <n v="21"/>
    <b v="1"/>
    <n v="21"/>
    <n v="30.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637"/>
    <x v="1"/>
    <s v="CA"/>
    <s v="CAD"/>
    <n v="1444740089"/>
    <n v="1442148089"/>
    <b v="0"/>
    <n v="0"/>
    <b v="0"/>
    <n v="1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1"/>
    <s v="DE"/>
    <s v="EUR"/>
    <n v="1476189339"/>
    <n v="1471005339"/>
    <b v="0"/>
    <n v="3"/>
    <b v="0"/>
    <n v="6"/>
    <n v="212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636"/>
    <x v="1"/>
    <s v="US"/>
    <s v="USD"/>
    <n v="1438226451"/>
    <n v="1433042451"/>
    <b v="0"/>
    <n v="0"/>
    <b v="0"/>
    <n v="3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636"/>
    <x v="1"/>
    <s v="CA"/>
    <s v="CAD"/>
    <n v="1406854699"/>
    <n v="1404262699"/>
    <b v="0"/>
    <n v="0"/>
    <b v="0"/>
    <n v="2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635"/>
    <x v="1"/>
    <s v="US"/>
    <s v="USD"/>
    <n v="1462827000"/>
    <n v="1457710589"/>
    <b v="0"/>
    <n v="1"/>
    <b v="0"/>
    <n v="6"/>
    <n v="635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633"/>
    <x v="1"/>
    <s v="US"/>
    <s v="USD"/>
    <n v="1408663948"/>
    <n v="1406071948"/>
    <b v="0"/>
    <n v="0"/>
    <b v="0"/>
    <n v="2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633"/>
    <x v="1"/>
    <s v="US"/>
    <s v="USD"/>
    <n v="1429823138"/>
    <n v="1427231138"/>
    <b v="0"/>
    <n v="2"/>
    <b v="0"/>
    <n v="1"/>
    <n v="316.5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1"/>
    <s v="GB"/>
    <s v="GBP"/>
    <n v="1472745594"/>
    <n v="1470153594"/>
    <b v="0"/>
    <n v="1"/>
    <b v="0"/>
    <n v="6"/>
    <n v="632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631"/>
    <x v="1"/>
    <s v="US"/>
    <s v="USD"/>
    <n v="1442457112"/>
    <n v="1439865112"/>
    <b v="0"/>
    <n v="2"/>
    <b v="0"/>
    <n v="10"/>
    <n v="315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1"/>
    <s v="US"/>
    <s v="USD"/>
    <n v="1486590035"/>
    <n v="1483998035"/>
    <b v="0"/>
    <n v="2"/>
    <b v="0"/>
    <n v="9"/>
    <n v="315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629.99"/>
    <x v="1"/>
    <s v="AU"/>
    <s v="AUD"/>
    <n v="1463645521"/>
    <n v="1458461521"/>
    <b v="0"/>
    <n v="4"/>
    <b v="0"/>
    <n v="1"/>
    <n v="157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628"/>
    <x v="1"/>
    <s v="US"/>
    <s v="USD"/>
    <n v="1428893517"/>
    <n v="1426301517"/>
    <b v="0"/>
    <n v="0"/>
    <b v="0"/>
    <n v="2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1"/>
    <s v="US"/>
    <s v="USD"/>
    <n v="1408803149"/>
    <n v="1404915149"/>
    <b v="0"/>
    <n v="0"/>
    <b v="0"/>
    <n v="8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1"/>
    <s v="US"/>
    <s v="USD"/>
    <n v="1463600945"/>
    <n v="1461786545"/>
    <b v="0"/>
    <n v="0"/>
    <b v="0"/>
    <n v="6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622"/>
    <x v="1"/>
    <s v="US"/>
    <s v="USD"/>
    <n v="1421030194"/>
    <n v="1418438194"/>
    <b v="0"/>
    <n v="0"/>
    <b v="0"/>
    <n v="1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621"/>
    <x v="1"/>
    <s v="US"/>
    <s v="USD"/>
    <n v="1428707647"/>
    <n v="1424823247"/>
    <b v="0"/>
    <n v="0"/>
    <b v="0"/>
    <n v="6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620"/>
    <x v="1"/>
    <s v="US"/>
    <s v="USD"/>
    <n v="1407181297"/>
    <n v="1405021297"/>
    <b v="0"/>
    <n v="0"/>
    <b v="0"/>
    <n v="4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1"/>
    <s v="US"/>
    <s v="USD"/>
    <n v="1444410000"/>
    <n v="1440203579"/>
    <b v="0"/>
    <n v="0"/>
    <b v="0"/>
    <n v="1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1"/>
    <s v="US"/>
    <s v="USD"/>
    <n v="1410810903"/>
    <n v="1405626903"/>
    <b v="0"/>
    <n v="12"/>
    <b v="0"/>
    <n v="0"/>
    <n v="51.67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620"/>
    <x v="1"/>
    <s v="US"/>
    <s v="USD"/>
    <n v="1431745200"/>
    <n v="1429170603"/>
    <b v="0"/>
    <n v="2"/>
    <b v="0"/>
    <n v="7"/>
    <n v="31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618"/>
    <x v="2"/>
    <s v="US"/>
    <s v="USD"/>
    <n v="1447689898"/>
    <n v="1445094298"/>
    <b v="0"/>
    <n v="11"/>
    <b v="0"/>
    <n v="12"/>
    <n v="56.18"/>
    <x v="7"/>
    <s v="food trucks"/>
    <x v="2581"/>
    <d v="2015-11-16T16:04:58"/>
    <x v="0"/>
  </r>
  <r>
    <n v="2582"/>
    <s v="Drunken Wings"/>
    <s v="The place where chicken meets liquor for the first time!"/>
    <n v="90000"/>
    <n v="615"/>
    <x v="2"/>
    <s v="US"/>
    <s v="USD"/>
    <n v="1477784634"/>
    <n v="1475192634"/>
    <b v="0"/>
    <n v="1"/>
    <b v="0"/>
    <n v="1"/>
    <n v="615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611"/>
    <x v="2"/>
    <s v="US"/>
    <s v="USD"/>
    <n v="1426526880"/>
    <n v="1421346480"/>
    <b v="0"/>
    <n v="5"/>
    <b v="0"/>
    <n v="61"/>
    <n v="122.2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610"/>
    <x v="2"/>
    <s v="US"/>
    <s v="USD"/>
    <n v="1434341369"/>
    <n v="1431749369"/>
    <b v="0"/>
    <n v="0"/>
    <b v="0"/>
    <n v="6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2"/>
    <s v="US"/>
    <s v="USD"/>
    <n v="1404601632"/>
    <n v="1402009632"/>
    <b v="0"/>
    <n v="1"/>
    <b v="0"/>
    <n v="2"/>
    <n v="61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610"/>
    <x v="2"/>
    <s v="GB"/>
    <s v="GBP"/>
    <n v="1451030136"/>
    <n v="1448438136"/>
    <b v="0"/>
    <n v="1"/>
    <b v="0"/>
    <n v="20"/>
    <n v="61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2"/>
    <s v="US"/>
    <s v="USD"/>
    <n v="1451491953"/>
    <n v="1448899953"/>
    <b v="0"/>
    <n v="6"/>
    <b v="0"/>
    <n v="1"/>
    <n v="101.67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2"/>
    <s v="US"/>
    <s v="USD"/>
    <n v="1427807640"/>
    <n v="1423325626"/>
    <b v="0"/>
    <n v="8"/>
    <b v="0"/>
    <n v="10"/>
    <n v="75.88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607"/>
    <x v="2"/>
    <s v="DK"/>
    <s v="DKK"/>
    <n v="1458733927"/>
    <n v="1456145527"/>
    <b v="0"/>
    <n v="1"/>
    <b v="0"/>
    <n v="1"/>
    <n v="607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2"/>
    <s v="AU"/>
    <s v="AUD"/>
    <n v="1453817297"/>
    <n v="1453212497"/>
    <b v="0"/>
    <n v="0"/>
    <b v="0"/>
    <n v="2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605"/>
    <x v="2"/>
    <s v="US"/>
    <s v="USD"/>
    <n v="1457901924"/>
    <n v="1452721524"/>
    <b v="0"/>
    <n v="2"/>
    <b v="0"/>
    <n v="40"/>
    <n v="302.5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605"/>
    <x v="2"/>
    <s v="US"/>
    <s v="USD"/>
    <n v="1412536421"/>
    <n v="1409944421"/>
    <b v="0"/>
    <n v="1"/>
    <b v="0"/>
    <n v="2"/>
    <n v="605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605"/>
    <x v="2"/>
    <s v="US"/>
    <s v="USD"/>
    <n v="1429993026"/>
    <n v="1427401026"/>
    <b v="0"/>
    <n v="0"/>
    <b v="0"/>
    <n v="6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601"/>
    <x v="2"/>
    <s v="US"/>
    <s v="USD"/>
    <n v="1407453228"/>
    <n v="1404861228"/>
    <b v="0"/>
    <n v="1"/>
    <b v="0"/>
    <n v="1"/>
    <n v="60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601"/>
    <x v="2"/>
    <s v="US"/>
    <s v="USD"/>
    <n v="1487915500"/>
    <n v="1485323500"/>
    <b v="0"/>
    <n v="19"/>
    <b v="0"/>
    <n v="4"/>
    <n v="31.63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600"/>
    <x v="2"/>
    <s v="CA"/>
    <s v="CAD"/>
    <n v="1407427009"/>
    <n v="1404835009"/>
    <b v="0"/>
    <n v="27"/>
    <b v="0"/>
    <n v="2"/>
    <n v="22.22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2"/>
    <s v="GB"/>
    <s v="GBP"/>
    <n v="1466323917"/>
    <n v="1463731917"/>
    <b v="0"/>
    <n v="7"/>
    <b v="0"/>
    <n v="40"/>
    <n v="85.71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600"/>
    <x v="2"/>
    <s v="US"/>
    <s v="USD"/>
    <n v="1443039001"/>
    <n v="1440447001"/>
    <b v="0"/>
    <n v="14"/>
    <b v="0"/>
    <n v="20"/>
    <n v="42.86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600"/>
    <x v="2"/>
    <s v="US"/>
    <s v="USD"/>
    <n v="1407089147"/>
    <n v="1403201147"/>
    <b v="0"/>
    <n v="5"/>
    <b v="0"/>
    <n v="7"/>
    <n v="120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597"/>
    <x v="2"/>
    <s v="US"/>
    <s v="USD"/>
    <n v="1458938200"/>
    <n v="1453757800"/>
    <b v="0"/>
    <n v="30"/>
    <b v="0"/>
    <n v="1"/>
    <n v="19.899999999999999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595"/>
    <x v="0"/>
    <s v="US"/>
    <s v="USD"/>
    <n v="1347508740"/>
    <n v="1346276349"/>
    <b v="1"/>
    <n v="151"/>
    <b v="1"/>
    <n v="119"/>
    <n v="3.94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593"/>
    <x v="0"/>
    <s v="US"/>
    <s v="USD"/>
    <n v="1415827200"/>
    <n v="1412358968"/>
    <b v="1"/>
    <n v="489"/>
    <b v="1"/>
    <n v="5"/>
    <n v="1.21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592"/>
    <x v="0"/>
    <s v="US"/>
    <s v="USD"/>
    <n v="1387835654"/>
    <n v="1386626054"/>
    <b v="1"/>
    <n v="50"/>
    <b v="1"/>
    <n v="34"/>
    <n v="11.84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591"/>
    <x v="0"/>
    <s v="US"/>
    <s v="USD"/>
    <n v="1335662023"/>
    <n v="1333070023"/>
    <b v="1"/>
    <n v="321"/>
    <b v="1"/>
    <n v="3"/>
    <n v="1.84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0"/>
    <s v="US"/>
    <s v="USD"/>
    <n v="1466168390"/>
    <n v="1463576390"/>
    <b v="1"/>
    <n v="1762"/>
    <b v="1"/>
    <n v="1"/>
    <n v="0.33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590"/>
    <x v="0"/>
    <s v="US"/>
    <s v="USD"/>
    <n v="1398791182"/>
    <n v="1396026382"/>
    <b v="1"/>
    <n v="385"/>
    <b v="1"/>
    <n v="5"/>
    <n v="1.53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587"/>
    <x v="0"/>
    <s v="US"/>
    <s v="USD"/>
    <n v="1439344800"/>
    <n v="1435611572"/>
    <b v="1"/>
    <n v="398"/>
    <b v="1"/>
    <n v="7"/>
    <n v="1.47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587"/>
    <x v="0"/>
    <s v="US"/>
    <s v="USD"/>
    <n v="1489536000"/>
    <n v="1485976468"/>
    <b v="1"/>
    <n v="304"/>
    <b v="1"/>
    <n v="7"/>
    <n v="1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586"/>
    <x v="0"/>
    <s v="US"/>
    <s v="USD"/>
    <n v="1342330951"/>
    <n v="1339738951"/>
    <b v="1"/>
    <n v="676"/>
    <b v="1"/>
    <n v="2"/>
    <n v="0.87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585"/>
    <x v="0"/>
    <s v="US"/>
    <s v="USD"/>
    <n v="1471849140"/>
    <n v="1468444125"/>
    <b v="1"/>
    <n v="577"/>
    <b v="1"/>
    <n v="3"/>
    <n v="1.01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0"/>
    <s v="DE"/>
    <s v="EUR"/>
    <n v="1483397940"/>
    <n v="1480493014"/>
    <b v="1"/>
    <n v="3663"/>
    <b v="1"/>
    <n v="5"/>
    <n v="0.16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0"/>
    <s v="US"/>
    <s v="USD"/>
    <n v="1420773970"/>
    <n v="1418095570"/>
    <b v="1"/>
    <n v="294"/>
    <b v="1"/>
    <n v="6"/>
    <n v="1.97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576"/>
    <x v="0"/>
    <s v="US"/>
    <s v="USD"/>
    <n v="1348256294"/>
    <n v="1345664294"/>
    <b v="1"/>
    <n v="28"/>
    <b v="1"/>
    <n v="8"/>
    <n v="2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0"/>
    <s v="US"/>
    <s v="USD"/>
    <n v="1398834000"/>
    <n v="1396371612"/>
    <b v="1"/>
    <n v="100"/>
    <b v="1"/>
    <n v="5"/>
    <n v="5.7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570"/>
    <x v="0"/>
    <s v="GB"/>
    <s v="GBP"/>
    <n v="1462017600"/>
    <n v="1458820564"/>
    <b v="0"/>
    <n v="72"/>
    <b v="1"/>
    <n v="28"/>
    <n v="7.92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570"/>
    <x v="0"/>
    <s v="US"/>
    <s v="USD"/>
    <n v="1440546729"/>
    <n v="1437954729"/>
    <b v="1"/>
    <n v="238"/>
    <b v="1"/>
    <n v="2"/>
    <n v="2.39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0"/>
    <s v="US"/>
    <s v="USD"/>
    <n v="1413838751"/>
    <n v="1411246751"/>
    <b v="1"/>
    <n v="159"/>
    <b v="1"/>
    <n v="114"/>
    <n v="3.58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570"/>
    <x v="0"/>
    <s v="US"/>
    <s v="USD"/>
    <n v="1449000061"/>
    <n v="1443812461"/>
    <b v="1"/>
    <n v="77"/>
    <b v="1"/>
    <n v="4"/>
    <n v="7.4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565"/>
    <x v="0"/>
    <s v="US"/>
    <s v="USD"/>
    <n v="1445598000"/>
    <n v="1443302004"/>
    <b v="1"/>
    <n v="53"/>
    <b v="1"/>
    <n v="57"/>
    <n v="10.66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0"/>
    <s v="AU"/>
    <s v="AUD"/>
    <n v="1444525200"/>
    <n v="1441339242"/>
    <b v="1"/>
    <n v="1251"/>
    <b v="1"/>
    <n v="1"/>
    <n v="0.45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0"/>
    <s v="US"/>
    <s v="USD"/>
    <n v="1432230988"/>
    <n v="1429638988"/>
    <b v="1"/>
    <n v="465"/>
    <b v="1"/>
    <n v="4"/>
    <n v="1.2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0"/>
    <s v="IT"/>
    <s v="EUR"/>
    <n v="1483120216"/>
    <n v="1479232216"/>
    <b v="0"/>
    <n v="74"/>
    <b v="1"/>
    <n v="38"/>
    <n v="7.62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561"/>
    <x v="0"/>
    <s v="US"/>
    <s v="USD"/>
    <n v="1480658966"/>
    <n v="1479449366"/>
    <b v="0"/>
    <n v="62"/>
    <b v="1"/>
    <n v="28"/>
    <n v="9.0500000000000007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0"/>
    <s v="US"/>
    <s v="USD"/>
    <n v="1347530822"/>
    <n v="1345716422"/>
    <b v="0"/>
    <n v="3468"/>
    <b v="1"/>
    <n v="7"/>
    <n v="0.16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560"/>
    <x v="0"/>
    <s v="DE"/>
    <s v="EUR"/>
    <n v="1478723208"/>
    <n v="1476559608"/>
    <b v="0"/>
    <n v="52"/>
    <b v="1"/>
    <n v="373"/>
    <n v="10.77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560"/>
    <x v="0"/>
    <s v="US"/>
    <s v="USD"/>
    <n v="1433343869"/>
    <n v="1430751869"/>
    <b v="0"/>
    <n v="50"/>
    <b v="1"/>
    <n v="22"/>
    <n v="11.2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0"/>
    <s v="US"/>
    <s v="USD"/>
    <n v="1448571261"/>
    <n v="1445975661"/>
    <b v="0"/>
    <n v="45"/>
    <b v="1"/>
    <n v="373"/>
    <n v="12.42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558"/>
    <x v="0"/>
    <s v="US"/>
    <s v="USD"/>
    <n v="1417389067"/>
    <n v="1415661067"/>
    <b v="0"/>
    <n v="21"/>
    <b v="1"/>
    <n v="67"/>
    <n v="26.57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555"/>
    <x v="0"/>
    <s v="GB"/>
    <s v="GBP"/>
    <n v="1431608122"/>
    <n v="1429016122"/>
    <b v="0"/>
    <n v="100"/>
    <b v="1"/>
    <n v="11"/>
    <n v="5.55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553"/>
    <x v="0"/>
    <s v="AU"/>
    <s v="AUD"/>
    <n v="1467280800"/>
    <n v="1464921112"/>
    <b v="0"/>
    <n v="81"/>
    <b v="1"/>
    <n v="28"/>
    <n v="6.83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553"/>
    <x v="0"/>
    <s v="US"/>
    <s v="USD"/>
    <n v="1440907427"/>
    <n v="1438488227"/>
    <b v="0"/>
    <n v="286"/>
    <b v="1"/>
    <n v="3"/>
    <n v="1.93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551"/>
    <x v="0"/>
    <s v="US"/>
    <s v="USD"/>
    <n v="1464485339"/>
    <n v="1462325339"/>
    <b v="0"/>
    <n v="42"/>
    <b v="1"/>
    <n v="51"/>
    <n v="13.12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550"/>
    <x v="0"/>
    <s v="US"/>
    <s v="USD"/>
    <n v="1393542000"/>
    <n v="1390938332"/>
    <b v="0"/>
    <n v="199"/>
    <b v="1"/>
    <n v="11"/>
    <n v="2.76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550"/>
    <x v="0"/>
    <s v="US"/>
    <s v="USD"/>
    <n v="1475163921"/>
    <n v="1472571921"/>
    <b v="0"/>
    <n v="25"/>
    <b v="1"/>
    <n v="59"/>
    <n v="22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0"/>
    <s v="CA"/>
    <s v="CAD"/>
    <n v="1425937761"/>
    <n v="1422917361"/>
    <b v="0"/>
    <n v="84"/>
    <b v="1"/>
    <n v="5"/>
    <n v="6.55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0"/>
    <s v="US"/>
    <s v="USD"/>
    <n v="1476579600"/>
    <n v="1474641914"/>
    <b v="0"/>
    <n v="50"/>
    <b v="1"/>
    <n v="55"/>
    <n v="11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550"/>
    <x v="0"/>
    <s v="US"/>
    <s v="USD"/>
    <n v="1476277875"/>
    <n v="1474895475"/>
    <b v="0"/>
    <n v="26"/>
    <b v="1"/>
    <n v="110"/>
    <n v="21.15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546"/>
    <x v="0"/>
    <s v="US"/>
    <s v="USD"/>
    <n v="1421358895"/>
    <n v="1418766895"/>
    <b v="0"/>
    <n v="14"/>
    <b v="1"/>
    <n v="157"/>
    <n v="39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545"/>
    <x v="0"/>
    <s v="GB"/>
    <s v="GBP"/>
    <n v="1424378748"/>
    <n v="1421786748"/>
    <b v="0"/>
    <n v="49"/>
    <b v="1"/>
    <n v="182"/>
    <n v="11.12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545"/>
    <x v="0"/>
    <s v="US"/>
    <s v="USD"/>
    <n v="1433735474"/>
    <n v="1428551474"/>
    <b v="0"/>
    <n v="69"/>
    <b v="1"/>
    <n v="18"/>
    <n v="7.9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545"/>
    <x v="2"/>
    <s v="US"/>
    <s v="USD"/>
    <n v="1410811740"/>
    <n v="1409341863"/>
    <b v="0"/>
    <n v="1"/>
    <b v="0"/>
    <n v="36"/>
    <n v="54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2"/>
    <s v="DE"/>
    <s v="EUR"/>
    <n v="1468565820"/>
    <n v="1465970108"/>
    <b v="0"/>
    <n v="0"/>
    <b v="0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1"/>
    <s v="US"/>
    <s v="USD"/>
    <n v="1482307140"/>
    <n v="1479218315"/>
    <b v="1"/>
    <n v="1501"/>
    <b v="0"/>
    <n v="0"/>
    <n v="0.36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1"/>
    <s v="US"/>
    <s v="USD"/>
    <n v="1489172435"/>
    <n v="1486580435"/>
    <b v="1"/>
    <n v="52"/>
    <b v="0"/>
    <n v="1"/>
    <n v="10.38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1"/>
    <s v="AU"/>
    <s v="AUD"/>
    <n v="1415481203"/>
    <n v="1412885603"/>
    <b v="1"/>
    <n v="23"/>
    <b v="0"/>
    <n v="3"/>
    <n v="23.48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537"/>
    <x v="1"/>
    <s v="US"/>
    <s v="USD"/>
    <n v="1441783869"/>
    <n v="1439191869"/>
    <b v="1"/>
    <n v="535"/>
    <b v="0"/>
    <n v="0"/>
    <n v="1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1"/>
    <s v="CA"/>
    <s v="CAD"/>
    <n v="1439533019"/>
    <n v="1436941019"/>
    <b v="0"/>
    <n v="3"/>
    <b v="0"/>
    <n v="21"/>
    <n v="176.7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1"/>
    <s v="US"/>
    <s v="USD"/>
    <n v="1457543360"/>
    <n v="1454951360"/>
    <b v="0"/>
    <n v="6"/>
    <b v="0"/>
    <n v="4"/>
    <n v="88.33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530"/>
    <x v="1"/>
    <s v="US"/>
    <s v="USD"/>
    <n v="1454370941"/>
    <n v="1449186941"/>
    <b v="0"/>
    <n v="3"/>
    <b v="0"/>
    <n v="0"/>
    <n v="176.67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530"/>
    <x v="1"/>
    <s v="US"/>
    <s v="USD"/>
    <n v="1482332343"/>
    <n v="1479740343"/>
    <b v="0"/>
    <n v="5"/>
    <b v="0"/>
    <n v="1"/>
    <n v="106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1"/>
    <s v="US"/>
    <s v="USD"/>
    <n v="1450380009"/>
    <n v="1447960809"/>
    <b v="0"/>
    <n v="17"/>
    <b v="0"/>
    <n v="0"/>
    <n v="31.03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1"/>
    <s v="AU"/>
    <s v="AUD"/>
    <n v="1418183325"/>
    <n v="1415591325"/>
    <b v="0"/>
    <n v="11"/>
    <b v="0"/>
    <n v="1"/>
    <n v="47.91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25"/>
    <x v="1"/>
    <s v="US"/>
    <s v="USD"/>
    <n v="1402632000"/>
    <n v="1399909127"/>
    <b v="0"/>
    <n v="70"/>
    <b v="0"/>
    <n v="1"/>
    <n v="7.5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1"/>
    <s v="US"/>
    <s v="USD"/>
    <n v="1429622726"/>
    <n v="1424442326"/>
    <b v="0"/>
    <n v="6"/>
    <b v="0"/>
    <n v="1"/>
    <n v="87.5"/>
    <x v="2"/>
    <s v="space exploration"/>
    <x v="2654"/>
    <d v="2015-04-21T13:25:26"/>
    <x v="0"/>
  </r>
  <r>
    <n v="2655"/>
    <s v="Balloons (Canceled)"/>
    <s v="Thank you for your support!"/>
    <n v="15000"/>
    <n v="525"/>
    <x v="1"/>
    <s v="US"/>
    <s v="USD"/>
    <n v="1455048000"/>
    <n v="1452631647"/>
    <b v="0"/>
    <n v="43"/>
    <b v="0"/>
    <n v="4"/>
    <n v="12.21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521"/>
    <x v="1"/>
    <s v="US"/>
    <s v="USD"/>
    <n v="1489345200"/>
    <n v="1485966688"/>
    <b v="0"/>
    <n v="152"/>
    <b v="0"/>
    <n v="0"/>
    <n v="3.43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1"/>
    <s v="US"/>
    <s v="USD"/>
    <n v="1470187800"/>
    <n v="1467325053"/>
    <b v="0"/>
    <n v="59"/>
    <b v="0"/>
    <n v="2"/>
    <n v="8.81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1"/>
    <s v="US"/>
    <s v="USD"/>
    <n v="1469913194"/>
    <n v="1467321194"/>
    <b v="0"/>
    <n v="4"/>
    <b v="0"/>
    <n v="1"/>
    <n v="130"/>
    <x v="2"/>
    <s v="space exploration"/>
    <x v="2658"/>
    <d v="2016-07-30T21:13:14"/>
    <x v="0"/>
  </r>
  <r>
    <n v="2659"/>
    <s v="test (Canceled)"/>
    <s v="test"/>
    <n v="49000"/>
    <n v="520"/>
    <x v="1"/>
    <s v="US"/>
    <s v="USD"/>
    <n v="1429321210"/>
    <n v="1426729210"/>
    <b v="0"/>
    <n v="10"/>
    <b v="0"/>
    <n v="1"/>
    <n v="52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1"/>
    <s v="US"/>
    <s v="USD"/>
    <n v="1448388418"/>
    <n v="1443200818"/>
    <b v="0"/>
    <n v="5"/>
    <b v="0"/>
    <n v="3"/>
    <n v="104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0"/>
    <s v="US"/>
    <s v="USD"/>
    <n v="1382742010"/>
    <n v="1380150010"/>
    <b v="0"/>
    <n v="60"/>
    <b v="1"/>
    <n v="10"/>
    <n v="8.67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519"/>
    <x v="0"/>
    <s v="US"/>
    <s v="USD"/>
    <n v="1440179713"/>
    <n v="1437587713"/>
    <b v="0"/>
    <n v="80"/>
    <b v="1"/>
    <n v="3"/>
    <n v="6.49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516"/>
    <x v="0"/>
    <s v="CA"/>
    <s v="CAD"/>
    <n v="1441378800"/>
    <n v="1438873007"/>
    <b v="0"/>
    <n v="56"/>
    <b v="1"/>
    <n v="3"/>
    <n v="9.2100000000000009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0"/>
    <s v="US"/>
    <s v="USD"/>
    <n v="1449644340"/>
    <n v="1446683797"/>
    <b v="0"/>
    <n v="104"/>
    <b v="1"/>
    <n v="3"/>
    <n v="4.8899999999999997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509"/>
    <x v="0"/>
    <s v="US"/>
    <s v="USD"/>
    <n v="1430774974"/>
    <n v="1426886974"/>
    <b v="0"/>
    <n v="46"/>
    <b v="1"/>
    <n v="15"/>
    <n v="11.0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0"/>
    <s v="US"/>
    <s v="USD"/>
    <n v="1443214800"/>
    <n v="1440008439"/>
    <b v="0"/>
    <n v="206"/>
    <b v="1"/>
    <n v="5"/>
    <n v="2.46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0"/>
    <s v="US"/>
    <s v="USD"/>
    <n v="1455142416"/>
    <n v="1452550416"/>
    <b v="0"/>
    <n v="18"/>
    <b v="1"/>
    <n v="34"/>
    <n v="28.06"/>
    <x v="2"/>
    <s v="makerspaces"/>
    <x v="2667"/>
    <d v="2016-02-10T22:13:36"/>
    <x v="0"/>
  </r>
  <r>
    <n v="2668"/>
    <s v="UOttawa Makermobile"/>
    <s v="Creativity on the go! |_x000a_CrÃ©ativitÃ© en mouvement !"/>
    <n v="1000"/>
    <n v="504"/>
    <x v="0"/>
    <s v="CA"/>
    <s v="CAD"/>
    <n v="1447079520"/>
    <n v="1443449265"/>
    <b v="0"/>
    <n v="28"/>
    <b v="1"/>
    <n v="50"/>
    <n v="18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504"/>
    <x v="0"/>
    <s v="US"/>
    <s v="USD"/>
    <n v="1452387096"/>
    <n v="1447203096"/>
    <b v="0"/>
    <n v="11"/>
    <b v="1"/>
    <n v="63"/>
    <n v="45.82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2"/>
    <s v="AU"/>
    <s v="AUD"/>
    <n v="1406593780"/>
    <n v="1404174580"/>
    <b v="1"/>
    <n v="60"/>
    <b v="0"/>
    <n v="1"/>
    <n v="8.39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2"/>
    <s v="US"/>
    <s v="USD"/>
    <n v="1419017880"/>
    <n v="1416419916"/>
    <b v="1"/>
    <n v="84"/>
    <b v="0"/>
    <n v="2"/>
    <n v="5.99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502"/>
    <x v="2"/>
    <s v="US"/>
    <s v="USD"/>
    <n v="1451282400"/>
    <n v="1449436390"/>
    <b v="1"/>
    <n v="47"/>
    <b v="0"/>
    <n v="5"/>
    <n v="10.68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501"/>
    <x v="2"/>
    <s v="US"/>
    <s v="USD"/>
    <n v="1414622700"/>
    <n v="1412081999"/>
    <b v="1"/>
    <n v="66"/>
    <b v="0"/>
    <n v="1"/>
    <n v="7.59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2"/>
    <s v="US"/>
    <s v="USD"/>
    <n v="1467694740"/>
    <n v="1465398670"/>
    <b v="1"/>
    <n v="171"/>
    <b v="0"/>
    <n v="1"/>
    <n v="2.9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2"/>
    <s v="US"/>
    <s v="USD"/>
    <n v="1415655289"/>
    <n v="1413059689"/>
    <b v="1"/>
    <n v="29"/>
    <b v="0"/>
    <n v="2"/>
    <n v="17.239999999999998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500"/>
    <x v="2"/>
    <s v="CA"/>
    <s v="CAD"/>
    <n v="1463929174"/>
    <n v="1461337174"/>
    <b v="0"/>
    <n v="9"/>
    <b v="0"/>
    <n v="24"/>
    <n v="55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500"/>
    <x v="2"/>
    <s v="US"/>
    <s v="USD"/>
    <n v="1404348143"/>
    <n v="1401756143"/>
    <b v="0"/>
    <n v="27"/>
    <b v="0"/>
    <n v="3"/>
    <n v="18.52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2"/>
    <s v="ES"/>
    <s v="EUR"/>
    <n v="1443121765"/>
    <n v="1440529765"/>
    <b v="0"/>
    <n v="2"/>
    <b v="0"/>
    <n v="0"/>
    <n v="2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500"/>
    <x v="2"/>
    <s v="US"/>
    <s v="USD"/>
    <n v="1425081694"/>
    <n v="1422489694"/>
    <b v="0"/>
    <n v="3"/>
    <b v="0"/>
    <n v="1"/>
    <n v="166.67"/>
    <x v="2"/>
    <s v="makerspaces"/>
    <x v="2679"/>
    <d v="2015-02-28T00:01:34"/>
    <x v="0"/>
  </r>
  <r>
    <n v="2680"/>
    <s v="iHeart Pillow"/>
    <s v="iHeartPillow, Connecting loved ones"/>
    <n v="32000"/>
    <n v="500"/>
    <x v="2"/>
    <s v="ES"/>
    <s v="EUR"/>
    <n v="1459915491"/>
    <n v="1457327091"/>
    <b v="0"/>
    <n v="4"/>
    <b v="0"/>
    <n v="2"/>
    <n v="125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00"/>
    <x v="2"/>
    <s v="US"/>
    <s v="USD"/>
    <n v="1405027750"/>
    <n v="1402867750"/>
    <b v="0"/>
    <n v="2"/>
    <b v="0"/>
    <n v="6"/>
    <n v="250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500"/>
    <x v="2"/>
    <s v="US"/>
    <s v="USD"/>
    <n v="1416635940"/>
    <n v="1413838540"/>
    <b v="0"/>
    <n v="20"/>
    <b v="0"/>
    <n v="8"/>
    <n v="25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500"/>
    <x v="2"/>
    <s v="US"/>
    <s v="USD"/>
    <n v="1425233240"/>
    <n v="1422641240"/>
    <b v="0"/>
    <n v="3"/>
    <b v="0"/>
    <n v="3"/>
    <n v="166.67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500"/>
    <x v="2"/>
    <s v="US"/>
    <s v="USD"/>
    <n v="1407621425"/>
    <n v="1404165425"/>
    <b v="0"/>
    <n v="4"/>
    <b v="0"/>
    <n v="1"/>
    <n v="125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500"/>
    <x v="2"/>
    <s v="US"/>
    <s v="USD"/>
    <n v="1430149330"/>
    <n v="1424968930"/>
    <b v="0"/>
    <n v="1"/>
    <b v="0"/>
    <n v="1"/>
    <n v="50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2"/>
    <s v="US"/>
    <s v="USD"/>
    <n v="1412119423"/>
    <n v="1410391423"/>
    <b v="0"/>
    <n v="0"/>
    <b v="0"/>
    <n v="2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492"/>
    <x v="2"/>
    <s v="US"/>
    <s v="USD"/>
    <n v="1435591318"/>
    <n v="1432999318"/>
    <b v="0"/>
    <n v="0"/>
    <b v="0"/>
    <n v="3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490"/>
    <x v="2"/>
    <s v="US"/>
    <s v="USD"/>
    <n v="1424746800"/>
    <n v="1422067870"/>
    <b v="0"/>
    <n v="14"/>
    <b v="0"/>
    <n v="1"/>
    <n v="35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488"/>
    <x v="2"/>
    <s v="US"/>
    <s v="USD"/>
    <n v="1469919890"/>
    <n v="1467327890"/>
    <b v="0"/>
    <n v="1"/>
    <b v="0"/>
    <n v="1"/>
    <n v="488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2"/>
    <s v="US"/>
    <s v="USD"/>
    <n v="1433298676"/>
    <n v="1429410676"/>
    <b v="0"/>
    <n v="118"/>
    <b v="0"/>
    <n v="1"/>
    <n v="4.13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486"/>
    <x v="2"/>
    <s v="CA"/>
    <s v="CAD"/>
    <n v="1431278557"/>
    <n v="1427390557"/>
    <b v="0"/>
    <n v="2"/>
    <b v="0"/>
    <n v="1"/>
    <n v="243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485"/>
    <x v="2"/>
    <s v="US"/>
    <s v="USD"/>
    <n v="1427266860"/>
    <n v="1424678460"/>
    <b v="0"/>
    <n v="1"/>
    <b v="0"/>
    <n v="14"/>
    <n v="48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81.5"/>
    <x v="2"/>
    <s v="US"/>
    <s v="USD"/>
    <n v="1407899966"/>
    <n v="1405307966"/>
    <b v="0"/>
    <n v="3"/>
    <b v="0"/>
    <n v="10"/>
    <n v="160.5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2"/>
    <s v="US"/>
    <s v="USD"/>
    <n v="1411701739"/>
    <n v="1409109739"/>
    <b v="0"/>
    <n v="1"/>
    <b v="0"/>
    <n v="2"/>
    <n v="48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481"/>
    <x v="2"/>
    <s v="US"/>
    <s v="USD"/>
    <n v="1428981718"/>
    <n v="1423801318"/>
    <b v="0"/>
    <n v="3"/>
    <b v="0"/>
    <n v="3"/>
    <n v="160.33000000000001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480"/>
    <x v="2"/>
    <s v="US"/>
    <s v="USD"/>
    <n v="1419538560"/>
    <n v="1416600960"/>
    <b v="0"/>
    <n v="38"/>
    <b v="0"/>
    <n v="1"/>
    <n v="12.63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480"/>
    <x v="2"/>
    <s v="US"/>
    <s v="USD"/>
    <n v="1438552800"/>
    <n v="1435876423"/>
    <b v="0"/>
    <n v="52"/>
    <b v="0"/>
    <n v="2"/>
    <n v="9.23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2"/>
    <s v="US"/>
    <s v="USD"/>
    <n v="1403904808"/>
    <n v="1401312808"/>
    <b v="0"/>
    <n v="2"/>
    <b v="0"/>
    <n v="6"/>
    <n v="239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470"/>
    <x v="2"/>
    <s v="CA"/>
    <s v="CAD"/>
    <n v="1407533463"/>
    <n v="1404941463"/>
    <b v="0"/>
    <n v="0"/>
    <b v="0"/>
    <n v="2350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469"/>
    <x v="2"/>
    <s v="US"/>
    <s v="USD"/>
    <n v="1411073972"/>
    <n v="1408481972"/>
    <b v="0"/>
    <n v="4"/>
    <b v="0"/>
    <n v="5"/>
    <n v="117.2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n v="14"/>
    <n v="10.15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n v="5"/>
    <n v="17.96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n v="1"/>
    <n v="10.29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n v="2"/>
    <n v="66.14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n v="3"/>
    <n v="57.5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460"/>
    <x v="0"/>
    <s v="US"/>
    <s v="USD"/>
    <n v="1413442740"/>
    <n v="1410937483"/>
    <b v="1"/>
    <n v="263"/>
    <b v="1"/>
    <n v="1"/>
    <n v="1.75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460"/>
    <x v="0"/>
    <s v="US"/>
    <s v="USD"/>
    <n v="1369637940"/>
    <n v="1367088443"/>
    <b v="1"/>
    <n v="394"/>
    <b v="1"/>
    <n v="6"/>
    <n v="1.17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0"/>
    <x v="0"/>
    <s v="GB"/>
    <s v="GBP"/>
    <n v="1469119526"/>
    <n v="1463935526"/>
    <b v="1"/>
    <n v="1049"/>
    <b v="1"/>
    <n v="2"/>
    <n v="0.44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0"/>
    <s v="US"/>
    <s v="USD"/>
    <n v="1475553540"/>
    <n v="1472528141"/>
    <b v="1"/>
    <n v="308"/>
    <b v="1"/>
    <n v="1"/>
    <n v="1.49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460"/>
    <x v="0"/>
    <s v="US"/>
    <s v="USD"/>
    <n v="1407549600"/>
    <n v="1404797428"/>
    <b v="1"/>
    <n v="1088"/>
    <b v="1"/>
    <n v="1"/>
    <n v="0.42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455"/>
    <x v="0"/>
    <s v="GB"/>
    <s v="GBP"/>
    <n v="1403301660"/>
    <n v="1400694790"/>
    <b v="1"/>
    <n v="73"/>
    <b v="1"/>
    <n v="12"/>
    <n v="6.23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0"/>
    <s v="US"/>
    <s v="USD"/>
    <n v="1373738400"/>
    <n v="1370568560"/>
    <b v="1"/>
    <n v="143"/>
    <b v="1"/>
    <n v="8"/>
    <n v="3.17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0"/>
    <s v="US"/>
    <s v="USD"/>
    <n v="1450971684"/>
    <n v="1447515684"/>
    <b v="1"/>
    <n v="1420"/>
    <b v="1"/>
    <n v="0"/>
    <n v="0.32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452"/>
    <x v="0"/>
    <s v="US"/>
    <s v="USD"/>
    <n v="1476486000"/>
    <n v="1474040596"/>
    <b v="1"/>
    <n v="305"/>
    <b v="1"/>
    <n v="2"/>
    <n v="1.48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0"/>
    <s v="US"/>
    <s v="USD"/>
    <n v="1456047228"/>
    <n v="1453109628"/>
    <b v="1"/>
    <n v="551"/>
    <b v="1"/>
    <n v="4"/>
    <n v="0.82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0"/>
    <s v="DE"/>
    <s v="EUR"/>
    <n v="1444291193"/>
    <n v="1441699193"/>
    <b v="1"/>
    <n v="187"/>
    <b v="1"/>
    <n v="5"/>
    <n v="2.4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450"/>
    <x v="0"/>
    <s v="US"/>
    <s v="USD"/>
    <n v="1417906649"/>
    <n v="1414015049"/>
    <b v="1"/>
    <n v="325"/>
    <b v="1"/>
    <n v="2"/>
    <n v="1.38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445"/>
    <x v="0"/>
    <s v="US"/>
    <s v="USD"/>
    <n v="1462316400"/>
    <n v="1459865945"/>
    <b v="1"/>
    <n v="148"/>
    <b v="1"/>
    <n v="2"/>
    <n v="3.01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0"/>
    <s v="US"/>
    <s v="USD"/>
    <n v="1460936694"/>
    <n v="1455756294"/>
    <b v="0"/>
    <n v="69"/>
    <b v="1"/>
    <n v="7"/>
    <n v="6.45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440"/>
    <x v="0"/>
    <s v="US"/>
    <s v="USD"/>
    <n v="1478866253"/>
    <n v="1476270653"/>
    <b v="0"/>
    <n v="173"/>
    <b v="1"/>
    <n v="2"/>
    <n v="2.54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0"/>
    <s v="GB"/>
    <s v="GBP"/>
    <n v="1378494000"/>
    <n v="1375880598"/>
    <b v="0"/>
    <n v="269"/>
    <b v="1"/>
    <n v="59"/>
    <n v="1.64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0"/>
    <s v="US"/>
    <s v="USD"/>
    <n v="1485722053"/>
    <n v="1480538053"/>
    <b v="0"/>
    <n v="185"/>
    <b v="1"/>
    <n v="9"/>
    <n v="2.36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0"/>
    <s v="US"/>
    <s v="USD"/>
    <n v="1420060088"/>
    <n v="1414872488"/>
    <b v="0"/>
    <n v="176"/>
    <b v="1"/>
    <n v="4"/>
    <n v="2.4700000000000002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0"/>
    <s v="GB"/>
    <s v="GBP"/>
    <n v="1439625059"/>
    <n v="1436860259"/>
    <b v="0"/>
    <n v="1019"/>
    <b v="1"/>
    <n v="18"/>
    <n v="0.43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435"/>
    <x v="0"/>
    <s v="CA"/>
    <s v="CAD"/>
    <n v="1488390735"/>
    <n v="1484070735"/>
    <b v="0"/>
    <n v="113"/>
    <b v="1"/>
    <n v="1"/>
    <n v="3.85"/>
    <x v="2"/>
    <s v="hardware"/>
    <x v="2725"/>
    <d v="2017-03-01T17:52:15"/>
    <x v="0"/>
  </r>
  <r>
    <n v="2726"/>
    <s v="Krimston TWO - Dual SIM case for iPhone"/>
    <s v="Krimston TWO: iPhone Dual SIM Case"/>
    <n v="100000"/>
    <n v="433"/>
    <x v="0"/>
    <s v="US"/>
    <s v="USD"/>
    <n v="1461333311"/>
    <n v="1458741311"/>
    <b v="0"/>
    <n v="404"/>
    <b v="1"/>
    <n v="0"/>
    <n v="1.07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30"/>
    <x v="0"/>
    <s v="US"/>
    <s v="USD"/>
    <n v="1438964063"/>
    <n v="1436804063"/>
    <b v="0"/>
    <n v="707"/>
    <b v="1"/>
    <n v="4"/>
    <n v="0.6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430"/>
    <x v="0"/>
    <s v="US"/>
    <s v="USD"/>
    <n v="1451485434"/>
    <n v="1448461434"/>
    <b v="0"/>
    <n v="392"/>
    <b v="1"/>
    <n v="3"/>
    <n v="1.100000000000000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430"/>
    <x v="0"/>
    <s v="US"/>
    <s v="USD"/>
    <n v="1430459197"/>
    <n v="1427867197"/>
    <b v="0"/>
    <n v="23"/>
    <b v="1"/>
    <n v="6"/>
    <n v="18.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30"/>
    <x v="0"/>
    <s v="US"/>
    <s v="USD"/>
    <n v="1366635575"/>
    <n v="1363611575"/>
    <b v="0"/>
    <n v="682"/>
    <b v="1"/>
    <n v="2"/>
    <n v="0.63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0"/>
    <s v="US"/>
    <s v="USD"/>
    <n v="1413604800"/>
    <n v="1408624622"/>
    <b v="0"/>
    <n v="37"/>
    <b v="1"/>
    <n v="1"/>
    <n v="11.62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0"/>
    <s v="US"/>
    <s v="USD"/>
    <n v="1369699200"/>
    <n v="1366917828"/>
    <b v="0"/>
    <n v="146"/>
    <b v="1"/>
    <n v="4"/>
    <n v="2.95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0"/>
    <s v="US"/>
    <s v="USD"/>
    <n v="1428643974"/>
    <n v="1423463574"/>
    <b v="0"/>
    <n v="119"/>
    <b v="1"/>
    <n v="1"/>
    <n v="3.59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0"/>
    <s v="US"/>
    <s v="USD"/>
    <n v="1476395940"/>
    <n v="1473782592"/>
    <b v="0"/>
    <n v="163"/>
    <b v="1"/>
    <n v="42600"/>
    <n v="2.61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0"/>
    <s v="GB"/>
    <s v="GBP"/>
    <n v="1363204800"/>
    <n v="1360551250"/>
    <b v="0"/>
    <n v="339"/>
    <b v="1"/>
    <n v="57"/>
    <n v="1.26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0"/>
    <s v="CA"/>
    <s v="CAD"/>
    <n v="1398268773"/>
    <n v="1395676773"/>
    <b v="0"/>
    <n v="58"/>
    <b v="1"/>
    <n v="5"/>
    <n v="7.33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0"/>
    <s v="US"/>
    <s v="USD"/>
    <n v="1389812400"/>
    <n v="1386108087"/>
    <b v="0"/>
    <n v="456"/>
    <b v="1"/>
    <n v="1"/>
    <n v="0.93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0"/>
    <s v="US"/>
    <s v="USD"/>
    <n v="1478402804"/>
    <n v="1473218804"/>
    <b v="0"/>
    <n v="15"/>
    <b v="1"/>
    <n v="9"/>
    <n v="28.3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0"/>
    <s v="GB"/>
    <s v="GBP"/>
    <n v="1399324717"/>
    <n v="1395436717"/>
    <b v="0"/>
    <n v="191"/>
    <b v="1"/>
    <n v="39"/>
    <n v="2.23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425"/>
    <x v="0"/>
    <s v="US"/>
    <s v="USD"/>
    <n v="1426117552"/>
    <n v="1423529152"/>
    <b v="0"/>
    <n v="17"/>
    <b v="1"/>
    <n v="142"/>
    <n v="25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420.99"/>
    <x v="2"/>
    <s v="US"/>
    <s v="USD"/>
    <n v="1413770820"/>
    <n v="1412005602"/>
    <b v="0"/>
    <n v="4"/>
    <b v="0"/>
    <n v="5"/>
    <n v="105.2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420"/>
    <x v="2"/>
    <s v="US"/>
    <s v="USD"/>
    <n v="1337102187"/>
    <n v="1335892587"/>
    <b v="0"/>
    <n v="18"/>
    <b v="0"/>
    <n v="17"/>
    <n v="23.33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419"/>
    <x v="2"/>
    <s v="US"/>
    <s v="USD"/>
    <n v="1476863607"/>
    <n v="1474271607"/>
    <b v="0"/>
    <n v="0"/>
    <b v="0"/>
    <n v="7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2"/>
    <s v="US"/>
    <s v="USD"/>
    <n v="1330478998"/>
    <n v="1327886998"/>
    <b v="0"/>
    <n v="22"/>
    <b v="0"/>
    <n v="3"/>
    <n v="18.95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416"/>
    <x v="2"/>
    <s v="US"/>
    <s v="USD"/>
    <n v="1342309368"/>
    <n v="1337125368"/>
    <b v="0"/>
    <n v="49"/>
    <b v="0"/>
    <n v="5"/>
    <n v="8.49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415"/>
    <x v="2"/>
    <s v="US"/>
    <s v="USD"/>
    <n v="1409337911"/>
    <n v="1406745911"/>
    <b v="0"/>
    <n v="19"/>
    <b v="0"/>
    <n v="14"/>
    <n v="21.84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2"/>
    <s v="US"/>
    <s v="USD"/>
    <n v="1339816200"/>
    <n v="1337095997"/>
    <b v="0"/>
    <n v="4"/>
    <b v="0"/>
    <n v="83"/>
    <n v="103.2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411"/>
    <x v="2"/>
    <s v="US"/>
    <s v="USD"/>
    <n v="1472835802"/>
    <n v="1470243802"/>
    <b v="0"/>
    <n v="4"/>
    <b v="0"/>
    <n v="8"/>
    <n v="102.7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410"/>
    <x v="2"/>
    <s v="US"/>
    <s v="USD"/>
    <n v="1428171037"/>
    <n v="1425582637"/>
    <b v="0"/>
    <n v="2"/>
    <b v="0"/>
    <n v="4"/>
    <n v="20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410"/>
    <x v="2"/>
    <s v="US"/>
    <s v="USD"/>
    <n v="1341086400"/>
    <n v="1340055345"/>
    <b v="0"/>
    <n v="0"/>
    <b v="0"/>
    <n v="21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2"/>
    <s v="US"/>
    <s v="USD"/>
    <n v="1403039842"/>
    <n v="1397855842"/>
    <b v="0"/>
    <n v="0"/>
    <b v="0"/>
    <n v="13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2"/>
    <s v="US"/>
    <s v="USD"/>
    <n v="1324232504"/>
    <n v="1320776504"/>
    <b v="0"/>
    <n v="14"/>
    <b v="0"/>
    <n v="9"/>
    <n v="29.22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408"/>
    <x v="2"/>
    <s v="US"/>
    <s v="USD"/>
    <n v="1346017023"/>
    <n v="1343425023"/>
    <b v="0"/>
    <n v="8"/>
    <b v="0"/>
    <n v="20"/>
    <n v="51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405"/>
    <x v="2"/>
    <s v="US"/>
    <s v="USD"/>
    <n v="1410448551"/>
    <n v="1407856551"/>
    <b v="0"/>
    <n v="0"/>
    <b v="0"/>
    <n v="4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403"/>
    <x v="2"/>
    <s v="IE"/>
    <s v="EUR"/>
    <n v="1428519527"/>
    <n v="1425927527"/>
    <b v="0"/>
    <n v="15"/>
    <b v="0"/>
    <n v="81"/>
    <n v="26.87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403"/>
    <x v="2"/>
    <s v="US"/>
    <s v="USD"/>
    <n v="1389476201"/>
    <n v="1386884201"/>
    <b v="0"/>
    <n v="33"/>
    <b v="0"/>
    <n v="4"/>
    <n v="12.21"/>
    <x v="3"/>
    <s v="children's books"/>
    <x v="2756"/>
    <d v="2014-01-11T21:36:41"/>
    <x v="0"/>
  </r>
  <r>
    <n v="2757"/>
    <s v="C is for Crooked"/>
    <s v="A children's letter book that Lampoons Hillary Clinton"/>
    <n v="1500"/>
    <n v="403"/>
    <x v="2"/>
    <s v="US"/>
    <s v="USD"/>
    <n v="1470498332"/>
    <n v="1469202332"/>
    <b v="0"/>
    <n v="2"/>
    <b v="0"/>
    <n v="27"/>
    <n v="201.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2"/>
    <s v="AU"/>
    <s v="AUD"/>
    <n v="1476095783"/>
    <n v="1474886183"/>
    <b v="0"/>
    <n v="6"/>
    <b v="0"/>
    <n v="20"/>
    <n v="67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2"/>
    <s v="AU"/>
    <s v="AUD"/>
    <n v="1468658866"/>
    <n v="1464943666"/>
    <b v="0"/>
    <n v="2"/>
    <b v="0"/>
    <n v="40"/>
    <n v="200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2"/>
    <s v="GB"/>
    <s v="GBP"/>
    <n v="1371726258"/>
    <n v="1369134258"/>
    <b v="0"/>
    <n v="0"/>
    <b v="0"/>
    <n v="8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400.33"/>
    <x v="2"/>
    <s v="US"/>
    <s v="USD"/>
    <n v="1357176693"/>
    <n v="1354584693"/>
    <b v="0"/>
    <n v="4"/>
    <b v="0"/>
    <n v="8"/>
    <n v="100.08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400"/>
    <x v="2"/>
    <s v="US"/>
    <s v="USD"/>
    <n v="1332114795"/>
    <n v="1326934395"/>
    <b v="0"/>
    <n v="1"/>
    <b v="0"/>
    <n v="12"/>
    <n v="400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400"/>
    <x v="2"/>
    <s v="US"/>
    <s v="USD"/>
    <n v="1369403684"/>
    <n v="1365515684"/>
    <b v="0"/>
    <n v="3"/>
    <b v="0"/>
    <n v="1"/>
    <n v="133.33000000000001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00"/>
    <x v="2"/>
    <s v="US"/>
    <s v="USD"/>
    <n v="1338404400"/>
    <n v="1335855631"/>
    <b v="0"/>
    <n v="4"/>
    <b v="0"/>
    <n v="10"/>
    <n v="100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400"/>
    <x v="2"/>
    <s v="US"/>
    <s v="USD"/>
    <n v="1351432428"/>
    <n v="1350050028"/>
    <b v="0"/>
    <n v="0"/>
    <b v="0"/>
    <n v="1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400"/>
    <x v="2"/>
    <s v="US"/>
    <s v="USD"/>
    <n v="1313078518"/>
    <n v="1310486518"/>
    <b v="0"/>
    <n v="4"/>
    <b v="0"/>
    <n v="8"/>
    <n v="100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97"/>
    <x v="2"/>
    <s v="CA"/>
    <s v="CAD"/>
    <n v="1439766050"/>
    <n v="1434582050"/>
    <b v="0"/>
    <n v="3"/>
    <b v="0"/>
    <n v="10"/>
    <n v="132.33000000000001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396"/>
    <x v="2"/>
    <s v="US"/>
    <s v="USD"/>
    <n v="1333028723"/>
    <n v="1330440323"/>
    <b v="0"/>
    <n v="34"/>
    <b v="0"/>
    <n v="6"/>
    <n v="11.65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391"/>
    <x v="2"/>
    <s v="GB"/>
    <s v="GBP"/>
    <n v="1401997790"/>
    <n v="1397677790"/>
    <b v="0"/>
    <n v="2"/>
    <b v="0"/>
    <n v="49"/>
    <n v="195.5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385"/>
    <x v="2"/>
    <s v="US"/>
    <s v="USD"/>
    <n v="1395158130"/>
    <n v="1392569730"/>
    <b v="0"/>
    <n v="33"/>
    <b v="0"/>
    <n v="2"/>
    <n v="11.67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2"/>
    <s v="US"/>
    <s v="USD"/>
    <n v="1359738000"/>
    <n v="1355489140"/>
    <b v="0"/>
    <n v="0"/>
    <b v="0"/>
    <n v="2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2"/>
    <s v="US"/>
    <s v="USD"/>
    <n v="1381006294"/>
    <n v="1379710294"/>
    <b v="0"/>
    <n v="0"/>
    <b v="0"/>
    <n v="5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381"/>
    <x v="2"/>
    <s v="CA"/>
    <s v="CAD"/>
    <n v="1461530721"/>
    <n v="1460666721"/>
    <b v="0"/>
    <n v="1"/>
    <b v="0"/>
    <n v="72"/>
    <n v="38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2"/>
    <s v="US"/>
    <s v="USD"/>
    <n v="1362711728"/>
    <n v="1360119728"/>
    <b v="0"/>
    <n v="13"/>
    <b v="0"/>
    <n v="10"/>
    <n v="29.23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380"/>
    <x v="2"/>
    <s v="US"/>
    <s v="USD"/>
    <n v="1323994754"/>
    <n v="1321402754"/>
    <b v="0"/>
    <n v="2"/>
    <b v="0"/>
    <n v="8"/>
    <n v="190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2"/>
    <s v="US"/>
    <s v="USD"/>
    <n v="1434092876"/>
    <n v="1431414476"/>
    <b v="0"/>
    <n v="36"/>
    <b v="0"/>
    <n v="2"/>
    <n v="10.56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2"/>
    <s v="US"/>
    <s v="USD"/>
    <n v="1437149004"/>
    <n v="1434557004"/>
    <b v="0"/>
    <n v="1"/>
    <b v="0"/>
    <n v="13"/>
    <n v="377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2"/>
    <s v="US"/>
    <s v="USD"/>
    <n v="1409009306"/>
    <n v="1406417306"/>
    <b v="0"/>
    <n v="15"/>
    <b v="0"/>
    <n v="7"/>
    <n v="25.0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2"/>
    <s v="US"/>
    <s v="USD"/>
    <n v="1448204621"/>
    <n v="1445609021"/>
    <b v="0"/>
    <n v="1"/>
    <b v="0"/>
    <n v="15"/>
    <n v="376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375"/>
    <x v="2"/>
    <s v="IT"/>
    <s v="EUR"/>
    <n v="1489142688"/>
    <n v="1486550688"/>
    <b v="0"/>
    <n v="0"/>
    <b v="0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375"/>
    <x v="0"/>
    <s v="US"/>
    <s v="USD"/>
    <n v="1423724400"/>
    <n v="1421274954"/>
    <b v="0"/>
    <n v="28"/>
    <b v="1"/>
    <n v="30"/>
    <n v="13.39"/>
    <x v="1"/>
    <s v="plays"/>
    <x v="2781"/>
    <d v="2015-02-12T07:00:00"/>
    <x v="2"/>
  </r>
  <r>
    <n v="2782"/>
    <s v="Better Than Ever Productions presents Geezer Game"/>
    <s v="The premiere theatre troupe in SE Michigan offering acting opportunities for the 50+ actor."/>
    <n v="1000"/>
    <n v="375"/>
    <x v="0"/>
    <s v="US"/>
    <s v="USD"/>
    <n v="1424149140"/>
    <n v="1421964718"/>
    <b v="0"/>
    <n v="18"/>
    <b v="1"/>
    <n v="38"/>
    <n v="20.83"/>
    <x v="1"/>
    <s v="plays"/>
    <x v="2782"/>
    <d v="2015-02-17T04:59:00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0"/>
    <s v="GB"/>
    <s v="GBP"/>
    <n v="1429793446"/>
    <n v="1428583846"/>
    <b v="0"/>
    <n v="61"/>
    <b v="1"/>
    <n v="38"/>
    <n v="6.15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0"/>
    <s v="US"/>
    <s v="USD"/>
    <n v="1414608843"/>
    <n v="1412794443"/>
    <b v="0"/>
    <n v="108"/>
    <b v="1"/>
    <n v="6"/>
    <n v="3.44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369"/>
    <x v="0"/>
    <s v="US"/>
    <s v="USD"/>
    <n v="1470430800"/>
    <n v="1467865967"/>
    <b v="0"/>
    <n v="142"/>
    <b v="1"/>
    <n v="7"/>
    <n v="2.6"/>
    <x v="1"/>
    <s v="plays"/>
    <x v="2785"/>
    <d v="2016-08-05T21:00:00"/>
    <x v="1"/>
  </r>
  <r>
    <n v="2786"/>
    <s v="Fierce"/>
    <s v="A heart-melting farce about sex, art and the lovelorn lay-abouts of London-town."/>
    <n v="2500"/>
    <n v="367"/>
    <x v="0"/>
    <s v="GB"/>
    <s v="GBP"/>
    <n v="1404913180"/>
    <n v="1403703580"/>
    <b v="0"/>
    <n v="74"/>
    <b v="1"/>
    <n v="15"/>
    <n v="4.96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0"/>
    <s v="US"/>
    <s v="USD"/>
    <n v="1405658752"/>
    <n v="1403066752"/>
    <b v="0"/>
    <n v="38"/>
    <b v="1"/>
    <n v="36"/>
    <n v="9.5299999999999994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361"/>
    <x v="0"/>
    <s v="US"/>
    <s v="USD"/>
    <n v="1469811043"/>
    <n v="1467219043"/>
    <b v="0"/>
    <n v="20"/>
    <b v="1"/>
    <n v="18"/>
    <n v="18.05"/>
    <x v="1"/>
    <s v="plays"/>
    <x v="2788"/>
    <d v="2016-07-29T16:50:43"/>
    <x v="1"/>
  </r>
  <r>
    <n v="2789"/>
    <s v="The Adventurers Club"/>
    <s v="BNT's Biggest Adventure So Far: Our 2015 full length production!"/>
    <n v="3000"/>
    <n v="360"/>
    <x v="0"/>
    <s v="US"/>
    <s v="USD"/>
    <n v="1426132800"/>
    <n v="1424477934"/>
    <b v="0"/>
    <n v="24"/>
    <b v="1"/>
    <n v="12"/>
    <n v="15"/>
    <x v="1"/>
    <s v="plays"/>
    <x v="2789"/>
    <d v="2015-03-12T04:00:0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0"/>
    <s v="US"/>
    <s v="USD"/>
    <n v="1423693903"/>
    <n v="1421101903"/>
    <b v="0"/>
    <n v="66"/>
    <b v="1"/>
    <n v="12"/>
    <n v="5.45"/>
    <x v="1"/>
    <s v="plays"/>
    <x v="2790"/>
    <d v="2015-02-11T22:31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0"/>
    <s v="US"/>
    <s v="USD"/>
    <n v="1473393600"/>
    <n v="1470778559"/>
    <b v="0"/>
    <n v="28"/>
    <b v="1"/>
    <n v="18"/>
    <n v="12.86"/>
    <x v="1"/>
    <s v="plays"/>
    <x v="2791"/>
    <d v="2016-09-09T04:00:00"/>
    <x v="1"/>
  </r>
  <r>
    <n v="2792"/>
    <s v="That Still Small Voice Stage Play"/>
    <s v="Homeless and hopeless, this prequel tells the story of a Colorado youth who leans on her friends when family leaves her behind."/>
    <n v="2000"/>
    <n v="359"/>
    <x v="0"/>
    <s v="US"/>
    <s v="USD"/>
    <n v="1439357559"/>
    <n v="1435469559"/>
    <b v="0"/>
    <n v="24"/>
    <b v="1"/>
    <n v="18"/>
    <n v="14.96"/>
    <x v="1"/>
    <s v="plays"/>
    <x v="2792"/>
    <d v="2015-08-12T05:32:39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0"/>
    <s v="AU"/>
    <s v="AUD"/>
    <n v="1437473005"/>
    <n v="1434881005"/>
    <b v="0"/>
    <n v="73"/>
    <b v="1"/>
    <n v="4"/>
    <n v="4.9000000000000004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0"/>
    <s v="GB"/>
    <s v="GBP"/>
    <n v="1457031600"/>
    <n v="1455640559"/>
    <b v="0"/>
    <n v="3"/>
    <b v="1"/>
    <n v="716"/>
    <n v="119.33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355"/>
    <x v="0"/>
    <s v="US"/>
    <s v="USD"/>
    <n v="1402095600"/>
    <n v="1400675841"/>
    <b v="0"/>
    <n v="20"/>
    <b v="1"/>
    <n v="51"/>
    <n v="17.7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353"/>
    <x v="0"/>
    <s v="GB"/>
    <s v="GBP"/>
    <n v="1404564028"/>
    <n v="1401972028"/>
    <b v="0"/>
    <n v="21"/>
    <b v="1"/>
    <n v="44"/>
    <n v="16.809999999999999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0"/>
    <s v="GB"/>
    <s v="GBP"/>
    <n v="1404858840"/>
    <n v="1402266840"/>
    <b v="0"/>
    <n v="94"/>
    <b v="1"/>
    <n v="4"/>
    <n v="3.73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0"/>
    <s v="GB"/>
    <s v="GBP"/>
    <n v="1438358400"/>
    <n v="1437063121"/>
    <b v="0"/>
    <n v="139"/>
    <b v="1"/>
    <n v="7"/>
    <n v="2.5299999999999998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350"/>
    <x v="0"/>
    <s v="GB"/>
    <s v="GBP"/>
    <n v="1466179200"/>
    <n v="1463466070"/>
    <b v="0"/>
    <n v="130"/>
    <b v="1"/>
    <n v="7"/>
    <n v="2.69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350"/>
    <x v="0"/>
    <s v="GB"/>
    <s v="GBP"/>
    <n v="1420377366"/>
    <n v="1415193366"/>
    <b v="0"/>
    <n v="31"/>
    <b v="1"/>
    <n v="35"/>
    <n v="11.2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350"/>
    <x v="0"/>
    <s v="AU"/>
    <s v="AUD"/>
    <n v="1412938800"/>
    <n v="1411019409"/>
    <b v="0"/>
    <n v="13"/>
    <b v="1"/>
    <n v="70"/>
    <n v="26.92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0"/>
    <s v="GB"/>
    <s v="GBP"/>
    <n v="1438875107"/>
    <n v="1436283107"/>
    <b v="0"/>
    <n v="90"/>
    <b v="1"/>
    <n v="12"/>
    <n v="3.89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0"/>
    <s v="US"/>
    <s v="USD"/>
    <n v="1437004800"/>
    <n v="1433295276"/>
    <b v="0"/>
    <n v="141"/>
    <b v="1"/>
    <n v="3"/>
    <n v="2.4500000000000002"/>
    <x v="1"/>
    <s v="plays"/>
    <x v="2803"/>
    <d v="2015-07-16T00:00:00"/>
    <x v="2"/>
  </r>
  <r>
    <n v="2804"/>
    <s v="The Piano Man"/>
    <s v="The real-life story of the mysterious 'Piano Man' who washed ashore with no memory; with no speech; but with an amazing ability..."/>
    <n v="1000"/>
    <n v="345"/>
    <x v="0"/>
    <s v="GB"/>
    <s v="GBP"/>
    <n v="1411987990"/>
    <n v="1409395990"/>
    <b v="0"/>
    <n v="23"/>
    <b v="1"/>
    <n v="35"/>
    <n v="15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0"/>
    <s v="GB"/>
    <s v="GBP"/>
    <n v="1440245273"/>
    <n v="1438085273"/>
    <b v="0"/>
    <n v="18"/>
    <b v="1"/>
    <n v="86"/>
    <n v="19.170000000000002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41"/>
    <x v="0"/>
    <s v="GB"/>
    <s v="GBP"/>
    <n v="1438772400"/>
    <n v="1435645490"/>
    <b v="0"/>
    <n v="76"/>
    <b v="1"/>
    <n v="11"/>
    <n v="4.49"/>
    <x v="1"/>
    <s v="plays"/>
    <x v="2806"/>
    <d v="2015-08-05T11:00:00"/>
    <x v="0"/>
  </r>
  <r>
    <n v="2807"/>
    <s v="The Commission Theatre Co."/>
    <s v="Bringing Shakespeare back to the Playwrights"/>
    <n v="5000"/>
    <n v="340"/>
    <x v="0"/>
    <s v="US"/>
    <s v="USD"/>
    <n v="1435611438"/>
    <n v="1433019438"/>
    <b v="0"/>
    <n v="93"/>
    <b v="1"/>
    <n v="7"/>
    <n v="3.66"/>
    <x v="1"/>
    <s v="plays"/>
    <x v="2807"/>
    <d v="2015-06-29T20:57:1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0"/>
    <s v="US"/>
    <s v="USD"/>
    <n v="1440274735"/>
    <n v="1437682735"/>
    <b v="0"/>
    <n v="69"/>
    <b v="1"/>
    <n v="8"/>
    <n v="4.9000000000000004"/>
    <x v="1"/>
    <s v="plays"/>
    <x v="2808"/>
    <d v="2015-08-22T20:18:55"/>
    <x v="2"/>
  </r>
  <r>
    <n v="2809"/>
    <s v="Sugarglass Theatre"/>
    <s v="Sugarglass is a Dublin based theatre company committed to international collaboration. 2016 sees the launch of their NYC division."/>
    <n v="2500"/>
    <n v="335"/>
    <x v="0"/>
    <s v="US"/>
    <s v="USD"/>
    <n v="1459348740"/>
    <n v="1458647725"/>
    <b v="0"/>
    <n v="21"/>
    <b v="1"/>
    <n v="13"/>
    <n v="15.95"/>
    <x v="1"/>
    <s v="plays"/>
    <x v="2809"/>
    <d v="2016-03-30T14:39:00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0"/>
    <s v="US"/>
    <s v="USD"/>
    <n v="1401595140"/>
    <n v="1398828064"/>
    <b v="0"/>
    <n v="57"/>
    <b v="1"/>
    <n v="13"/>
    <n v="5.88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335"/>
    <x v="0"/>
    <s v="GB"/>
    <s v="GBP"/>
    <n v="1424692503"/>
    <n v="1422100503"/>
    <b v="0"/>
    <n v="108"/>
    <b v="1"/>
    <n v="3"/>
    <n v="3.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335"/>
    <x v="0"/>
    <s v="CA"/>
    <s v="CAD"/>
    <n v="1428292800"/>
    <n v="1424368298"/>
    <b v="0"/>
    <n v="83"/>
    <b v="1"/>
    <n v="7"/>
    <n v="4.04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34"/>
    <x v="0"/>
    <s v="US"/>
    <s v="USD"/>
    <n v="1481737761"/>
    <n v="1479577761"/>
    <b v="0"/>
    <n v="96"/>
    <b v="1"/>
    <n v="12"/>
    <n v="3.48"/>
    <x v="1"/>
    <s v="plays"/>
    <x v="2813"/>
    <d v="2016-12-14T17:49:21"/>
    <x v="1"/>
  </r>
  <r>
    <n v="2814"/>
    <s v="Stitching by Anthony Neilson"/>
    <s v="Stitching is a play exploring how a couple cope with the loss of their child. It will run for a month at The Drayton Arms Theatre."/>
    <n v="1500"/>
    <n v="330"/>
    <x v="0"/>
    <s v="GB"/>
    <s v="GBP"/>
    <n v="1431164115"/>
    <n v="1428572115"/>
    <b v="0"/>
    <n v="64"/>
    <b v="1"/>
    <n v="22"/>
    <n v="5.16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327"/>
    <x v="0"/>
    <s v="CA"/>
    <s v="CAD"/>
    <n v="1470595109"/>
    <n v="1468003109"/>
    <b v="0"/>
    <n v="14"/>
    <b v="1"/>
    <n v="131"/>
    <n v="23.36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0"/>
    <s v="GB"/>
    <s v="GBP"/>
    <n v="1438531200"/>
    <n v="1435921992"/>
    <b v="0"/>
    <n v="169"/>
    <b v="1"/>
    <n v="11"/>
    <n v="1.9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325"/>
    <x v="0"/>
    <s v="GB"/>
    <s v="GBP"/>
    <n v="1425136462"/>
    <n v="1421680462"/>
    <b v="0"/>
    <n v="33"/>
    <b v="1"/>
    <n v="54"/>
    <n v="9.85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325"/>
    <x v="0"/>
    <s v="US"/>
    <s v="USD"/>
    <n v="1443018086"/>
    <n v="1441290086"/>
    <b v="0"/>
    <n v="102"/>
    <b v="1"/>
    <n v="3"/>
    <n v="3.19"/>
    <x v="1"/>
    <s v="plays"/>
    <x v="2818"/>
    <d v="2015-09-23T14:21:26"/>
    <x v="2"/>
  </r>
  <r>
    <n v="2819"/>
    <s v="Make TES a success at The Edinburgh Fringe Fest"/>
    <s v="Years of work, my best show, and a top Edinburgh venue.  Help me expose my talents to the UK and tell an important story."/>
    <n v="5000"/>
    <n v="325"/>
    <x v="0"/>
    <s v="GB"/>
    <s v="GBP"/>
    <n v="1434285409"/>
    <n v="1431693409"/>
    <b v="0"/>
    <n v="104"/>
    <b v="1"/>
    <n v="7"/>
    <n v="3.13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325"/>
    <x v="0"/>
    <s v="GB"/>
    <s v="GBP"/>
    <n v="1456444800"/>
    <n v="1454337589"/>
    <b v="0"/>
    <n v="20"/>
    <b v="1"/>
    <n v="163"/>
    <n v="16.25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0"/>
    <s v="GB"/>
    <s v="GBP"/>
    <n v="1411510135"/>
    <n v="1408918135"/>
    <b v="0"/>
    <n v="35"/>
    <b v="1"/>
    <n v="32"/>
    <n v="9.14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320"/>
    <x v="0"/>
    <s v="US"/>
    <s v="USD"/>
    <n v="1427469892"/>
    <n v="1424881492"/>
    <b v="0"/>
    <n v="94"/>
    <b v="1"/>
    <n v="5"/>
    <n v="3.4"/>
    <x v="1"/>
    <s v="plays"/>
    <x v="2822"/>
    <d v="2015-03-27T15:24:5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0"/>
    <s v="GB"/>
    <s v="GBP"/>
    <n v="1427842740"/>
    <n v="1425428206"/>
    <b v="0"/>
    <n v="14"/>
    <b v="1"/>
    <n v="320"/>
    <n v="22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317"/>
    <x v="0"/>
    <s v="US"/>
    <s v="USD"/>
    <n v="1434159780"/>
    <n v="1431412196"/>
    <b v="0"/>
    <n v="15"/>
    <b v="1"/>
    <n v="49"/>
    <n v="21.13"/>
    <x v="1"/>
    <s v="plays"/>
    <x v="2824"/>
    <d v="2015-06-13T01:43:00"/>
    <x v="2"/>
  </r>
  <r>
    <n v="2825"/>
    <s v="The Night Before Christmas"/>
    <s v="Help Saltmine Theatre Company tell the exciting story of St Nicholas and the importance of gratefulness in their new Christmas show."/>
    <n v="3000"/>
    <n v="316"/>
    <x v="0"/>
    <s v="GB"/>
    <s v="GBP"/>
    <n v="1449255686"/>
    <n v="1446663686"/>
    <b v="0"/>
    <n v="51"/>
    <b v="1"/>
    <n v="11"/>
    <n v="6.2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312"/>
    <x v="0"/>
    <s v="US"/>
    <s v="USD"/>
    <n v="1436511600"/>
    <n v="1434415812"/>
    <b v="0"/>
    <n v="19"/>
    <b v="1"/>
    <n v="16"/>
    <n v="16.420000000000002"/>
    <x v="1"/>
    <s v="plays"/>
    <x v="2826"/>
    <d v="2015-07-10T07:00:0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0"/>
    <s v="US"/>
    <s v="USD"/>
    <n v="1464971400"/>
    <n v="1462379066"/>
    <b v="0"/>
    <n v="23"/>
    <b v="1"/>
    <n v="16"/>
    <n v="13.52"/>
    <x v="1"/>
    <s v="plays"/>
    <x v="2827"/>
    <d v="2016-06-03T16:30:00"/>
    <x v="1"/>
  </r>
  <r>
    <n v="2828"/>
    <s v="Peace In Our Time"/>
    <s v="The Battle of Britain has been lost; London is occupied, who can you trust? Help produce this classic piece of theatre. Drama for now."/>
    <n v="9500"/>
    <n v="310"/>
    <x v="0"/>
    <s v="GB"/>
    <s v="GBP"/>
    <n v="1443826800"/>
    <n v="1441606869"/>
    <b v="0"/>
    <n v="97"/>
    <b v="1"/>
    <n v="3"/>
    <n v="3.2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310"/>
    <x v="0"/>
    <s v="GB"/>
    <s v="GBP"/>
    <n v="1464863118"/>
    <n v="1462443918"/>
    <b v="0"/>
    <n v="76"/>
    <b v="1"/>
    <n v="12"/>
    <n v="4.08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10"/>
    <x v="0"/>
    <s v="US"/>
    <s v="USD"/>
    <n v="1399867140"/>
    <n v="1398802148"/>
    <b v="0"/>
    <n v="11"/>
    <b v="1"/>
    <n v="10"/>
    <n v="28.18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10"/>
    <x v="0"/>
    <s v="US"/>
    <s v="USD"/>
    <n v="1437076070"/>
    <n v="1434484070"/>
    <b v="0"/>
    <n v="52"/>
    <b v="1"/>
    <n v="10"/>
    <n v="5.96"/>
    <x v="1"/>
    <s v="plays"/>
    <x v="2831"/>
    <d v="2015-07-16T19:47:50"/>
    <x v="2"/>
  </r>
  <r>
    <n v="2832"/>
    <s v="Secret Diaries"/>
    <s v="Charting the big stuff in life from dance routines to coming out; exploring homophobia, family, friendship &amp; finding your own voice."/>
    <n v="2500"/>
    <n v="305"/>
    <x v="0"/>
    <s v="GB"/>
    <s v="GBP"/>
    <n v="1416780000"/>
    <n v="1414342894"/>
    <b v="0"/>
    <n v="95"/>
    <b v="1"/>
    <n v="12"/>
    <n v="3.21"/>
    <x v="1"/>
    <s v="plays"/>
    <x v="2832"/>
    <d v="2014-11-23T22:00:00"/>
    <x v="0"/>
  </r>
  <r>
    <n v="2833"/>
    <s v="Star Man Rocket Man"/>
    <s v="A new play about exploring outer space"/>
    <n v="2700"/>
    <n v="302"/>
    <x v="0"/>
    <s v="US"/>
    <s v="USD"/>
    <n v="1444528800"/>
    <n v="1442804633"/>
    <b v="0"/>
    <n v="35"/>
    <b v="1"/>
    <n v="11"/>
    <n v="8.6300000000000008"/>
    <x v="1"/>
    <s v="plays"/>
    <x v="2833"/>
    <d v="2015-10-11T02:00:00"/>
    <x v="2"/>
  </r>
  <r>
    <n v="2834"/>
    <s v="Thank You For Smoking"/>
    <s v="Thank You For Smoking. A play about love, 5 trillion cigarettes and how the Flintstones earned the tobacco industry millions."/>
    <n v="800"/>
    <n v="301"/>
    <x v="0"/>
    <s v="GB"/>
    <s v="GBP"/>
    <n v="1422658930"/>
    <n v="1421362930"/>
    <b v="0"/>
    <n v="21"/>
    <b v="1"/>
    <n v="38"/>
    <n v="14.33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301"/>
    <x v="0"/>
    <s v="GB"/>
    <s v="GBP"/>
    <n v="1449273600"/>
    <n v="1446742417"/>
    <b v="0"/>
    <n v="93"/>
    <b v="1"/>
    <n v="30"/>
    <n v="3.24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0"/>
    <s v="US"/>
    <s v="USD"/>
    <n v="1487393940"/>
    <n v="1484115418"/>
    <b v="0"/>
    <n v="11"/>
    <b v="1"/>
    <n v="67"/>
    <n v="27.36"/>
    <x v="1"/>
    <s v="plays"/>
    <x v="2836"/>
    <d v="2017-02-18T04:59:00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0"/>
    <s v="CA"/>
    <s v="CAD"/>
    <n v="1449701284"/>
    <n v="1446241684"/>
    <b v="0"/>
    <n v="21"/>
    <b v="1"/>
    <n v="35"/>
    <n v="14.33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0"/>
    <s v="US"/>
    <s v="USD"/>
    <n v="1407967200"/>
    <n v="1406039696"/>
    <b v="0"/>
    <n v="54"/>
    <b v="1"/>
    <n v="15"/>
    <n v="5.57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0"/>
    <s v="US"/>
    <s v="USD"/>
    <n v="1408942740"/>
    <n v="1406958354"/>
    <b v="0"/>
    <n v="31"/>
    <b v="1"/>
    <n v="9"/>
    <n v="9.68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0"/>
    <s v="GB"/>
    <s v="GBP"/>
    <n v="1426698000"/>
    <n v="1424825479"/>
    <b v="0"/>
    <n v="132"/>
    <b v="1"/>
    <n v="12"/>
    <n v="2.2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300"/>
    <x v="2"/>
    <s v="GB"/>
    <s v="GBP"/>
    <n v="1450032297"/>
    <n v="1444844697"/>
    <b v="0"/>
    <n v="1"/>
    <b v="0"/>
    <n v="30"/>
    <n v="30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300"/>
    <x v="2"/>
    <s v="GB"/>
    <s v="GBP"/>
    <n v="1403348400"/>
    <n v="1401058295"/>
    <b v="0"/>
    <n v="0"/>
    <b v="0"/>
    <n v="2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300"/>
    <x v="2"/>
    <s v="US"/>
    <s v="USD"/>
    <n v="1465790400"/>
    <n v="1462210950"/>
    <b v="0"/>
    <n v="0"/>
    <b v="0"/>
    <n v="25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0"/>
    <x v="2"/>
    <s v="AT"/>
    <s v="EUR"/>
    <n v="1483535180"/>
    <n v="1480943180"/>
    <b v="0"/>
    <n v="1"/>
    <b v="0"/>
    <n v="55"/>
    <n v="30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2"/>
    <s v="US"/>
    <s v="USD"/>
    <n v="1433723033"/>
    <n v="1428539033"/>
    <b v="0"/>
    <n v="39"/>
    <b v="0"/>
    <n v="4"/>
    <n v="7.69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2"/>
    <s v="US"/>
    <s v="USD"/>
    <n v="1432917394"/>
    <n v="1429029394"/>
    <b v="0"/>
    <n v="0"/>
    <b v="0"/>
    <n v="4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300"/>
    <x v="2"/>
    <s v="US"/>
    <s v="USD"/>
    <n v="1464031265"/>
    <n v="1458847265"/>
    <b v="0"/>
    <n v="0"/>
    <b v="0"/>
    <n v="15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2"/>
    <s v="US"/>
    <s v="USD"/>
    <n v="1432913659"/>
    <n v="1430321659"/>
    <b v="0"/>
    <n v="3"/>
    <b v="0"/>
    <n v="1"/>
    <n v="10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300"/>
    <x v="2"/>
    <s v="GB"/>
    <s v="GBP"/>
    <n v="1461406600"/>
    <n v="1458814600"/>
    <b v="0"/>
    <n v="1"/>
    <b v="0"/>
    <n v="60"/>
    <n v="300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2"/>
    <s v="US"/>
    <s v="USD"/>
    <n v="1409962211"/>
    <n v="1407370211"/>
    <b v="0"/>
    <n v="13"/>
    <b v="0"/>
    <n v="4"/>
    <n v="22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2"/>
    <s v="IE"/>
    <s v="EUR"/>
    <n v="1454109420"/>
    <n v="1453334629"/>
    <b v="0"/>
    <n v="0"/>
    <b v="0"/>
    <n v="7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292"/>
    <x v="2"/>
    <s v="US"/>
    <s v="USD"/>
    <n v="1403312703"/>
    <n v="1400720703"/>
    <b v="0"/>
    <n v="6"/>
    <b v="0"/>
    <n v="6"/>
    <n v="48.67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2"/>
    <s v="CA"/>
    <s v="CAD"/>
    <n v="1410669297"/>
    <n v="1405485297"/>
    <b v="0"/>
    <n v="0"/>
    <b v="0"/>
    <n v="3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289"/>
    <x v="2"/>
    <s v="GB"/>
    <s v="GBP"/>
    <n v="1431018719"/>
    <n v="1429290719"/>
    <b v="0"/>
    <n v="14"/>
    <b v="0"/>
    <n v="29"/>
    <n v="20.64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289"/>
    <x v="2"/>
    <s v="US"/>
    <s v="USD"/>
    <n v="1454110440"/>
    <n v="1451607071"/>
    <b v="0"/>
    <n v="5"/>
    <b v="0"/>
    <n v="48"/>
    <n v="57.8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289"/>
    <x v="2"/>
    <s v="US"/>
    <s v="USD"/>
    <n v="1439069640"/>
    <n v="1433897647"/>
    <b v="0"/>
    <n v="6"/>
    <b v="0"/>
    <n v="10"/>
    <n v="48.17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286"/>
    <x v="2"/>
    <s v="MX"/>
    <s v="MXN"/>
    <n v="1487613600"/>
    <n v="1482444295"/>
    <b v="0"/>
    <n v="15"/>
    <b v="0"/>
    <n v="1"/>
    <n v="19.07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285"/>
    <x v="2"/>
    <s v="NL"/>
    <s v="EUR"/>
    <n v="1417778880"/>
    <n v="1415711095"/>
    <b v="0"/>
    <n v="0"/>
    <b v="0"/>
    <n v="29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285"/>
    <x v="2"/>
    <s v="AU"/>
    <s v="AUD"/>
    <n v="1444984904"/>
    <n v="1439800904"/>
    <b v="0"/>
    <n v="1"/>
    <b v="0"/>
    <n v="14"/>
    <n v="28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84"/>
    <x v="2"/>
    <s v="US"/>
    <s v="USD"/>
    <n v="1466363576"/>
    <n v="1461179576"/>
    <b v="0"/>
    <n v="9"/>
    <b v="0"/>
    <n v="7"/>
    <n v="31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281"/>
    <x v="2"/>
    <s v="AU"/>
    <s v="AUD"/>
    <n v="1443103848"/>
    <n v="1441894248"/>
    <b v="0"/>
    <n v="3"/>
    <b v="0"/>
    <n v="112"/>
    <n v="93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280"/>
    <x v="2"/>
    <s v="US"/>
    <s v="USD"/>
    <n v="1403636229"/>
    <n v="1401044229"/>
    <b v="0"/>
    <n v="3"/>
    <b v="0"/>
    <n v="2"/>
    <n v="93.33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80"/>
    <x v="2"/>
    <s v="US"/>
    <s v="USD"/>
    <n v="1410279123"/>
    <n v="1405095123"/>
    <b v="0"/>
    <n v="1"/>
    <b v="0"/>
    <n v="1"/>
    <n v="280"/>
    <x v="1"/>
    <s v="plays"/>
    <x v="2863"/>
    <d v="2014-09-09T16:12:03"/>
    <x v="0"/>
  </r>
  <r>
    <n v="2864"/>
    <s v="'Haunting Julia' by Alan Ayckbourn"/>
    <s v="Accessible, original theatre for all!"/>
    <n v="2500"/>
    <n v="280"/>
    <x v="2"/>
    <s v="GB"/>
    <s v="GBP"/>
    <n v="1437139080"/>
    <n v="1434552207"/>
    <b v="0"/>
    <n v="3"/>
    <b v="0"/>
    <n v="11"/>
    <n v="9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280"/>
    <x v="2"/>
    <s v="US"/>
    <s v="USD"/>
    <n v="1420512259"/>
    <n v="1415328259"/>
    <b v="0"/>
    <n v="0"/>
    <b v="0"/>
    <n v="1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280"/>
    <x v="2"/>
    <s v="US"/>
    <s v="USD"/>
    <n v="1476482400"/>
    <n v="1473893721"/>
    <b v="0"/>
    <n v="2"/>
    <b v="0"/>
    <n v="6"/>
    <n v="140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280"/>
    <x v="2"/>
    <s v="US"/>
    <s v="USD"/>
    <n v="1467604800"/>
    <n v="1465533672"/>
    <b v="0"/>
    <n v="10"/>
    <b v="0"/>
    <n v="11"/>
    <n v="28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279"/>
    <x v="2"/>
    <s v="US"/>
    <s v="USD"/>
    <n v="1475697054"/>
    <n v="1473105054"/>
    <b v="0"/>
    <n v="60"/>
    <b v="0"/>
    <n v="2"/>
    <n v="4.6500000000000004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2"/>
    <s v="US"/>
    <s v="USD"/>
    <n v="1468937681"/>
    <n v="1466345681"/>
    <b v="0"/>
    <n v="5"/>
    <b v="0"/>
    <n v="1"/>
    <n v="55.6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2"/>
    <s v="US"/>
    <s v="USD"/>
    <n v="1400301165"/>
    <n v="1397709165"/>
    <b v="0"/>
    <n v="9"/>
    <b v="0"/>
    <n v="6"/>
    <n v="30.78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277"/>
    <x v="2"/>
    <s v="US"/>
    <s v="USD"/>
    <n v="1419183813"/>
    <n v="1417455813"/>
    <b v="0"/>
    <n v="13"/>
    <b v="0"/>
    <n v="3"/>
    <n v="21.31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276"/>
    <x v="2"/>
    <s v="US"/>
    <s v="USD"/>
    <n v="1434768438"/>
    <n v="1429584438"/>
    <b v="0"/>
    <n v="0"/>
    <b v="0"/>
    <n v="9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2"/>
    <s v="US"/>
    <s v="USD"/>
    <n v="1422473831"/>
    <n v="1419881831"/>
    <b v="0"/>
    <n v="8"/>
    <b v="0"/>
    <n v="11"/>
    <n v="34.13000000000000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3"/>
    <x v="2"/>
    <s v="US"/>
    <s v="USD"/>
    <n v="1484684186"/>
    <n v="1482092186"/>
    <b v="0"/>
    <n v="3"/>
    <b v="0"/>
    <n v="5"/>
    <n v="91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273"/>
    <x v="2"/>
    <s v="US"/>
    <s v="USD"/>
    <n v="1462417493"/>
    <n v="1459825493"/>
    <b v="0"/>
    <n v="3"/>
    <b v="0"/>
    <n v="1"/>
    <n v="91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272"/>
    <x v="2"/>
    <s v="US"/>
    <s v="USD"/>
    <n v="1437069079"/>
    <n v="1434477079"/>
    <b v="0"/>
    <n v="0"/>
    <b v="0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2"/>
    <s v="US"/>
    <s v="USD"/>
    <n v="1480525200"/>
    <n v="1477781724"/>
    <b v="0"/>
    <n v="6"/>
    <b v="0"/>
    <n v="5"/>
    <n v="45.17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2"/>
    <s v="GB"/>
    <s v="GBP"/>
    <n v="1435934795"/>
    <n v="1430750795"/>
    <b v="0"/>
    <n v="4"/>
    <b v="0"/>
    <n v="9"/>
    <n v="67.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70"/>
    <x v="2"/>
    <s v="US"/>
    <s v="USD"/>
    <n v="1453310661"/>
    <n v="1450718661"/>
    <b v="0"/>
    <n v="1"/>
    <b v="0"/>
    <n v="2"/>
    <n v="27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70"/>
    <x v="2"/>
    <s v="US"/>
    <s v="USD"/>
    <n v="1440090300"/>
    <n v="1436305452"/>
    <b v="0"/>
    <n v="29"/>
    <b v="0"/>
    <n v="2"/>
    <n v="9.31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2"/>
    <s v="US"/>
    <s v="USD"/>
    <n v="1417620036"/>
    <n v="1412432436"/>
    <b v="0"/>
    <n v="0"/>
    <b v="0"/>
    <n v="5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2"/>
    <s v="US"/>
    <s v="USD"/>
    <n v="1462112318"/>
    <n v="1459520318"/>
    <b v="0"/>
    <n v="4"/>
    <b v="0"/>
    <n v="35"/>
    <n v="66.5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2"/>
    <s v="US"/>
    <s v="USD"/>
    <n v="1454734740"/>
    <n v="1451684437"/>
    <b v="0"/>
    <n v="5"/>
    <b v="0"/>
    <n v="3"/>
    <n v="53.2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264"/>
    <x v="2"/>
    <s v="US"/>
    <s v="USD"/>
    <n v="1417800435"/>
    <n v="1415208435"/>
    <b v="0"/>
    <n v="4"/>
    <b v="0"/>
    <n v="1"/>
    <n v="66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262"/>
    <x v="2"/>
    <s v="US"/>
    <s v="USD"/>
    <n v="1426294201"/>
    <n v="1423705801"/>
    <b v="0"/>
    <n v="5"/>
    <b v="0"/>
    <n v="66"/>
    <n v="52.4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2"/>
    <s v="US"/>
    <s v="USD"/>
    <n v="1442635140"/>
    <n v="1442243484"/>
    <b v="0"/>
    <n v="1"/>
    <b v="0"/>
    <n v="131"/>
    <n v="261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2"/>
    <s v="US"/>
    <s v="USD"/>
    <n v="1420971324"/>
    <n v="1418379324"/>
    <b v="0"/>
    <n v="1"/>
    <b v="0"/>
    <n v="9"/>
    <n v="260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2"/>
    <s v="US"/>
    <s v="USD"/>
    <n v="1413608340"/>
    <n v="1412945440"/>
    <b v="0"/>
    <n v="0"/>
    <b v="0"/>
    <n v="1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260"/>
    <x v="2"/>
    <s v="US"/>
    <s v="USD"/>
    <n v="1409344985"/>
    <n v="1406752985"/>
    <b v="0"/>
    <n v="14"/>
    <b v="0"/>
    <n v="9"/>
    <n v="18.57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60"/>
    <x v="2"/>
    <s v="US"/>
    <s v="USD"/>
    <n v="1407553200"/>
    <n v="1405100992"/>
    <b v="0"/>
    <n v="3"/>
    <b v="0"/>
    <n v="13"/>
    <n v="86.6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60"/>
    <x v="2"/>
    <s v="US"/>
    <s v="USD"/>
    <n v="1460751128"/>
    <n v="1455570728"/>
    <b v="0"/>
    <n v="10"/>
    <b v="0"/>
    <n v="3"/>
    <n v="26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260"/>
    <x v="2"/>
    <s v="US"/>
    <s v="USD"/>
    <n v="1409000400"/>
    <n v="1408381704"/>
    <b v="0"/>
    <n v="17"/>
    <b v="0"/>
    <n v="5"/>
    <n v="15.29"/>
    <x v="1"/>
    <s v="plays"/>
    <x v="2892"/>
    <d v="2014-08-25T21:00:00"/>
    <x v="0"/>
  </r>
  <r>
    <n v="2893"/>
    <s v="REDISCOVERING KIA THE PLAY"/>
    <s v="Fundraising for REDISCOVERING KIA THE PLAY"/>
    <n v="5000"/>
    <n v="260"/>
    <x v="2"/>
    <s v="US"/>
    <s v="USD"/>
    <n v="1420768800"/>
    <n v="1415644395"/>
    <b v="0"/>
    <n v="2"/>
    <b v="0"/>
    <n v="5"/>
    <n v="130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259"/>
    <x v="2"/>
    <s v="US"/>
    <s v="USD"/>
    <n v="1428100815"/>
    <n v="1422920415"/>
    <b v="0"/>
    <n v="0"/>
    <b v="0"/>
    <n v="1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2"/>
    <s v="US"/>
    <s v="USD"/>
    <n v="1403470800"/>
    <n v="1403356792"/>
    <b v="0"/>
    <n v="4"/>
    <b v="0"/>
    <n v="52"/>
    <n v="64.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255"/>
    <x v="2"/>
    <s v="US"/>
    <s v="USD"/>
    <n v="1481522400"/>
    <n v="1480283321"/>
    <b v="0"/>
    <n v="12"/>
    <b v="0"/>
    <n v="9"/>
    <n v="21.25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252"/>
    <x v="2"/>
    <s v="US"/>
    <s v="USD"/>
    <n v="1444577345"/>
    <n v="1441985458"/>
    <b v="0"/>
    <n v="3"/>
    <b v="0"/>
    <n v="2"/>
    <n v="84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252"/>
    <x v="2"/>
    <s v="US"/>
    <s v="USD"/>
    <n v="1446307053"/>
    <n v="1443715053"/>
    <b v="0"/>
    <n v="12"/>
    <b v="0"/>
    <n v="3"/>
    <n v="21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251"/>
    <x v="2"/>
    <s v="US"/>
    <s v="USD"/>
    <n v="1469325158"/>
    <n v="1464141158"/>
    <b v="0"/>
    <n v="0"/>
    <b v="0"/>
    <n v="3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2"/>
    <s v="US"/>
    <s v="USD"/>
    <n v="1407562632"/>
    <n v="1404970632"/>
    <b v="0"/>
    <n v="7"/>
    <b v="0"/>
    <n v="5"/>
    <n v="35.86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250"/>
    <x v="2"/>
    <s v="US"/>
    <s v="USD"/>
    <n v="1423345339"/>
    <n v="1418161339"/>
    <b v="0"/>
    <n v="2"/>
    <b v="0"/>
    <n v="33"/>
    <n v="125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0"/>
    <x v="2"/>
    <s v="US"/>
    <s v="USD"/>
    <n v="1440412396"/>
    <n v="1437820396"/>
    <b v="0"/>
    <n v="1"/>
    <b v="0"/>
    <n v="0"/>
    <n v="25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2"/>
    <s v="US"/>
    <s v="USD"/>
    <n v="1441771218"/>
    <n v="1436587218"/>
    <b v="0"/>
    <n v="4"/>
    <b v="0"/>
    <n v="5"/>
    <n v="62.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250"/>
    <x v="2"/>
    <s v="GB"/>
    <s v="GBP"/>
    <n v="1415534400"/>
    <n v="1414538031"/>
    <b v="0"/>
    <n v="4"/>
    <b v="0"/>
    <n v="17"/>
    <n v="62.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250"/>
    <x v="2"/>
    <s v="US"/>
    <s v="USD"/>
    <n v="1473211313"/>
    <n v="1472001713"/>
    <b v="0"/>
    <n v="17"/>
    <b v="0"/>
    <n v="7"/>
    <n v="14.71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250"/>
    <x v="2"/>
    <s v="US"/>
    <s v="USD"/>
    <n v="1438390800"/>
    <n v="1436888066"/>
    <b v="0"/>
    <n v="7"/>
    <b v="0"/>
    <n v="4"/>
    <n v="35.71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50"/>
    <x v="2"/>
    <s v="US"/>
    <s v="USD"/>
    <n v="1463259837"/>
    <n v="1458075837"/>
    <b v="0"/>
    <n v="2"/>
    <b v="0"/>
    <n v="10"/>
    <n v="125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2"/>
    <s v="US"/>
    <s v="USD"/>
    <n v="1465407219"/>
    <n v="1462815219"/>
    <b v="0"/>
    <n v="5"/>
    <b v="0"/>
    <n v="3"/>
    <n v="50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50"/>
    <x v="2"/>
    <s v="US"/>
    <s v="USD"/>
    <n v="1416944760"/>
    <n v="1413527001"/>
    <b v="0"/>
    <n v="1"/>
    <b v="0"/>
    <n v="0"/>
    <n v="25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250"/>
    <x v="2"/>
    <s v="GB"/>
    <s v="GBP"/>
    <n v="1434139887"/>
    <n v="1428955887"/>
    <b v="0"/>
    <n v="1"/>
    <b v="0"/>
    <n v="1"/>
    <n v="25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2"/>
    <s v="US"/>
    <s v="USD"/>
    <n v="1435429626"/>
    <n v="1431973626"/>
    <b v="0"/>
    <n v="14"/>
    <b v="0"/>
    <n v="14"/>
    <n v="17.86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50"/>
    <x v="2"/>
    <s v="US"/>
    <s v="USD"/>
    <n v="1452827374"/>
    <n v="1450235374"/>
    <b v="0"/>
    <n v="26"/>
    <b v="0"/>
    <n v="2"/>
    <n v="9.6199999999999992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50"/>
    <x v="2"/>
    <s v="US"/>
    <s v="USD"/>
    <n v="1410041339"/>
    <n v="1404857339"/>
    <b v="0"/>
    <n v="2"/>
    <b v="0"/>
    <n v="3"/>
    <n v="125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250"/>
    <x v="2"/>
    <s v="GB"/>
    <s v="GBP"/>
    <n v="1426365994"/>
    <n v="1421185594"/>
    <b v="0"/>
    <n v="1"/>
    <b v="0"/>
    <n v="1"/>
    <n v="25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245"/>
    <x v="2"/>
    <s v="GB"/>
    <s v="GBP"/>
    <n v="1458117190"/>
    <n v="1455528790"/>
    <b v="0"/>
    <n v="3"/>
    <b v="0"/>
    <n v="25"/>
    <n v="81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243"/>
    <x v="2"/>
    <s v="GB"/>
    <s v="GBP"/>
    <n v="1400498789"/>
    <n v="1398511589"/>
    <b v="0"/>
    <n v="7"/>
    <b v="0"/>
    <n v="13"/>
    <n v="34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241"/>
    <x v="2"/>
    <s v="US"/>
    <s v="USD"/>
    <n v="1442381847"/>
    <n v="1440826647"/>
    <b v="0"/>
    <n v="9"/>
    <b v="0"/>
    <n v="12"/>
    <n v="26.78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241"/>
    <x v="2"/>
    <s v="US"/>
    <s v="USD"/>
    <n v="1446131207"/>
    <n v="1443712007"/>
    <b v="0"/>
    <n v="20"/>
    <b v="0"/>
    <n v="5"/>
    <n v="12.05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241"/>
    <x v="2"/>
    <s v="US"/>
    <s v="USD"/>
    <n v="1407250329"/>
    <n v="1404658329"/>
    <b v="0"/>
    <n v="6"/>
    <b v="0"/>
    <n v="40"/>
    <n v="40.17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240"/>
    <x v="2"/>
    <s v="CA"/>
    <s v="CAD"/>
    <n v="1427306470"/>
    <n v="1424718070"/>
    <b v="0"/>
    <n v="13"/>
    <b v="0"/>
    <n v="10"/>
    <n v="18.46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240"/>
    <x v="0"/>
    <s v="US"/>
    <s v="USD"/>
    <n v="1411679804"/>
    <n v="1409087804"/>
    <b v="0"/>
    <n v="3"/>
    <b v="1"/>
    <n v="240"/>
    <n v="80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237"/>
    <x v="0"/>
    <s v="GB"/>
    <s v="GBP"/>
    <n v="1431982727"/>
    <n v="1428094727"/>
    <b v="0"/>
    <n v="6"/>
    <b v="1"/>
    <n v="47"/>
    <n v="39.5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236"/>
    <x v="0"/>
    <s v="US"/>
    <s v="USD"/>
    <n v="1422068400"/>
    <n v="1420774779"/>
    <b v="0"/>
    <n v="10"/>
    <b v="1"/>
    <n v="79"/>
    <n v="23.6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36"/>
    <x v="0"/>
    <s v="US"/>
    <s v="USD"/>
    <n v="1431143940"/>
    <n v="1428585710"/>
    <b v="0"/>
    <n v="147"/>
    <b v="1"/>
    <n v="1"/>
    <n v="1.6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0"/>
    <s v="US"/>
    <s v="USD"/>
    <n v="1410444068"/>
    <n v="1407852068"/>
    <b v="0"/>
    <n v="199"/>
    <b v="1"/>
    <n v="1"/>
    <n v="1.18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234"/>
    <x v="0"/>
    <s v="US"/>
    <s v="USD"/>
    <n v="1424715779"/>
    <n v="1423506179"/>
    <b v="0"/>
    <n v="50"/>
    <b v="1"/>
    <n v="8"/>
    <n v="4.68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4"/>
    <x v="0"/>
    <s v="US"/>
    <s v="USD"/>
    <n v="1405400400"/>
    <n v="1402934629"/>
    <b v="0"/>
    <n v="21"/>
    <b v="1"/>
    <n v="13"/>
    <n v="11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234"/>
    <x v="0"/>
    <s v="US"/>
    <s v="USD"/>
    <n v="1457135846"/>
    <n v="1454543846"/>
    <b v="0"/>
    <n v="24"/>
    <b v="1"/>
    <n v="23"/>
    <n v="9.75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0"/>
    <s v="US"/>
    <s v="USD"/>
    <n v="1401024758"/>
    <n v="1398432758"/>
    <b v="0"/>
    <n v="32"/>
    <b v="1"/>
    <n v="3"/>
    <n v="7.28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233"/>
    <x v="0"/>
    <s v="GB"/>
    <s v="GBP"/>
    <n v="1431007264"/>
    <n v="1428415264"/>
    <b v="0"/>
    <n v="62"/>
    <b v="1"/>
    <n v="2"/>
    <n v="3.76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230"/>
    <x v="0"/>
    <s v="CA"/>
    <s v="CAD"/>
    <n v="1410761280"/>
    <n v="1408604363"/>
    <b v="0"/>
    <n v="9"/>
    <b v="1"/>
    <n v="31"/>
    <n v="25.56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0"/>
    <s v="AU"/>
    <s v="AUD"/>
    <n v="1424516400"/>
    <n v="1421812637"/>
    <b v="0"/>
    <n v="38"/>
    <b v="1"/>
    <n v="7"/>
    <n v="6.0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0"/>
    <s v="US"/>
    <s v="USD"/>
    <n v="1465081053"/>
    <n v="1462489053"/>
    <b v="0"/>
    <n v="54"/>
    <b v="1"/>
    <n v="9"/>
    <n v="4.1900000000000004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25"/>
    <x v="0"/>
    <s v="CA"/>
    <s v="CAD"/>
    <n v="1402845364"/>
    <n v="1400253364"/>
    <b v="0"/>
    <n v="37"/>
    <b v="1"/>
    <n v="9"/>
    <n v="6.08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225"/>
    <x v="0"/>
    <s v="US"/>
    <s v="USD"/>
    <n v="1472490000"/>
    <n v="1467468008"/>
    <b v="0"/>
    <n v="39"/>
    <b v="1"/>
    <n v="6"/>
    <n v="5.77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225"/>
    <x v="0"/>
    <s v="US"/>
    <s v="USD"/>
    <n v="1413176340"/>
    <n v="1412091423"/>
    <b v="0"/>
    <n v="34"/>
    <b v="1"/>
    <n v="23"/>
    <n v="6.62"/>
    <x v="1"/>
    <s v="musical"/>
    <x v="2936"/>
    <d v="2014-10-13T04:59:00"/>
    <x v="0"/>
  </r>
  <r>
    <n v="2937"/>
    <s v="UCAS"/>
    <s v="UCAS is a new British musical premiering at the Edinburgh Fringe Festival 2014."/>
    <n v="1500"/>
    <n v="225"/>
    <x v="0"/>
    <s v="GB"/>
    <s v="GBP"/>
    <n v="1405249113"/>
    <n v="1402657113"/>
    <b v="0"/>
    <n v="55"/>
    <b v="1"/>
    <n v="15"/>
    <n v="4.09"/>
    <x v="1"/>
    <s v="musical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225"/>
    <x v="0"/>
    <s v="US"/>
    <s v="USD"/>
    <n v="1422636814"/>
    <n v="1420044814"/>
    <b v="0"/>
    <n v="32"/>
    <b v="1"/>
    <n v="6"/>
    <n v="7.03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0"/>
    <s v="US"/>
    <s v="USD"/>
    <n v="1409187600"/>
    <n v="1406316312"/>
    <b v="0"/>
    <n v="25"/>
    <b v="1"/>
    <n v="3"/>
    <n v="8.9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23"/>
    <x v="0"/>
    <s v="US"/>
    <s v="USD"/>
    <n v="1421606018"/>
    <n v="1418150018"/>
    <b v="0"/>
    <n v="33"/>
    <b v="1"/>
    <n v="9"/>
    <n v="6.76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220"/>
    <x v="2"/>
    <s v="US"/>
    <s v="USD"/>
    <n v="1425250955"/>
    <n v="1422658955"/>
    <b v="0"/>
    <n v="1"/>
    <b v="0"/>
    <n v="1"/>
    <n v="22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216"/>
    <x v="2"/>
    <s v="CA"/>
    <s v="CAD"/>
    <n v="1450297080"/>
    <n v="1448565459"/>
    <b v="0"/>
    <n v="202"/>
    <b v="0"/>
    <n v="0"/>
    <n v="1.07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216"/>
    <x v="2"/>
    <s v="US"/>
    <s v="USD"/>
    <n v="1428894380"/>
    <n v="1426302380"/>
    <b v="0"/>
    <n v="0"/>
    <b v="0"/>
    <n v="7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216"/>
    <x v="2"/>
    <s v="US"/>
    <s v="USD"/>
    <n v="1433714198"/>
    <n v="1431122198"/>
    <b v="0"/>
    <n v="1"/>
    <b v="0"/>
    <n v="2"/>
    <n v="216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215"/>
    <x v="2"/>
    <s v="US"/>
    <s v="USD"/>
    <n v="1432437660"/>
    <n v="1429845660"/>
    <b v="0"/>
    <n v="0"/>
    <b v="0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15"/>
    <x v="2"/>
    <s v="GB"/>
    <s v="GBP"/>
    <n v="1471265092"/>
    <n v="1468673092"/>
    <b v="0"/>
    <n v="2"/>
    <b v="0"/>
    <n v="11"/>
    <n v="107.5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2"/>
    <s v="US"/>
    <s v="USD"/>
    <n v="1480007460"/>
    <n v="1475760567"/>
    <b v="0"/>
    <n v="13"/>
    <b v="0"/>
    <n v="1"/>
    <n v="16.54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14"/>
    <x v="2"/>
    <s v="US"/>
    <s v="USD"/>
    <n v="1433259293"/>
    <n v="1428075293"/>
    <b v="0"/>
    <n v="9"/>
    <b v="0"/>
    <n v="0"/>
    <n v="23.78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2"/>
    <s v="US"/>
    <s v="USD"/>
    <n v="1447965917"/>
    <n v="1445370317"/>
    <b v="0"/>
    <n v="2"/>
    <b v="0"/>
    <n v="21"/>
    <n v="106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2"/>
    <s v="US"/>
    <s v="USD"/>
    <n v="1453538752"/>
    <n v="1450946752"/>
    <b v="0"/>
    <n v="0"/>
    <b v="0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1"/>
    <s v="US"/>
    <s v="USD"/>
    <n v="1412536573"/>
    <n v="1408648573"/>
    <b v="0"/>
    <n v="58"/>
    <b v="0"/>
    <n v="0"/>
    <n v="3.66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1"/>
    <s v="US"/>
    <s v="USD"/>
    <n v="1476676800"/>
    <n v="1473957239"/>
    <b v="0"/>
    <n v="8"/>
    <b v="0"/>
    <n v="1"/>
    <n v="26.38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211"/>
    <x v="1"/>
    <s v="US"/>
    <s v="USD"/>
    <n v="1444330821"/>
    <n v="1441738821"/>
    <b v="0"/>
    <n v="3"/>
    <b v="0"/>
    <n v="0"/>
    <n v="70.33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1"/>
    <s v="US"/>
    <s v="USD"/>
    <n v="1489669203"/>
    <n v="1487944803"/>
    <b v="0"/>
    <n v="0"/>
    <b v="0"/>
    <n v="1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210"/>
    <x v="1"/>
    <s v="US"/>
    <s v="USD"/>
    <n v="1434476849"/>
    <n v="1431884849"/>
    <b v="0"/>
    <n v="11"/>
    <b v="0"/>
    <n v="18"/>
    <n v="19.09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205"/>
    <x v="1"/>
    <s v="US"/>
    <s v="USD"/>
    <n v="1462402850"/>
    <n v="1459810850"/>
    <b v="0"/>
    <n v="20"/>
    <b v="0"/>
    <n v="3"/>
    <n v="10.25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05"/>
    <x v="1"/>
    <s v="US"/>
    <s v="USD"/>
    <n v="1427498172"/>
    <n v="1422317772"/>
    <b v="0"/>
    <n v="3"/>
    <b v="0"/>
    <n v="1"/>
    <n v="68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205"/>
    <x v="1"/>
    <s v="US"/>
    <s v="USD"/>
    <n v="1462729317"/>
    <n v="1457548917"/>
    <b v="0"/>
    <n v="0"/>
    <b v="0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205"/>
    <x v="1"/>
    <s v="GB"/>
    <s v="GBP"/>
    <n v="1465258325"/>
    <n v="1462666325"/>
    <b v="0"/>
    <n v="0"/>
    <b v="0"/>
    <n v="2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205"/>
    <x v="1"/>
    <s v="US"/>
    <s v="USD"/>
    <n v="1410459023"/>
    <n v="1407867023"/>
    <b v="0"/>
    <n v="0"/>
    <b v="0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205"/>
    <x v="0"/>
    <s v="US"/>
    <s v="USD"/>
    <n v="1427342400"/>
    <n v="1424927159"/>
    <b v="0"/>
    <n v="108"/>
    <b v="1"/>
    <n v="4"/>
    <n v="1.9"/>
    <x v="1"/>
    <s v="plays"/>
    <x v="2961"/>
    <d v="2015-03-26T04:00:00"/>
    <x v="2"/>
  </r>
  <r>
    <n v="2962"/>
    <s v="Grassroots Shakespeare Company â€¢ Arizona"/>
    <s v="A pop-up outdoor theatre company bringing accessible Shakespeare to parks and other locations in the greater Phoenix area!"/>
    <n v="1000"/>
    <n v="204"/>
    <x v="0"/>
    <s v="US"/>
    <s v="USD"/>
    <n v="1425193140"/>
    <n v="1422769906"/>
    <b v="0"/>
    <n v="20"/>
    <b v="1"/>
    <n v="20"/>
    <n v="10.199999999999999"/>
    <x v="1"/>
    <s v="plays"/>
    <x v="2962"/>
    <d v="2015-03-01T06:59:00"/>
    <x v="2"/>
  </r>
  <r>
    <n v="2963"/>
    <s v="One Funny Mother: I'm Not Crazy!!"/>
    <s v="A hilarious comedy show about motherhood...through stories, videos and stand-up you'll realize YOUâ€™RE NOT CRAZY, motherhood is!"/>
    <n v="10000"/>
    <n v="203.9"/>
    <x v="0"/>
    <s v="US"/>
    <s v="USD"/>
    <n v="1435835824"/>
    <n v="1433243824"/>
    <b v="0"/>
    <n v="98"/>
    <b v="1"/>
    <n v="2"/>
    <n v="2.08"/>
    <x v="1"/>
    <s v="plays"/>
    <x v="2963"/>
    <d v="2015-07-02T11:17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0"/>
    <s v="US"/>
    <s v="USD"/>
    <n v="1407360720"/>
    <n v="1404769819"/>
    <b v="0"/>
    <n v="196"/>
    <b v="1"/>
    <n v="4"/>
    <n v="1.03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0"/>
    <s v="US"/>
    <s v="USD"/>
    <n v="1436290233"/>
    <n v="1433698233"/>
    <b v="0"/>
    <n v="39"/>
    <b v="1"/>
    <n v="13"/>
    <n v="5.18"/>
    <x v="1"/>
    <s v="plays"/>
    <x v="2965"/>
    <d v="2015-07-07T17:30:33"/>
    <x v="2"/>
  </r>
  <r>
    <n v="2966"/>
    <s v="Fat Pig, The Play!"/>
    <s v="Bringing one of Neil LaBute's incredibly witty and viciously honest plays, about body image and the effect it has on us, to life!"/>
    <n v="10000"/>
    <n v="201"/>
    <x v="0"/>
    <s v="US"/>
    <s v="USD"/>
    <n v="1442425412"/>
    <n v="1439833412"/>
    <b v="0"/>
    <n v="128"/>
    <b v="1"/>
    <n v="2"/>
    <n v="1.57"/>
    <x v="1"/>
    <s v="plays"/>
    <x v="2966"/>
    <d v="2015-09-16T17:43:32"/>
    <x v="2"/>
  </r>
  <r>
    <n v="2967"/>
    <s v="Scissortail: A play about the Oklahoma City Bombing"/>
    <s v="Scissortail is a story of loss, grief, and recovery based on the events of the 1995 Oklahoma City Bombing."/>
    <n v="5000"/>
    <n v="201"/>
    <x v="0"/>
    <s v="US"/>
    <s v="USD"/>
    <n v="1425872692"/>
    <n v="1423284292"/>
    <b v="0"/>
    <n v="71"/>
    <b v="1"/>
    <n v="4"/>
    <n v="2.83"/>
    <x v="1"/>
    <s v="plays"/>
    <x v="2967"/>
    <d v="2015-03-09T03:44:52"/>
    <x v="2"/>
  </r>
  <r>
    <n v="2968"/>
    <s v="The Curse of the Babywoman @ FringeNYC"/>
    <s v="The Curse of the Babywoman is real â€” and it is coming to FringeNYC this August."/>
    <n v="3500"/>
    <n v="201"/>
    <x v="0"/>
    <s v="US"/>
    <s v="USD"/>
    <n v="1471406340"/>
    <n v="1470227660"/>
    <b v="0"/>
    <n v="47"/>
    <b v="1"/>
    <n v="6"/>
    <n v="4.28"/>
    <x v="1"/>
    <s v="plays"/>
    <x v="2968"/>
    <d v="2016-08-17T03:59:00"/>
    <x v="1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0"/>
    <s v="CA"/>
    <s v="CAD"/>
    <n v="1430693460"/>
    <n v="1428087153"/>
    <b v="0"/>
    <n v="17"/>
    <b v="1"/>
    <n v="20"/>
    <n v="11.76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0"/>
    <s v="US"/>
    <s v="USD"/>
    <n v="1405699451"/>
    <n v="1403107451"/>
    <b v="0"/>
    <n v="91"/>
    <b v="1"/>
    <n v="3"/>
    <n v="2.2000000000000002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200"/>
    <x v="0"/>
    <s v="US"/>
    <s v="USD"/>
    <n v="1409500078"/>
    <n v="1406908078"/>
    <b v="0"/>
    <n v="43"/>
    <b v="1"/>
    <n v="6"/>
    <n v="4.6500000000000004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00"/>
    <x v="0"/>
    <s v="US"/>
    <s v="USD"/>
    <n v="1480899600"/>
    <n v="1479609520"/>
    <b v="0"/>
    <n v="17"/>
    <b v="1"/>
    <n v="10"/>
    <n v="11.76"/>
    <x v="1"/>
    <s v="plays"/>
    <x v="2972"/>
    <d v="2016-12-05T01:00:00"/>
    <x v="1"/>
  </r>
  <r>
    <n v="2973"/>
    <s v="CST's As You Like It goes to Canada!"/>
    <s v="We're going to represent the entire USA at the World Festival of Children's Theater in Stratford, ON in June, 2016. Help us get there!"/>
    <n v="5000"/>
    <n v="200"/>
    <x v="0"/>
    <s v="US"/>
    <s v="USD"/>
    <n v="1451620800"/>
    <n v="1449171508"/>
    <b v="0"/>
    <n v="33"/>
    <b v="1"/>
    <n v="4"/>
    <n v="6.06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0"/>
    <s v="US"/>
    <s v="USD"/>
    <n v="1411695300"/>
    <n v="1409275671"/>
    <b v="0"/>
    <n v="87"/>
    <b v="1"/>
    <n v="4"/>
    <n v="2.2999999999999998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0"/>
    <s v="US"/>
    <s v="USD"/>
    <n v="1417057200"/>
    <n v="1414599886"/>
    <b v="0"/>
    <n v="113"/>
    <b v="1"/>
    <n v="3"/>
    <n v="1.77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200"/>
    <x v="0"/>
    <s v="GB"/>
    <s v="GBP"/>
    <n v="1457870400"/>
    <n v="1456421530"/>
    <b v="0"/>
    <n v="14"/>
    <b v="1"/>
    <n v="286"/>
    <n v="14.29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0"/>
    <s v="US"/>
    <s v="USD"/>
    <n v="1427076840"/>
    <n v="1421960934"/>
    <b v="0"/>
    <n v="30"/>
    <b v="1"/>
    <n v="7"/>
    <n v="6.63"/>
    <x v="1"/>
    <s v="plays"/>
    <x v="2977"/>
    <d v="2015-03-23T02:14:00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0"/>
    <s v="US"/>
    <s v="USD"/>
    <n v="1413784740"/>
    <n v="1412954547"/>
    <b v="0"/>
    <n v="16"/>
    <b v="1"/>
    <n v="26"/>
    <n v="12.25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196"/>
    <x v="0"/>
    <s v="US"/>
    <s v="USD"/>
    <n v="1420524000"/>
    <n v="1419104823"/>
    <b v="0"/>
    <n v="46"/>
    <b v="1"/>
    <n v="4"/>
    <n v="4.26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195"/>
    <x v="0"/>
    <s v="US"/>
    <s v="USD"/>
    <n v="1440381600"/>
    <n v="1438639130"/>
    <b v="0"/>
    <n v="24"/>
    <b v="1"/>
    <n v="7"/>
    <n v="8.1300000000000008"/>
    <x v="1"/>
    <s v="plays"/>
    <x v="2980"/>
    <d v="2015-08-24T02:00:00"/>
    <x v="2"/>
  </r>
  <r>
    <n v="2981"/>
    <s v="Creation of the Dublin Circus Centre"/>
    <s v="We are fundraising to create a Dublin based circus training centre for public and professionals to learn, upskill, perform and teach."/>
    <n v="4000"/>
    <n v="195"/>
    <x v="0"/>
    <s v="IE"/>
    <s v="EUR"/>
    <n v="1443014756"/>
    <n v="1439126756"/>
    <b v="1"/>
    <n v="97"/>
    <b v="1"/>
    <n v="5"/>
    <n v="2.0099999999999998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195"/>
    <x v="0"/>
    <s v="GB"/>
    <s v="GBP"/>
    <n v="1455208143"/>
    <n v="1452616143"/>
    <b v="1"/>
    <n v="59"/>
    <b v="1"/>
    <n v="4"/>
    <n v="3.31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94"/>
    <x v="0"/>
    <s v="US"/>
    <s v="USD"/>
    <n v="1415722236"/>
    <n v="1410534636"/>
    <b v="1"/>
    <n v="1095"/>
    <b v="1"/>
    <n v="0"/>
    <n v="0.18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0"/>
    <s v="US"/>
    <s v="USD"/>
    <n v="1472020881"/>
    <n v="1469428881"/>
    <b v="1"/>
    <n v="218"/>
    <b v="1"/>
    <n v="1"/>
    <n v="0.87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90"/>
    <x v="0"/>
    <s v="NZ"/>
    <s v="NZD"/>
    <n v="1477886400"/>
    <n v="1476228128"/>
    <b v="0"/>
    <n v="111"/>
    <b v="1"/>
    <n v="2"/>
    <n v="1.71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189"/>
    <x v="0"/>
    <s v="GB"/>
    <s v="GBP"/>
    <n v="1462100406"/>
    <n v="1456920006"/>
    <b v="0"/>
    <n v="56"/>
    <b v="1"/>
    <n v="8"/>
    <n v="3.38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0"/>
    <s v="US"/>
    <s v="USD"/>
    <n v="1476316800"/>
    <n v="1473837751"/>
    <b v="0"/>
    <n v="265"/>
    <b v="1"/>
    <n v="1"/>
    <n v="0.71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87"/>
    <x v="0"/>
    <s v="GB"/>
    <s v="GBP"/>
    <n v="1466412081"/>
    <n v="1463820081"/>
    <b v="0"/>
    <n v="28"/>
    <b v="1"/>
    <n v="19"/>
    <n v="6.68"/>
    <x v="1"/>
    <s v="spaces"/>
    <x v="2988"/>
    <d v="2016-06-20T08:41:21"/>
    <x v="0"/>
  </r>
  <r>
    <n v="2989"/>
    <s v="Let's Light Up The Gem!"/>
    <s v="Bring the movies back to Bethel, Maine."/>
    <n v="20000"/>
    <n v="186"/>
    <x v="0"/>
    <s v="US"/>
    <s v="USD"/>
    <n v="1450673940"/>
    <n v="1448756962"/>
    <b v="0"/>
    <n v="364"/>
    <b v="1"/>
    <n v="1"/>
    <n v="0.5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85"/>
    <x v="0"/>
    <s v="US"/>
    <s v="USD"/>
    <n v="1452174420"/>
    <n v="1449150420"/>
    <b v="0"/>
    <n v="27"/>
    <b v="1"/>
    <n v="2"/>
    <n v="6.85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185"/>
    <x v="0"/>
    <s v="US"/>
    <s v="USD"/>
    <n v="1485547530"/>
    <n v="1483646730"/>
    <b v="0"/>
    <n v="93"/>
    <b v="1"/>
    <n v="2"/>
    <n v="1.99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180"/>
    <x v="0"/>
    <s v="US"/>
    <s v="USD"/>
    <n v="1476037510"/>
    <n v="1473445510"/>
    <b v="0"/>
    <n v="64"/>
    <b v="1"/>
    <n v="6"/>
    <n v="2.81"/>
    <x v="1"/>
    <s v="spaces"/>
    <x v="2992"/>
    <d v="2016-10-09T18:25:10"/>
    <x v="0"/>
  </r>
  <r>
    <n v="2993"/>
    <s v="TRUE WEST: Think, Dog! Productions"/>
    <s v="Help us build the Kitchen from Hell!"/>
    <n v="1000"/>
    <n v="180"/>
    <x v="0"/>
    <s v="US"/>
    <s v="USD"/>
    <n v="1455998867"/>
    <n v="1453406867"/>
    <b v="0"/>
    <n v="22"/>
    <b v="1"/>
    <n v="18"/>
    <n v="8.18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80"/>
    <x v="0"/>
    <s v="GB"/>
    <s v="GBP"/>
    <n v="1412335772"/>
    <n v="1409743772"/>
    <b v="0"/>
    <n v="59"/>
    <b v="1"/>
    <n v="60"/>
    <n v="3.05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n v="1482249471"/>
    <b v="0"/>
    <n v="249"/>
    <b v="1"/>
    <n v="1"/>
    <n v="0.72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180"/>
    <x v="0"/>
    <s v="US"/>
    <s v="USD"/>
    <n v="1432677240"/>
    <n v="1427493240"/>
    <b v="0"/>
    <n v="392"/>
    <b v="1"/>
    <n v="1"/>
    <n v="0.46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78.52"/>
    <x v="0"/>
    <s v="US"/>
    <s v="USD"/>
    <n v="1488171540"/>
    <n v="1486661793"/>
    <b v="0"/>
    <n v="115"/>
    <b v="1"/>
    <n v="2"/>
    <n v="1.55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0"/>
    <s v="US"/>
    <s v="USD"/>
    <n v="1402892700"/>
    <n v="1400474329"/>
    <b v="0"/>
    <n v="433"/>
    <b v="1"/>
    <n v="0"/>
    <n v="0.41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77"/>
    <x v="0"/>
    <s v="US"/>
    <s v="USD"/>
    <n v="1488333600"/>
    <n v="1487094360"/>
    <b v="0"/>
    <n v="20"/>
    <b v="1"/>
    <n v="13"/>
    <n v="8.8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177"/>
    <x v="0"/>
    <s v="US"/>
    <s v="USD"/>
    <n v="1485885600"/>
    <n v="1484682670"/>
    <b v="0"/>
    <n v="8"/>
    <b v="1"/>
    <n v="35"/>
    <n v="22.13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175"/>
    <x v="0"/>
    <s v="US"/>
    <s v="USD"/>
    <n v="1468445382"/>
    <n v="1465853382"/>
    <b v="0"/>
    <n v="175"/>
    <b v="1"/>
    <n v="2"/>
    <n v="1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175"/>
    <x v="0"/>
    <s v="US"/>
    <s v="USD"/>
    <n v="1356552252"/>
    <n v="1353960252"/>
    <b v="0"/>
    <n v="104"/>
    <b v="1"/>
    <n v="3"/>
    <n v="1.68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173"/>
    <x v="0"/>
    <s v="US"/>
    <s v="USD"/>
    <n v="1456811940"/>
    <n v="1454098976"/>
    <b v="0"/>
    <n v="17"/>
    <b v="1"/>
    <n v="6"/>
    <n v="10.18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170"/>
    <x v="0"/>
    <s v="US"/>
    <s v="USD"/>
    <n v="1416089324"/>
    <n v="1413493724"/>
    <b v="0"/>
    <n v="277"/>
    <b v="1"/>
    <n v="0"/>
    <n v="0.6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70"/>
    <x v="0"/>
    <s v="US"/>
    <s v="USD"/>
    <n v="1412611905"/>
    <n v="1410019905"/>
    <b v="0"/>
    <n v="118"/>
    <b v="1"/>
    <n v="2"/>
    <n v="1.4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170"/>
    <x v="0"/>
    <s v="CA"/>
    <s v="CAD"/>
    <n v="1418580591"/>
    <n v="1415988591"/>
    <b v="0"/>
    <n v="97"/>
    <b v="1"/>
    <n v="2"/>
    <n v="1.75"/>
    <x v="1"/>
    <s v="spaces"/>
    <x v="3006"/>
    <d v="2014-12-14T18:09:51"/>
    <x v="0"/>
  </r>
  <r>
    <n v="3007"/>
    <s v="Bethlem"/>
    <s v="Consuite for 2015 CoreCon.  An adventure into insanity."/>
    <n v="600"/>
    <n v="170"/>
    <x v="0"/>
    <s v="US"/>
    <s v="USD"/>
    <n v="1429938683"/>
    <n v="1428124283"/>
    <b v="0"/>
    <n v="20"/>
    <b v="1"/>
    <n v="28"/>
    <n v="8.5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170"/>
    <x v="0"/>
    <s v="US"/>
    <s v="USD"/>
    <n v="1453352719"/>
    <n v="1450760719"/>
    <b v="0"/>
    <n v="26"/>
    <b v="1"/>
    <n v="6"/>
    <n v="6.54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165"/>
    <x v="0"/>
    <s v="US"/>
    <s v="USD"/>
    <n v="1417012840"/>
    <n v="1414417240"/>
    <b v="0"/>
    <n v="128"/>
    <b v="1"/>
    <n v="1"/>
    <n v="1.2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0"/>
    <s v="US"/>
    <s v="USD"/>
    <n v="1424548719"/>
    <n v="1419364719"/>
    <b v="0"/>
    <n v="15"/>
    <b v="1"/>
    <n v="11"/>
    <n v="11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162"/>
    <x v="0"/>
    <s v="ES"/>
    <s v="EUR"/>
    <n v="1450911540"/>
    <n v="1448536516"/>
    <b v="0"/>
    <n v="25"/>
    <b v="1"/>
    <n v="54"/>
    <n v="6.48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160"/>
    <x v="0"/>
    <s v="US"/>
    <s v="USD"/>
    <n v="1423587130"/>
    <n v="1421772730"/>
    <b v="0"/>
    <n v="55"/>
    <b v="1"/>
    <n v="4"/>
    <n v="2.9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60"/>
    <x v="0"/>
    <s v="US"/>
    <s v="USD"/>
    <n v="1434917049"/>
    <n v="1432325049"/>
    <b v="0"/>
    <n v="107"/>
    <b v="1"/>
    <n v="2"/>
    <n v="1.5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0"/>
    <s v="US"/>
    <s v="USD"/>
    <n v="1415163600"/>
    <n v="1412737080"/>
    <b v="0"/>
    <n v="557"/>
    <b v="1"/>
    <n v="1"/>
    <n v="0.28000000000000003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155"/>
    <x v="0"/>
    <s v="US"/>
    <s v="USD"/>
    <n v="1402459200"/>
    <n v="1401125238"/>
    <b v="0"/>
    <n v="40"/>
    <b v="1"/>
    <n v="5"/>
    <n v="3.88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0"/>
    <s v="US"/>
    <s v="USD"/>
    <n v="1405688952"/>
    <n v="1400504952"/>
    <b v="0"/>
    <n v="36"/>
    <b v="1"/>
    <n v="2"/>
    <n v="4.25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0"/>
    <s v="US"/>
    <s v="USD"/>
    <n v="1408566243"/>
    <n v="1405974243"/>
    <b v="0"/>
    <n v="159"/>
    <b v="1"/>
    <n v="1"/>
    <n v="0.96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153"/>
    <x v="0"/>
    <s v="FR"/>
    <s v="EUR"/>
    <n v="1437429600"/>
    <n v="1433747376"/>
    <b v="0"/>
    <n v="41"/>
    <b v="1"/>
    <n v="4"/>
    <n v="3.73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0"/>
    <s v="US"/>
    <s v="USD"/>
    <n v="1401159600"/>
    <n v="1398801620"/>
    <b v="0"/>
    <n v="226"/>
    <b v="1"/>
    <n v="1"/>
    <n v="0.67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151"/>
    <x v="0"/>
    <s v="US"/>
    <s v="USD"/>
    <n v="1439583533"/>
    <n v="1434399533"/>
    <b v="0"/>
    <n v="30"/>
    <b v="1"/>
    <n v="2"/>
    <n v="5.03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151"/>
    <x v="0"/>
    <s v="US"/>
    <s v="USD"/>
    <n v="1479794340"/>
    <n v="1476715869"/>
    <b v="0"/>
    <n v="103"/>
    <b v="1"/>
    <n v="3"/>
    <n v="1.47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0"/>
    <s v="US"/>
    <s v="USD"/>
    <n v="1472338409"/>
    <n v="1468450409"/>
    <b v="0"/>
    <n v="62"/>
    <b v="1"/>
    <n v="2"/>
    <n v="2.44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151"/>
    <x v="0"/>
    <s v="GB"/>
    <s v="GBP"/>
    <n v="1434039186"/>
    <n v="1430151186"/>
    <b v="0"/>
    <n v="6"/>
    <b v="1"/>
    <n v="22"/>
    <n v="25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0"/>
    <s v="US"/>
    <s v="USD"/>
    <n v="1349567475"/>
    <n v="1346975475"/>
    <b v="0"/>
    <n v="182"/>
    <b v="1"/>
    <n v="3"/>
    <n v="0.83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150"/>
    <x v="0"/>
    <s v="GB"/>
    <s v="GBP"/>
    <n v="1401465600"/>
    <n v="1399032813"/>
    <b v="0"/>
    <n v="145"/>
    <b v="1"/>
    <n v="6"/>
    <n v="1.03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0"/>
    <s v="GB"/>
    <s v="GBP"/>
    <n v="1488538892"/>
    <n v="1487329292"/>
    <b v="0"/>
    <n v="25"/>
    <b v="1"/>
    <n v="17"/>
    <n v="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150"/>
    <x v="0"/>
    <s v="US"/>
    <s v="USD"/>
    <n v="1426866851"/>
    <n v="1424278451"/>
    <b v="0"/>
    <n v="320"/>
    <b v="1"/>
    <n v="0"/>
    <n v="0.47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150"/>
    <x v="0"/>
    <s v="US"/>
    <s v="USD"/>
    <n v="1471242025"/>
    <n v="1468650025"/>
    <b v="0"/>
    <n v="99"/>
    <b v="1"/>
    <n v="3"/>
    <n v="1.52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150"/>
    <x v="0"/>
    <s v="US"/>
    <s v="USD"/>
    <n v="1416285300"/>
    <n v="1413824447"/>
    <b v="0"/>
    <n v="348"/>
    <b v="1"/>
    <n v="1"/>
    <n v="0.43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49"/>
    <x v="0"/>
    <s v="US"/>
    <s v="USD"/>
    <n v="1442426171"/>
    <n v="1439834171"/>
    <b v="0"/>
    <n v="41"/>
    <b v="1"/>
    <n v="9"/>
    <n v="3.63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46"/>
    <x v="0"/>
    <s v="US"/>
    <s v="USD"/>
    <n v="1476479447"/>
    <n v="1471295447"/>
    <b v="0"/>
    <n v="29"/>
    <b v="1"/>
    <n v="10"/>
    <n v="5.03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45"/>
    <x v="0"/>
    <s v="US"/>
    <s v="USD"/>
    <n v="1441933459"/>
    <n v="1439341459"/>
    <b v="0"/>
    <n v="25"/>
    <b v="1"/>
    <n v="15"/>
    <n v="5.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145"/>
    <x v="0"/>
    <s v="US"/>
    <s v="USD"/>
    <n v="1471487925"/>
    <n v="1468895925"/>
    <b v="0"/>
    <n v="23"/>
    <b v="1"/>
    <n v="5"/>
    <n v="6.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0"/>
    <s v="US"/>
    <s v="USD"/>
    <n v="1477972740"/>
    <n v="1475326255"/>
    <b v="0"/>
    <n v="1260"/>
    <b v="1"/>
    <n v="0"/>
    <n v="0.12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142"/>
    <x v="0"/>
    <s v="US"/>
    <s v="USD"/>
    <n v="1367674009"/>
    <n v="1365082009"/>
    <b v="0"/>
    <n v="307"/>
    <b v="1"/>
    <n v="1"/>
    <n v="0.46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141"/>
    <x v="0"/>
    <s v="US"/>
    <s v="USD"/>
    <n v="1376654340"/>
    <n v="1373568644"/>
    <b v="0"/>
    <n v="329"/>
    <b v="1"/>
    <n v="1"/>
    <n v="0.4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0"/>
    <s v="US"/>
    <s v="USD"/>
    <n v="1285995540"/>
    <n v="1279574773"/>
    <b v="0"/>
    <n v="32"/>
    <b v="1"/>
    <n v="28"/>
    <n v="4.4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40"/>
    <x v="0"/>
    <s v="US"/>
    <s v="USD"/>
    <n v="1457071397"/>
    <n v="1451887397"/>
    <b v="0"/>
    <n v="27"/>
    <b v="1"/>
    <n v="14"/>
    <n v="5.19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140"/>
    <x v="0"/>
    <s v="US"/>
    <s v="USD"/>
    <n v="1388303940"/>
    <n v="1386011038"/>
    <b v="0"/>
    <n v="236"/>
    <b v="1"/>
    <n v="1"/>
    <n v="0.59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140"/>
    <x v="0"/>
    <s v="US"/>
    <s v="USD"/>
    <n v="1435359600"/>
    <n v="1434999621"/>
    <b v="0"/>
    <n v="42"/>
    <b v="1"/>
    <n v="5"/>
    <n v="3.33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140"/>
    <x v="0"/>
    <s v="US"/>
    <s v="USD"/>
    <n v="1453323048"/>
    <n v="1450731048"/>
    <b v="0"/>
    <n v="95"/>
    <b v="1"/>
    <n v="2"/>
    <n v="1.47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38"/>
    <x v="0"/>
    <s v="GB"/>
    <s v="GBP"/>
    <n v="1444149047"/>
    <n v="1441557047"/>
    <b v="0"/>
    <n v="37"/>
    <b v="1"/>
    <n v="9"/>
    <n v="3.73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37"/>
    <x v="0"/>
    <s v="CA"/>
    <s v="CAD"/>
    <n v="1429152600"/>
    <n v="1426815699"/>
    <b v="0"/>
    <n v="128"/>
    <b v="1"/>
    <n v="1"/>
    <n v="1.07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0"/>
    <s v="US"/>
    <s v="USD"/>
    <n v="1454433998"/>
    <n v="1453137998"/>
    <b v="0"/>
    <n v="156"/>
    <b v="1"/>
    <n v="1"/>
    <n v="0.87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135"/>
    <x v="0"/>
    <s v="US"/>
    <s v="USD"/>
    <n v="1408679055"/>
    <n v="1406087055"/>
    <b v="0"/>
    <n v="64"/>
    <b v="1"/>
    <n v="3"/>
    <n v="2.11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0"/>
    <s v="US"/>
    <s v="USD"/>
    <n v="1410324720"/>
    <n v="1407784586"/>
    <b v="0"/>
    <n v="58"/>
    <b v="1"/>
    <n v="2"/>
    <n v="2.33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135"/>
    <x v="0"/>
    <s v="US"/>
    <s v="USD"/>
    <n v="1461762960"/>
    <n v="1457999054"/>
    <b v="0"/>
    <n v="20"/>
    <b v="1"/>
    <n v="27"/>
    <n v="6.7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135"/>
    <x v="0"/>
    <s v="US"/>
    <s v="USD"/>
    <n v="1420060920"/>
    <n v="1417556262"/>
    <b v="0"/>
    <n v="47"/>
    <b v="1"/>
    <n v="3"/>
    <n v="2.87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0"/>
    <s v="US"/>
    <s v="USD"/>
    <n v="1434241255"/>
    <n v="1431649255"/>
    <b v="0"/>
    <n v="54"/>
    <b v="1"/>
    <n v="4"/>
    <n v="2.46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132"/>
    <x v="0"/>
    <s v="US"/>
    <s v="USD"/>
    <n v="1462420960"/>
    <n v="1459828960"/>
    <b v="0"/>
    <n v="9"/>
    <b v="1"/>
    <n v="22"/>
    <n v="14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132"/>
    <x v="2"/>
    <s v="GB"/>
    <s v="GBP"/>
    <n v="1486547945"/>
    <n v="1483955945"/>
    <b v="1"/>
    <n v="35"/>
    <b v="0"/>
    <n v="4"/>
    <n v="3.77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131"/>
    <x v="2"/>
    <s v="US"/>
    <s v="USD"/>
    <n v="1432828740"/>
    <n v="1430237094"/>
    <b v="0"/>
    <n v="2"/>
    <b v="0"/>
    <n v="0"/>
    <n v="65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131"/>
    <x v="2"/>
    <s v="US"/>
    <s v="USD"/>
    <n v="1412222340"/>
    <n v="1407781013"/>
    <b v="0"/>
    <n v="3"/>
    <b v="0"/>
    <n v="1"/>
    <n v="43.67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2"/>
    <s v="US"/>
    <s v="USD"/>
    <n v="1425258240"/>
    <n v="1422043154"/>
    <b v="0"/>
    <n v="0"/>
    <b v="0"/>
    <n v="44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30"/>
    <x v="2"/>
    <s v="US"/>
    <s v="USD"/>
    <n v="1420844390"/>
    <n v="1415660390"/>
    <b v="0"/>
    <n v="1"/>
    <b v="0"/>
    <n v="1"/>
    <n v="130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130"/>
    <x v="2"/>
    <s v="US"/>
    <s v="USD"/>
    <n v="1412003784"/>
    <n v="1406819784"/>
    <b v="0"/>
    <n v="0"/>
    <b v="0"/>
    <n v="1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130"/>
    <x v="2"/>
    <s v="GB"/>
    <s v="GBP"/>
    <n v="1459694211"/>
    <n v="1457105811"/>
    <b v="0"/>
    <n v="0"/>
    <b v="0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130"/>
    <x v="2"/>
    <s v="IT"/>
    <s v="EUR"/>
    <n v="1463734740"/>
    <n v="1459414740"/>
    <b v="0"/>
    <n v="3"/>
    <b v="0"/>
    <n v="1"/>
    <n v="43.33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2"/>
    <s v="US"/>
    <s v="USD"/>
    <n v="1407536846"/>
    <n v="1404944846"/>
    <b v="0"/>
    <n v="11"/>
    <b v="0"/>
    <n v="1"/>
    <n v="11.82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129"/>
    <x v="2"/>
    <s v="US"/>
    <s v="USD"/>
    <n v="1443422134"/>
    <n v="1440830134"/>
    <b v="0"/>
    <n v="6"/>
    <b v="0"/>
    <n v="0"/>
    <n v="21.5"/>
    <x v="1"/>
    <s v="spaces"/>
    <x v="3060"/>
    <d v="2015-09-28T06:35:34"/>
    <x v="0"/>
  </r>
  <r>
    <n v="3061"/>
    <s v="Help Save Parkway Cinemas!"/>
    <s v="Save a historic Local theater."/>
    <n v="1000000"/>
    <n v="128"/>
    <x v="2"/>
    <s v="US"/>
    <s v="USD"/>
    <n v="1407955748"/>
    <n v="1405363748"/>
    <b v="0"/>
    <n v="0"/>
    <b v="0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2"/>
    <s v="US"/>
    <s v="USD"/>
    <n v="1443636000"/>
    <n v="1441111892"/>
    <b v="0"/>
    <n v="67"/>
    <b v="0"/>
    <n v="1"/>
    <n v="1.91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126"/>
    <x v="2"/>
    <s v="US"/>
    <s v="USD"/>
    <n v="1477174138"/>
    <n v="1474150138"/>
    <b v="0"/>
    <n v="23"/>
    <b v="0"/>
    <n v="4"/>
    <n v="5.48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126"/>
    <x v="2"/>
    <s v="US"/>
    <s v="USD"/>
    <n v="1448175540"/>
    <n v="1445483246"/>
    <b v="0"/>
    <n v="72"/>
    <b v="0"/>
    <n v="0"/>
    <n v="1.7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26"/>
    <x v="2"/>
    <s v="US"/>
    <s v="USD"/>
    <n v="1406683172"/>
    <n v="1404523172"/>
    <b v="0"/>
    <n v="2"/>
    <b v="0"/>
    <n v="1"/>
    <n v="63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125"/>
    <x v="2"/>
    <s v="AU"/>
    <s v="AUD"/>
    <n v="1468128537"/>
    <n v="1465536537"/>
    <b v="0"/>
    <n v="15"/>
    <b v="0"/>
    <n v="0"/>
    <n v="8.33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2"/>
    <s v="NZ"/>
    <s v="NZD"/>
    <n v="1441837879"/>
    <n v="1439245879"/>
    <b v="0"/>
    <n v="1"/>
    <b v="0"/>
    <n v="2"/>
    <n v="125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2"/>
    <s v="US"/>
    <s v="USD"/>
    <n v="1445013352"/>
    <n v="1442421352"/>
    <b v="0"/>
    <n v="2"/>
    <b v="0"/>
    <n v="0"/>
    <n v="62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2"/>
    <s v="US"/>
    <s v="USD"/>
    <n v="1418587234"/>
    <n v="1415995234"/>
    <b v="0"/>
    <n v="7"/>
    <b v="0"/>
    <n v="13"/>
    <n v="17.86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125"/>
    <x v="2"/>
    <s v="GB"/>
    <s v="GBP"/>
    <n v="1481132169"/>
    <n v="1479317769"/>
    <b v="0"/>
    <n v="16"/>
    <b v="0"/>
    <n v="1"/>
    <n v="7.81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125"/>
    <x v="2"/>
    <s v="US"/>
    <s v="USD"/>
    <n v="1429595940"/>
    <n v="1428082481"/>
    <b v="0"/>
    <n v="117"/>
    <b v="0"/>
    <n v="1"/>
    <n v="1.07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125"/>
    <x v="2"/>
    <s v="US"/>
    <s v="USD"/>
    <n v="1477791960"/>
    <n v="1476549262"/>
    <b v="0"/>
    <n v="2"/>
    <b v="0"/>
    <n v="1"/>
    <n v="62.5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125"/>
    <x v="2"/>
    <s v="US"/>
    <s v="USD"/>
    <n v="1434309540"/>
    <n v="1429287900"/>
    <b v="0"/>
    <n v="7"/>
    <b v="0"/>
    <n v="0"/>
    <n v="17.86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2"/>
    <s v="FR"/>
    <s v="EUR"/>
    <n v="1457617359"/>
    <n v="1455025359"/>
    <b v="0"/>
    <n v="3"/>
    <b v="0"/>
    <n v="0"/>
    <n v="41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4"/>
    <x v="2"/>
    <s v="US"/>
    <s v="USD"/>
    <n v="1471573640"/>
    <n v="1467253640"/>
    <b v="0"/>
    <n v="20"/>
    <b v="0"/>
    <n v="1"/>
    <n v="6.2"/>
    <x v="1"/>
    <s v="spaces"/>
    <x v="3075"/>
    <d v="2016-08-19T02:27:20"/>
    <x v="0"/>
  </r>
  <r>
    <n v="3076"/>
    <s v="10,000 Hours"/>
    <s v="Helping female comedians get in their 10,000 Hours of practice!"/>
    <n v="10000"/>
    <n v="123"/>
    <x v="2"/>
    <s v="US"/>
    <s v="USD"/>
    <n v="1444405123"/>
    <n v="1439221123"/>
    <b v="0"/>
    <n v="50"/>
    <b v="0"/>
    <n v="1"/>
    <n v="2.46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2"/>
    <s v="CA"/>
    <s v="CAD"/>
    <n v="1488495478"/>
    <n v="1485903478"/>
    <b v="0"/>
    <n v="2"/>
    <b v="0"/>
    <n v="1"/>
    <n v="61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2"/>
    <s v="US"/>
    <s v="USD"/>
    <n v="1424920795"/>
    <n v="1422328795"/>
    <b v="0"/>
    <n v="3"/>
    <b v="0"/>
    <n v="0"/>
    <n v="4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2"/>
    <s v="US"/>
    <s v="USD"/>
    <n v="1427040435"/>
    <n v="1424452035"/>
    <b v="0"/>
    <n v="27"/>
    <b v="0"/>
    <n v="0"/>
    <n v="4.4400000000000004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120"/>
    <x v="2"/>
    <s v="US"/>
    <s v="USD"/>
    <n v="1419644444"/>
    <n v="1414456844"/>
    <b v="0"/>
    <n v="7"/>
    <b v="0"/>
    <n v="0"/>
    <n v="17.14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2"/>
    <s v="US"/>
    <s v="USD"/>
    <n v="1442722891"/>
    <n v="1440130891"/>
    <b v="0"/>
    <n v="5"/>
    <b v="0"/>
    <n v="0"/>
    <n v="24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120"/>
    <x v="2"/>
    <s v="US"/>
    <s v="USD"/>
    <n v="1447628946"/>
    <n v="1445033346"/>
    <b v="0"/>
    <n v="0"/>
    <b v="0"/>
    <n v="1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2"/>
    <s v="US"/>
    <s v="USD"/>
    <n v="1409547600"/>
    <n v="1406986278"/>
    <b v="0"/>
    <n v="3"/>
    <b v="0"/>
    <n v="1"/>
    <n v="40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2"/>
    <s v="US"/>
    <s v="USD"/>
    <n v="1430851680"/>
    <n v="1428340931"/>
    <b v="0"/>
    <n v="6"/>
    <b v="0"/>
    <n v="3"/>
    <n v="19.670000000000002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118"/>
    <x v="2"/>
    <s v="US"/>
    <s v="USD"/>
    <n v="1443561159"/>
    <n v="1440969159"/>
    <b v="0"/>
    <n v="9"/>
    <b v="0"/>
    <n v="0"/>
    <n v="13.11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2"/>
    <s v="IT"/>
    <s v="EUR"/>
    <n v="1439827559"/>
    <n v="1434643559"/>
    <b v="0"/>
    <n v="3"/>
    <b v="0"/>
    <n v="1"/>
    <n v="38.67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2"/>
    <s v="US"/>
    <s v="USD"/>
    <n v="1482294990"/>
    <n v="1477107390"/>
    <b v="0"/>
    <n v="2"/>
    <b v="0"/>
    <n v="1"/>
    <n v="58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16"/>
    <x v="2"/>
    <s v="US"/>
    <s v="USD"/>
    <n v="1420724460"/>
    <n v="1418046247"/>
    <b v="0"/>
    <n v="3"/>
    <b v="0"/>
    <n v="0"/>
    <n v="38.67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115"/>
    <x v="2"/>
    <s v="US"/>
    <s v="USD"/>
    <n v="1468029540"/>
    <n v="1465304483"/>
    <b v="0"/>
    <n v="45"/>
    <b v="0"/>
    <n v="0"/>
    <n v="2.56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5"/>
    <x v="2"/>
    <s v="US"/>
    <s v="USD"/>
    <n v="1430505545"/>
    <n v="1425325145"/>
    <b v="0"/>
    <n v="9"/>
    <b v="0"/>
    <n v="0"/>
    <n v="12.78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115"/>
    <x v="2"/>
    <s v="US"/>
    <s v="USD"/>
    <n v="1471214743"/>
    <n v="1468622743"/>
    <b v="0"/>
    <n v="9"/>
    <b v="0"/>
    <n v="2"/>
    <n v="12.78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2"/>
    <s v="US"/>
    <s v="USD"/>
    <n v="1444946400"/>
    <n v="1441723912"/>
    <b v="0"/>
    <n v="21"/>
    <b v="0"/>
    <n v="0"/>
    <n v="5.48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2"/>
    <s v="CA"/>
    <s v="CAD"/>
    <n v="1401595140"/>
    <n v="1398980941"/>
    <b v="0"/>
    <n v="17"/>
    <b v="0"/>
    <n v="3"/>
    <n v="6.71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113"/>
    <x v="2"/>
    <s v="US"/>
    <s v="USD"/>
    <n v="1442775956"/>
    <n v="1437591956"/>
    <b v="0"/>
    <n v="1"/>
    <b v="0"/>
    <n v="0"/>
    <n v="113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110"/>
    <x v="2"/>
    <s v="US"/>
    <s v="USD"/>
    <n v="1470011780"/>
    <n v="1464827780"/>
    <b v="0"/>
    <n v="1"/>
    <b v="0"/>
    <n v="1"/>
    <n v="11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2"/>
    <s v="US"/>
    <s v="USD"/>
    <n v="1432151326"/>
    <n v="1429559326"/>
    <b v="0"/>
    <n v="14"/>
    <b v="0"/>
    <n v="1"/>
    <n v="7.86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2"/>
    <s v="GB"/>
    <s v="GBP"/>
    <n v="1475848800"/>
    <n v="1474027501"/>
    <b v="0"/>
    <n v="42"/>
    <b v="0"/>
    <n v="1"/>
    <n v="2.62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10"/>
    <x v="2"/>
    <s v="US"/>
    <s v="USD"/>
    <n v="1454890620"/>
    <n v="1450724449"/>
    <b v="0"/>
    <n v="27"/>
    <b v="0"/>
    <n v="0"/>
    <n v="4.07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2"/>
    <s v="US"/>
    <s v="USD"/>
    <n v="1455251591"/>
    <n v="1452659591"/>
    <b v="0"/>
    <n v="5"/>
    <b v="0"/>
    <n v="6"/>
    <n v="22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2"/>
    <s v="US"/>
    <s v="USD"/>
    <n v="1413816975"/>
    <n v="1411224975"/>
    <b v="0"/>
    <n v="13"/>
    <b v="0"/>
    <n v="1"/>
    <n v="8.4600000000000009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110"/>
    <x v="2"/>
    <s v="FR"/>
    <s v="EUR"/>
    <n v="1437033360"/>
    <n v="1434445937"/>
    <b v="0"/>
    <n v="12"/>
    <b v="0"/>
    <n v="4"/>
    <n v="9.17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109"/>
    <x v="2"/>
    <s v="GB"/>
    <s v="GBP"/>
    <n v="1471939818"/>
    <n v="1467619818"/>
    <b v="0"/>
    <n v="90"/>
    <b v="0"/>
    <n v="1"/>
    <n v="1.21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08"/>
    <x v="2"/>
    <s v="US"/>
    <s v="USD"/>
    <n v="1434080706"/>
    <n v="1428896706"/>
    <b v="0"/>
    <n v="2"/>
    <b v="0"/>
    <n v="3"/>
    <n v="54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08"/>
    <x v="2"/>
    <s v="AU"/>
    <s v="AUD"/>
    <n v="1422928800"/>
    <n v="1420235311"/>
    <b v="0"/>
    <n v="5"/>
    <b v="0"/>
    <n v="3"/>
    <n v="21.6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107"/>
    <x v="2"/>
    <s v="US"/>
    <s v="USD"/>
    <n v="1413694800"/>
    <n v="1408986916"/>
    <b v="0"/>
    <n v="31"/>
    <b v="0"/>
    <n v="2"/>
    <n v="3.45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106"/>
    <x v="2"/>
    <s v="GB"/>
    <s v="GBP"/>
    <n v="1442440800"/>
    <n v="1440497876"/>
    <b v="0"/>
    <n v="4"/>
    <b v="0"/>
    <n v="11"/>
    <n v="26.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106"/>
    <x v="2"/>
    <s v="US"/>
    <s v="USD"/>
    <n v="1431372751"/>
    <n v="1430767951"/>
    <b v="0"/>
    <n v="29"/>
    <b v="0"/>
    <n v="0"/>
    <n v="3.66"/>
    <x v="1"/>
    <s v="spaces"/>
    <x v="3107"/>
    <d v="2015-05-11T19:32:31"/>
    <x v="0"/>
  </r>
  <r>
    <n v="3108"/>
    <s v="Funding a home for our Children's Theater"/>
    <s v="We need a permanent home for the theater!"/>
    <n v="50000"/>
    <n v="106"/>
    <x v="2"/>
    <s v="US"/>
    <s v="USD"/>
    <n v="1430234394"/>
    <n v="1425053994"/>
    <b v="0"/>
    <n v="2"/>
    <b v="0"/>
    <n v="0"/>
    <n v="5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2"/>
    <s v="US"/>
    <s v="USD"/>
    <n v="1409194810"/>
    <n v="1406170810"/>
    <b v="0"/>
    <n v="114"/>
    <b v="0"/>
    <n v="0"/>
    <n v="0.93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6"/>
    <x v="2"/>
    <s v="US"/>
    <s v="USD"/>
    <n v="1487465119"/>
    <n v="1484009119"/>
    <b v="0"/>
    <n v="1"/>
    <b v="0"/>
    <n v="0"/>
    <n v="106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106"/>
    <x v="2"/>
    <s v="US"/>
    <s v="USD"/>
    <n v="1412432220"/>
    <n v="1409753820"/>
    <b v="0"/>
    <n v="76"/>
    <b v="0"/>
    <n v="1"/>
    <n v="1.39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105"/>
    <x v="2"/>
    <s v="US"/>
    <s v="USD"/>
    <n v="1477968934"/>
    <n v="1472784934"/>
    <b v="0"/>
    <n v="9"/>
    <b v="0"/>
    <n v="1"/>
    <n v="11.67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105"/>
    <x v="2"/>
    <s v="US"/>
    <s v="USD"/>
    <n v="1429291982"/>
    <n v="1426699982"/>
    <b v="0"/>
    <n v="37"/>
    <b v="0"/>
    <n v="0"/>
    <n v="2.84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2"/>
    <s v="US"/>
    <s v="USD"/>
    <n v="1411312250"/>
    <n v="1406128250"/>
    <b v="0"/>
    <n v="0"/>
    <b v="0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105"/>
    <x v="2"/>
    <s v="SE"/>
    <s v="SEK"/>
    <n v="1465123427"/>
    <n v="1462531427"/>
    <b v="0"/>
    <n v="1"/>
    <b v="0"/>
    <n v="1"/>
    <n v="105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105"/>
    <x v="2"/>
    <s v="US"/>
    <s v="USD"/>
    <n v="1427890925"/>
    <n v="1426681325"/>
    <b v="0"/>
    <n v="10"/>
    <b v="0"/>
    <n v="14"/>
    <n v="10.5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05"/>
    <x v="2"/>
    <s v="GB"/>
    <s v="GBP"/>
    <n v="1464354720"/>
    <n v="1463648360"/>
    <b v="0"/>
    <n v="1"/>
    <b v="0"/>
    <n v="11"/>
    <n v="105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04"/>
    <x v="2"/>
    <s v="SE"/>
    <s v="SEK"/>
    <n v="1467473723"/>
    <n v="1465832123"/>
    <b v="0"/>
    <n v="2"/>
    <b v="0"/>
    <n v="0"/>
    <n v="52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2"/>
    <s v="US"/>
    <s v="USD"/>
    <n v="1427414732"/>
    <n v="1424826332"/>
    <b v="0"/>
    <n v="1"/>
    <b v="0"/>
    <n v="1"/>
    <n v="102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02"/>
    <x v="2"/>
    <s v="NL"/>
    <s v="EUR"/>
    <n v="1462484196"/>
    <n v="1457303796"/>
    <b v="0"/>
    <n v="10"/>
    <b v="0"/>
    <n v="0"/>
    <n v="10.199999999999999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1"/>
    <x v="1"/>
    <s v="CA"/>
    <s v="CAD"/>
    <n v="1411748335"/>
    <n v="1406564335"/>
    <b v="0"/>
    <n v="1"/>
    <b v="0"/>
    <n v="7"/>
    <n v="101"/>
    <x v="1"/>
    <s v="spaces"/>
    <x v="3121"/>
    <d v="2014-09-26T16:18:55"/>
    <x v="0"/>
  </r>
  <r>
    <n v="3122"/>
    <s v="be back soon (Canceled)"/>
    <s v="cancelled until further notice"/>
    <n v="199"/>
    <n v="101"/>
    <x v="1"/>
    <s v="US"/>
    <s v="USD"/>
    <n v="1478733732"/>
    <n v="1478298132"/>
    <b v="0"/>
    <n v="2"/>
    <b v="0"/>
    <n v="51"/>
    <n v="50.5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101"/>
    <x v="1"/>
    <s v="US"/>
    <s v="USD"/>
    <n v="1468108198"/>
    <n v="1465516198"/>
    <b v="0"/>
    <n v="348"/>
    <b v="0"/>
    <n v="0"/>
    <n v="0.2899999999999999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101"/>
    <x v="1"/>
    <s v="US"/>
    <s v="USD"/>
    <n v="1422902601"/>
    <n v="1417718601"/>
    <b v="0"/>
    <n v="4"/>
    <b v="0"/>
    <n v="0"/>
    <n v="25.25"/>
    <x v="1"/>
    <s v="spaces"/>
    <x v="3124"/>
    <d v="2015-02-02T18:43:21"/>
    <x v="0"/>
  </r>
  <r>
    <n v="3125"/>
    <s v="N/A (Canceled)"/>
    <s v="N/A"/>
    <n v="1500000"/>
    <n v="100"/>
    <x v="1"/>
    <s v="US"/>
    <s v="USD"/>
    <n v="1452142672"/>
    <n v="1449550672"/>
    <b v="0"/>
    <n v="0"/>
    <b v="0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1"/>
    <s v="US"/>
    <s v="USD"/>
    <n v="1459121162"/>
    <n v="1456532762"/>
    <b v="0"/>
    <n v="17"/>
    <b v="0"/>
    <n v="0"/>
    <n v="5.8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1"/>
    <s v="US"/>
    <s v="USD"/>
    <n v="1425242029"/>
    <n v="1422650029"/>
    <b v="0"/>
    <n v="0"/>
    <b v="0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n v="1"/>
    <n v="0.85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n v="8"/>
    <n v="10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n v="1"/>
    <n v="25"/>
    <x v="1"/>
    <s v="plays"/>
    <x v="3130"/>
    <d v="2017-04-14T04:59:00"/>
    <x v="0"/>
  </r>
  <r>
    <n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n v="2"/>
    <n v="8.33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n v="0"/>
    <n v="10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n v="20"/>
    <n v="6.2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n v="10"/>
    <n v="8.33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n v="13"/>
    <n v="14.29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n v="20"/>
    <n v="4.5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n v="7"/>
    <n v="10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n v="5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n v="0"/>
    <n v="16.670000000000002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n v="1"/>
    <n v="25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n v="20"/>
    <n v="12.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n v="4"/>
    <n v="33.33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n v="14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n v="1"/>
    <n v="3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n v="0"/>
    <n v="8.33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0"/>
    <s v="US"/>
    <s v="USD"/>
    <n v="1415319355"/>
    <n v="1411859755"/>
    <b v="1"/>
    <n v="213"/>
    <b v="1"/>
    <n v="1"/>
    <n v="0.47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100"/>
    <x v="0"/>
    <s v="US"/>
    <s v="USD"/>
    <n v="1412136000"/>
    <n v="1410278284"/>
    <b v="1"/>
    <n v="57"/>
    <b v="1"/>
    <n v="6"/>
    <n v="1.75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00"/>
    <x v="0"/>
    <s v="US"/>
    <s v="USD"/>
    <n v="1354845600"/>
    <n v="1352766300"/>
    <b v="1"/>
    <n v="25"/>
    <b v="1"/>
    <n v="8"/>
    <n v="4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0"/>
    <s v="US"/>
    <s v="USD"/>
    <n v="1295928000"/>
    <n v="1288160403"/>
    <b v="1"/>
    <n v="104"/>
    <b v="1"/>
    <n v="3"/>
    <n v="0.92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95"/>
    <x v="0"/>
    <s v="US"/>
    <s v="USD"/>
    <n v="1410379774"/>
    <n v="1407787774"/>
    <b v="1"/>
    <n v="34"/>
    <b v="1"/>
    <n v="3"/>
    <n v="2.79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95"/>
    <x v="0"/>
    <s v="GB"/>
    <s v="GBP"/>
    <n v="1383425367"/>
    <n v="1380833367"/>
    <b v="1"/>
    <n v="67"/>
    <b v="1"/>
    <n v="4"/>
    <n v="1.42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95"/>
    <x v="0"/>
    <s v="US"/>
    <s v="USD"/>
    <n v="1304225940"/>
    <n v="1301542937"/>
    <b v="1"/>
    <n v="241"/>
    <b v="1"/>
    <n v="3"/>
    <n v="0.39"/>
    <x v="1"/>
    <s v="plays"/>
    <x v="3153"/>
    <d v="2011-05-01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0"/>
    <s v="US"/>
    <s v="USD"/>
    <n v="1333310458"/>
    <n v="1330722058"/>
    <b v="1"/>
    <n v="123"/>
    <b v="1"/>
    <n v="1"/>
    <n v="0.7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"/>
    <x v="0"/>
    <s v="GB"/>
    <s v="GBP"/>
    <n v="1356004725"/>
    <n v="1353412725"/>
    <b v="1"/>
    <n v="302"/>
    <b v="1"/>
    <n v="2"/>
    <n v="0.3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94"/>
    <x v="0"/>
    <s v="US"/>
    <s v="USD"/>
    <n v="1338591144"/>
    <n v="1335567144"/>
    <b v="1"/>
    <n v="89"/>
    <b v="1"/>
    <n v="2"/>
    <n v="1.06"/>
    <x v="1"/>
    <s v="plays"/>
    <x v="3156"/>
    <d v="2012-06-01T22:52:24"/>
    <x v="5"/>
  </r>
  <r>
    <n v="3157"/>
    <s v="Summer FourPlay"/>
    <s v="Four Directors.  Four One Acts.  Four Genres.  For You."/>
    <n v="4000"/>
    <n v="93"/>
    <x v="0"/>
    <s v="US"/>
    <s v="USD"/>
    <n v="1405746000"/>
    <n v="1404932105"/>
    <b v="1"/>
    <n v="41"/>
    <b v="1"/>
    <n v="2"/>
    <n v="2.27"/>
    <x v="1"/>
    <s v="plays"/>
    <x v="3157"/>
    <d v="2014-07-19T05:00:00"/>
    <x v="3"/>
  </r>
  <r>
    <n v="3158"/>
    <s v="Nursery Crimes"/>
    <s v="A 40s crime-noir play using nursery rhyme characters."/>
    <n v="5000"/>
    <n v="92"/>
    <x v="0"/>
    <s v="US"/>
    <s v="USD"/>
    <n v="1374523752"/>
    <n v="1371931752"/>
    <b v="1"/>
    <n v="69"/>
    <b v="1"/>
    <n v="2"/>
    <n v="1.33"/>
    <x v="1"/>
    <s v="plays"/>
    <x v="3158"/>
    <d v="2013-07-22T20:09:12"/>
    <x v="8"/>
  </r>
  <r>
    <n v="3159"/>
    <s v="Waxwing: A New Play"/>
    <s v="WAXWING is an exciting new world premiere of mythic (perhaps even apocalyptic!) proportions."/>
    <n v="1500"/>
    <n v="91"/>
    <x v="0"/>
    <s v="US"/>
    <s v="USD"/>
    <n v="1326927600"/>
    <n v="1323221761"/>
    <b v="1"/>
    <n v="52"/>
    <b v="1"/>
    <n v="6"/>
    <n v="1.75"/>
    <x v="1"/>
    <s v="plays"/>
    <x v="3159"/>
    <d v="2012-01-18T23:00:00"/>
    <x v="7"/>
  </r>
  <r>
    <n v="3160"/>
    <s v="We Play Chekhov"/>
    <s v="Two stories by Anton Chekhov adapted for the stage and performed back-to-back in a stunning live theatrical performance."/>
    <n v="4500"/>
    <n v="90"/>
    <x v="0"/>
    <s v="US"/>
    <s v="USD"/>
    <n v="1407905940"/>
    <n v="1405923687"/>
    <b v="1"/>
    <n v="57"/>
    <b v="1"/>
    <n v="2"/>
    <n v="1.58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90"/>
    <x v="0"/>
    <s v="GB"/>
    <s v="GBP"/>
    <n v="1413377522"/>
    <n v="1410785522"/>
    <b v="1"/>
    <n v="74"/>
    <b v="1"/>
    <n v="5"/>
    <n v="1.22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90"/>
    <x v="0"/>
    <s v="US"/>
    <s v="USD"/>
    <n v="1404698400"/>
    <n v="1402331262"/>
    <b v="1"/>
    <n v="63"/>
    <b v="1"/>
    <n v="2"/>
    <n v="1.4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0"/>
    <s v="US"/>
    <s v="USD"/>
    <n v="1402855525"/>
    <n v="1400263525"/>
    <b v="1"/>
    <n v="72"/>
    <b v="1"/>
    <n v="1"/>
    <n v="1.25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0"/>
    <s v="US"/>
    <s v="USD"/>
    <n v="1402341615"/>
    <n v="1399490415"/>
    <b v="1"/>
    <n v="71"/>
    <b v="1"/>
    <n v="4"/>
    <n v="1.27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90"/>
    <x v="0"/>
    <s v="US"/>
    <s v="USD"/>
    <n v="1304395140"/>
    <n v="1302493760"/>
    <b v="1"/>
    <n v="21"/>
    <b v="1"/>
    <n v="12"/>
    <n v="4.29"/>
    <x v="1"/>
    <s v="plays"/>
    <x v="3165"/>
    <d v="2011-05-03T03:59:00"/>
    <x v="7"/>
  </r>
  <r>
    <n v="3166"/>
    <s v="Verdigris - A Play by Jim Beaver"/>
    <s v="VERDIGRIS: A play written by Jim Beaver, star of Supernatural and Deadwood, opening March 2015 at Theatre West in Los Angeles."/>
    <n v="35000"/>
    <n v="90"/>
    <x v="0"/>
    <s v="US"/>
    <s v="USD"/>
    <n v="1416988740"/>
    <n v="1414514153"/>
    <b v="1"/>
    <n v="930"/>
    <b v="1"/>
    <n v="0"/>
    <n v="0.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86"/>
    <x v="0"/>
    <s v="US"/>
    <s v="USD"/>
    <n v="1406952781"/>
    <n v="1405743181"/>
    <b v="1"/>
    <n v="55"/>
    <b v="1"/>
    <n v="3"/>
    <n v="1.5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86"/>
    <x v="0"/>
    <s v="US"/>
    <s v="USD"/>
    <n v="1402696800"/>
    <n v="1399948353"/>
    <b v="1"/>
    <n v="61"/>
    <b v="1"/>
    <n v="3"/>
    <n v="1.41"/>
    <x v="1"/>
    <s v="plays"/>
    <x v="3168"/>
    <d v="2014-06-13T22:00:00"/>
    <x v="3"/>
  </r>
  <r>
    <n v="3169"/>
    <s v="The Window"/>
    <s v="We're bringing The Window to the Cherry Lane Theater in January 2014."/>
    <n v="8000"/>
    <n v="85"/>
    <x v="0"/>
    <s v="US"/>
    <s v="USD"/>
    <n v="1386910740"/>
    <n v="1384364561"/>
    <b v="1"/>
    <n v="82"/>
    <b v="1"/>
    <n v="1"/>
    <n v="1.04"/>
    <x v="1"/>
    <s v="plays"/>
    <x v="3169"/>
    <d v="2013-12-13T04:59:00"/>
    <x v="8"/>
  </r>
  <r>
    <n v="3170"/>
    <s v="Ain't She Brave FringeNYC 2014 Project"/>
    <s v="An emotionally-charged journey through the history of black women in America told in reverse."/>
    <n v="2000"/>
    <n v="85"/>
    <x v="0"/>
    <s v="US"/>
    <s v="USD"/>
    <n v="1404273600"/>
    <n v="1401414944"/>
    <b v="1"/>
    <n v="71"/>
    <b v="1"/>
    <n v="4"/>
    <n v="1.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0"/>
    <s v="GB"/>
    <s v="GBP"/>
    <n v="1462545358"/>
    <n v="1459953358"/>
    <b v="1"/>
    <n v="117"/>
    <b v="1"/>
    <n v="1"/>
    <n v="0.73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0"/>
    <s v="US"/>
    <s v="USD"/>
    <n v="1329240668"/>
    <n v="1326648668"/>
    <b v="1"/>
    <n v="29"/>
    <b v="1"/>
    <n v="4"/>
    <n v="2.93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0"/>
    <s v="US"/>
    <s v="USD"/>
    <n v="1411765492"/>
    <n v="1409173492"/>
    <b v="1"/>
    <n v="74"/>
    <b v="1"/>
    <n v="1"/>
    <n v="1.149999999999999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85"/>
    <x v="0"/>
    <s v="US"/>
    <s v="USD"/>
    <n v="1408999508"/>
    <n v="1407789908"/>
    <b v="1"/>
    <n v="23"/>
    <b v="1"/>
    <n v="3"/>
    <n v="3.7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85"/>
    <x v="0"/>
    <s v="US"/>
    <s v="USD"/>
    <n v="1297977427"/>
    <n v="1292793427"/>
    <b v="1"/>
    <n v="60"/>
    <b v="1"/>
    <n v="2"/>
    <n v="1.42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83"/>
    <x v="0"/>
    <s v="US"/>
    <s v="USD"/>
    <n v="1376838000"/>
    <n v="1374531631"/>
    <b v="1"/>
    <n v="55"/>
    <b v="1"/>
    <n v="4"/>
    <n v="1.51"/>
    <x v="1"/>
    <s v="plays"/>
    <x v="3176"/>
    <d v="2013-08-18T15:00:00"/>
    <x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0"/>
    <s v="US"/>
    <s v="USD"/>
    <n v="1403366409"/>
    <n v="1400774409"/>
    <b v="1"/>
    <n v="51"/>
    <b v="1"/>
    <n v="3"/>
    <n v="1.6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82"/>
    <x v="0"/>
    <s v="GB"/>
    <s v="GBP"/>
    <n v="1405521075"/>
    <n v="1402929075"/>
    <b v="1"/>
    <n v="78"/>
    <b v="1"/>
    <n v="5"/>
    <n v="1.05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82"/>
    <x v="0"/>
    <s v="US"/>
    <s v="USD"/>
    <n v="1367859071"/>
    <n v="1365699071"/>
    <b v="1"/>
    <n v="62"/>
    <b v="1"/>
    <n v="2"/>
    <n v="1.32"/>
    <x v="1"/>
    <s v="plays"/>
    <x v="3179"/>
    <d v="2013-05-06T16:51:11"/>
    <x v="8"/>
  </r>
  <r>
    <n v="3180"/>
    <s v="Glass Mountain: An Original Fairytale"/>
    <s v="A new tale of witches, fairies, cat-hunters and and bone-boilers from London theatre company Broken Glass."/>
    <n v="1200"/>
    <n v="81"/>
    <x v="0"/>
    <s v="GB"/>
    <s v="GBP"/>
    <n v="1403258049"/>
    <n v="1400666049"/>
    <b v="1"/>
    <n v="45"/>
    <b v="1"/>
    <n v="7"/>
    <n v="1.8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81"/>
    <x v="0"/>
    <s v="GB"/>
    <s v="GBP"/>
    <n v="1402848000"/>
    <n v="1400570787"/>
    <b v="1"/>
    <n v="15"/>
    <b v="1"/>
    <n v="16"/>
    <n v="5.4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80"/>
    <x v="0"/>
    <s v="US"/>
    <s v="USD"/>
    <n v="1328029200"/>
    <n v="1323211621"/>
    <b v="1"/>
    <n v="151"/>
    <b v="1"/>
    <n v="1"/>
    <n v="0.53"/>
    <x v="1"/>
    <s v="plays"/>
    <x v="3182"/>
    <d v="2012-01-31T17:00:00"/>
    <x v="7"/>
  </r>
  <r>
    <n v="3183"/>
    <s v="The Seagull on The River"/>
    <s v="Anton Chekhov's The Seagull. An outdoor Amphitheater in Manhattan. Trees. A River. Daybreak."/>
    <n v="2500"/>
    <n v="80"/>
    <x v="0"/>
    <s v="US"/>
    <s v="USD"/>
    <n v="1377284669"/>
    <n v="1375729469"/>
    <b v="1"/>
    <n v="68"/>
    <b v="1"/>
    <n v="3"/>
    <n v="1.18"/>
    <x v="1"/>
    <s v="plays"/>
    <x v="3183"/>
    <d v="2013-08-23T19:04:29"/>
    <x v="8"/>
  </r>
  <r>
    <n v="3184"/>
    <s v="Equus at Frenetic Theatre"/>
    <s v="Equus is the story of a psychiatrist treating a teenaged boy who blinds six horses with a metal spike."/>
    <n v="4300"/>
    <n v="80"/>
    <x v="0"/>
    <s v="US"/>
    <s v="USD"/>
    <n v="1404258631"/>
    <n v="1401666631"/>
    <b v="1"/>
    <n v="46"/>
    <b v="1"/>
    <n v="2"/>
    <n v="1.74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80"/>
    <x v="0"/>
    <s v="GB"/>
    <s v="GBP"/>
    <n v="1405553241"/>
    <n v="1404948441"/>
    <b v="1"/>
    <n v="24"/>
    <b v="1"/>
    <n v="8"/>
    <n v="3.33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80"/>
    <x v="0"/>
    <s v="GB"/>
    <s v="GBP"/>
    <n v="1410901200"/>
    <n v="1408313438"/>
    <b v="1"/>
    <n v="70"/>
    <b v="1"/>
    <n v="3"/>
    <n v="1.1399999999999999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0"/>
    <s v="US"/>
    <s v="USD"/>
    <n v="1407167973"/>
    <n v="1405439973"/>
    <b v="1"/>
    <n v="244"/>
    <b v="1"/>
    <n v="1"/>
    <n v="0.32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77"/>
    <x v="2"/>
    <s v="GB"/>
    <s v="GBP"/>
    <n v="1433930302"/>
    <n v="1432115902"/>
    <b v="0"/>
    <n v="9"/>
    <b v="0"/>
    <n v="39"/>
    <n v="8.56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76"/>
    <x v="2"/>
    <s v="SE"/>
    <s v="SEK"/>
    <n v="1432455532"/>
    <n v="1429863532"/>
    <b v="0"/>
    <n v="19"/>
    <b v="0"/>
    <n v="0"/>
    <n v="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76"/>
    <x v="2"/>
    <s v="CA"/>
    <s v="CAD"/>
    <n v="1481258275"/>
    <n v="1478662675"/>
    <b v="0"/>
    <n v="0"/>
    <b v="0"/>
    <n v="2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75"/>
    <x v="2"/>
    <s v="US"/>
    <s v="USD"/>
    <n v="1471370869"/>
    <n v="1466186869"/>
    <b v="0"/>
    <n v="4"/>
    <b v="0"/>
    <n v="2"/>
    <n v="18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75"/>
    <x v="2"/>
    <s v="GB"/>
    <s v="GBP"/>
    <n v="1425160800"/>
    <n v="1421274859"/>
    <b v="0"/>
    <n v="8"/>
    <b v="0"/>
    <n v="1"/>
    <n v="9.3800000000000008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75"/>
    <x v="2"/>
    <s v="GB"/>
    <s v="GBP"/>
    <n v="1424474056"/>
    <n v="1420586056"/>
    <b v="0"/>
    <n v="24"/>
    <b v="0"/>
    <n v="2"/>
    <n v="3.13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2"/>
    <s v="US"/>
    <s v="USD"/>
    <n v="1437960598"/>
    <n v="1435368598"/>
    <b v="0"/>
    <n v="0"/>
    <b v="0"/>
    <n v="1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75"/>
    <x v="2"/>
    <s v="US"/>
    <s v="USD"/>
    <n v="1423750542"/>
    <n v="1421158542"/>
    <b v="0"/>
    <n v="39"/>
    <b v="0"/>
    <n v="2"/>
    <n v="1.92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75"/>
    <x v="2"/>
    <s v="US"/>
    <s v="USD"/>
    <n v="1438437600"/>
    <n v="1433254875"/>
    <b v="0"/>
    <n v="6"/>
    <b v="0"/>
    <n v="0"/>
    <n v="12.5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75"/>
    <x v="2"/>
    <s v="NO"/>
    <s v="NOK"/>
    <n v="1423050618"/>
    <n v="1420458618"/>
    <b v="0"/>
    <n v="4"/>
    <b v="0"/>
    <n v="1"/>
    <n v="18.7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75"/>
    <x v="2"/>
    <s v="DK"/>
    <s v="DKK"/>
    <n v="1424081477"/>
    <n v="1420798277"/>
    <b v="0"/>
    <n v="3"/>
    <b v="0"/>
    <n v="0"/>
    <n v="25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75"/>
    <x v="2"/>
    <s v="US"/>
    <s v="USD"/>
    <n v="1410037200"/>
    <n v="1407435418"/>
    <b v="0"/>
    <n v="53"/>
    <b v="0"/>
    <n v="2"/>
    <n v="1.42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75"/>
    <x v="2"/>
    <s v="US"/>
    <s v="USD"/>
    <n v="1461994440"/>
    <n v="1459410101"/>
    <b v="0"/>
    <n v="1"/>
    <b v="0"/>
    <n v="0"/>
    <n v="75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75"/>
    <x v="2"/>
    <s v="GB"/>
    <s v="GBP"/>
    <n v="1409509477"/>
    <n v="1407695077"/>
    <b v="0"/>
    <n v="2"/>
    <b v="0"/>
    <n v="4"/>
    <n v="37.5"/>
    <x v="1"/>
    <s v="musical"/>
    <x v="3201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75"/>
    <x v="2"/>
    <s v="US"/>
    <s v="USD"/>
    <n v="1450072740"/>
    <n v="1445027346"/>
    <b v="0"/>
    <n v="25"/>
    <b v="0"/>
    <n v="2"/>
    <n v="3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74"/>
    <x v="2"/>
    <s v="US"/>
    <s v="USD"/>
    <n v="1443224622"/>
    <n v="1440632622"/>
    <b v="0"/>
    <n v="6"/>
    <b v="0"/>
    <n v="7"/>
    <n v="12.33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73"/>
    <x v="2"/>
    <s v="US"/>
    <s v="USD"/>
    <n v="1437149640"/>
    <n v="1434558479"/>
    <b v="0"/>
    <n v="0"/>
    <b v="0"/>
    <n v="15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72"/>
    <x v="2"/>
    <s v="GB"/>
    <s v="GBP"/>
    <n v="1430470772"/>
    <n v="1427878772"/>
    <b v="0"/>
    <n v="12"/>
    <b v="0"/>
    <n v="1"/>
    <n v="6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72"/>
    <x v="2"/>
    <s v="US"/>
    <s v="USD"/>
    <n v="1442644651"/>
    <n v="1440052651"/>
    <b v="0"/>
    <n v="0"/>
    <b v="0"/>
    <n v="1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2"/>
    <s v="US"/>
    <s v="USD"/>
    <n v="1429767607"/>
    <n v="1424587207"/>
    <b v="0"/>
    <n v="36"/>
    <b v="0"/>
    <n v="1"/>
    <n v="1.97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0"/>
    <s v="US"/>
    <s v="USD"/>
    <n v="1406557877"/>
    <n v="1404743477"/>
    <b v="1"/>
    <n v="82"/>
    <b v="1"/>
    <n v="1"/>
    <n v="0.87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0"/>
    <s v="US"/>
    <s v="USD"/>
    <n v="1403305200"/>
    <n v="1400512658"/>
    <b v="1"/>
    <n v="226"/>
    <b v="1"/>
    <n v="1"/>
    <n v="0.3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0"/>
    <s v="US"/>
    <s v="USD"/>
    <n v="1338523140"/>
    <n v="1334442519"/>
    <b v="1"/>
    <n v="60"/>
    <b v="1"/>
    <n v="2"/>
    <n v="1.17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0"/>
    <s v="US"/>
    <s v="USD"/>
    <n v="1408068000"/>
    <n v="1405346680"/>
    <b v="1"/>
    <n v="322"/>
    <b v="1"/>
    <n v="0"/>
    <n v="0.22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70"/>
    <x v="0"/>
    <s v="US"/>
    <s v="USD"/>
    <n v="1407524751"/>
    <n v="1404932751"/>
    <b v="1"/>
    <n v="94"/>
    <b v="1"/>
    <n v="2"/>
    <n v="0.74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70"/>
    <x v="0"/>
    <s v="GB"/>
    <s v="GBP"/>
    <n v="1437934759"/>
    <n v="1434478759"/>
    <b v="1"/>
    <n v="47"/>
    <b v="1"/>
    <n v="1"/>
    <n v="1.49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0"/>
    <s v="GB"/>
    <s v="GBP"/>
    <n v="1452038100"/>
    <n v="1448823673"/>
    <b v="1"/>
    <n v="115"/>
    <b v="1"/>
    <n v="1"/>
    <n v="0.6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70"/>
    <x v="0"/>
    <s v="US"/>
    <s v="USD"/>
    <n v="1441857540"/>
    <n v="1438617471"/>
    <b v="1"/>
    <n v="134"/>
    <b v="1"/>
    <n v="0"/>
    <n v="0.52"/>
    <x v="1"/>
    <s v="plays"/>
    <x v="3215"/>
    <d v="2015-09-10T03:59:00"/>
    <x v="2"/>
  </r>
  <r>
    <n v="3216"/>
    <s v="BRUTE"/>
    <s v="Brute (winner of the 2015 IdeasTap Underbelly Award) is new writing based on the true story of a rather twisted, horrible schoolgirl."/>
    <n v="2000"/>
    <n v="70"/>
    <x v="0"/>
    <s v="GB"/>
    <s v="GBP"/>
    <n v="1436625000"/>
    <n v="1433934371"/>
    <b v="1"/>
    <n v="35"/>
    <b v="1"/>
    <n v="4"/>
    <n v="2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70"/>
    <x v="0"/>
    <s v="US"/>
    <s v="USD"/>
    <n v="1478264784"/>
    <n v="1475672784"/>
    <b v="1"/>
    <n v="104"/>
    <b v="1"/>
    <n v="2"/>
    <n v="0.67"/>
    <x v="1"/>
    <s v="plays"/>
    <x v="3217"/>
    <d v="2016-11-04T13:06:24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0"/>
    <s v="GB"/>
    <s v="GBP"/>
    <n v="1419984000"/>
    <n v="1417132986"/>
    <b v="1"/>
    <n v="184"/>
    <b v="1"/>
    <n v="1"/>
    <n v="0.38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69"/>
    <x v="0"/>
    <s v="US"/>
    <s v="USD"/>
    <n v="1427063747"/>
    <n v="1424043347"/>
    <b v="1"/>
    <n v="119"/>
    <b v="1"/>
    <n v="0"/>
    <n v="0.57999999999999996"/>
    <x v="1"/>
    <s v="plays"/>
    <x v="3219"/>
    <d v="2015-03-22T22:35:47"/>
    <x v="2"/>
  </r>
  <r>
    <n v="3220"/>
    <s v="Burners"/>
    <s v="A sci-fi thriller for the stage opening March 10 in Los Angeles."/>
    <n v="15000"/>
    <n v="68"/>
    <x v="0"/>
    <s v="US"/>
    <s v="USD"/>
    <n v="1489352400"/>
    <n v="1486411204"/>
    <b v="1"/>
    <n v="59"/>
    <b v="1"/>
    <n v="0"/>
    <n v="1.1499999999999999"/>
    <x v="1"/>
    <s v="plays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0"/>
    <s v="GB"/>
    <s v="GBP"/>
    <n v="1436114603"/>
    <n v="1433090603"/>
    <b v="1"/>
    <n v="113"/>
    <b v="1"/>
    <n v="2"/>
    <n v="0.6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67"/>
    <x v="0"/>
    <s v="US"/>
    <s v="USD"/>
    <n v="1445722140"/>
    <n v="1443016697"/>
    <b v="1"/>
    <n v="84"/>
    <b v="1"/>
    <n v="3"/>
    <n v="0.8"/>
    <x v="1"/>
    <s v="plays"/>
    <x v="3222"/>
    <d v="2015-10-24T21:29:00"/>
    <x v="2"/>
  </r>
  <r>
    <n v="3223"/>
    <s v="Good People by David Lindsay-Abaire at Waterfront Playhouse"/>
    <s v="Bringing David Lindsay-Abaire's award-winning story of our times to the East Bay."/>
    <n v="3100"/>
    <n v="65"/>
    <x v="0"/>
    <s v="US"/>
    <s v="USD"/>
    <n v="1440100976"/>
    <n v="1437508976"/>
    <b v="1"/>
    <n v="74"/>
    <b v="1"/>
    <n v="2"/>
    <n v="0.88"/>
    <x v="1"/>
    <s v="plays"/>
    <x v="3223"/>
    <d v="2015-08-20T20:02:56"/>
    <x v="2"/>
  </r>
  <r>
    <n v="3224"/>
    <s v="AdA (Author directing Author)"/>
    <s v="Neil LaBute and Marco Calvani reunite once again for the unique, international collaboration that is ADA: Author directing Author."/>
    <n v="30000"/>
    <n v="65"/>
    <x v="0"/>
    <s v="US"/>
    <s v="USD"/>
    <n v="1484024400"/>
    <n v="1479932713"/>
    <b v="1"/>
    <n v="216"/>
    <b v="1"/>
    <n v="0"/>
    <n v="0.3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0"/>
    <s v="US"/>
    <s v="USD"/>
    <n v="1464987600"/>
    <n v="1463145938"/>
    <b v="1"/>
    <n v="39"/>
    <b v="1"/>
    <n v="3"/>
    <n v="1.67"/>
    <x v="1"/>
    <s v="plays"/>
    <x v="3225"/>
    <d v="2016-06-03T21:00:00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0"/>
    <s v="GB"/>
    <s v="GBP"/>
    <n v="1446213612"/>
    <n v="1443621612"/>
    <b v="1"/>
    <n v="21"/>
    <b v="1"/>
    <n v="5"/>
    <n v="3.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65"/>
    <x v="0"/>
    <s v="GB"/>
    <s v="GBP"/>
    <n v="1484687436"/>
    <n v="1482095436"/>
    <b v="0"/>
    <n v="30"/>
    <b v="1"/>
    <n v="5"/>
    <n v="2.17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65"/>
    <x v="0"/>
    <s v="US"/>
    <s v="USD"/>
    <n v="1450328340"/>
    <n v="1447606884"/>
    <b v="1"/>
    <n v="37"/>
    <b v="1"/>
    <n v="1"/>
    <n v="1.76"/>
    <x v="1"/>
    <s v="plays"/>
    <x v="3228"/>
    <d v="2015-12-17T04:59:00"/>
    <x v="2"/>
  </r>
  <r>
    <n v="3229"/>
    <s v="The Seagull Project Presents: The Three Sisters"/>
    <s v="After electrifying audiences in Seattle and Tashkent, The Seagull Project embarks on a brand new journey."/>
    <n v="20000"/>
    <n v="65"/>
    <x v="0"/>
    <s v="US"/>
    <s v="USD"/>
    <n v="1416470398"/>
    <n v="1413874798"/>
    <b v="1"/>
    <n v="202"/>
    <b v="1"/>
    <n v="0"/>
    <n v="0.32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0"/>
    <s v="US"/>
    <s v="USD"/>
    <n v="1412135940"/>
    <n v="1410840126"/>
    <b v="1"/>
    <n v="37"/>
    <b v="1"/>
    <n v="2"/>
    <n v="1.73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0"/>
    <s v="US"/>
    <s v="USD"/>
    <n v="1460846347"/>
    <n v="1458254347"/>
    <b v="0"/>
    <n v="28"/>
    <b v="1"/>
    <n v="6"/>
    <n v="2.25"/>
    <x v="1"/>
    <s v="plays"/>
    <x v="3231"/>
    <d v="2016-04-16T22:39:07"/>
    <x v="1"/>
  </r>
  <r>
    <n v="3232"/>
    <s v="Honorable Men - Poor Yorick's Players 2016 Season"/>
    <s v="Honorable Men - Yorick's 10th season of free, outdoor Shakespeare.  Featuring Henry IV, part 1 and Julius Caesar."/>
    <n v="1000"/>
    <n v="62"/>
    <x v="0"/>
    <s v="US"/>
    <s v="USD"/>
    <n v="1462334340"/>
    <n v="1459711917"/>
    <b v="1"/>
    <n v="26"/>
    <b v="1"/>
    <n v="6"/>
    <n v="2.38"/>
    <x v="1"/>
    <s v="plays"/>
    <x v="3232"/>
    <d v="2016-05-04T03:59:00"/>
    <x v="1"/>
  </r>
  <r>
    <n v="3233"/>
    <s v="64 Squares"/>
    <s v="64 Squares is an autobiographical one-man exploration of the internal chess game played to reconcile relationships."/>
    <n v="5000"/>
    <n v="61"/>
    <x v="0"/>
    <s v="US"/>
    <s v="USD"/>
    <n v="1488482355"/>
    <n v="1485890355"/>
    <b v="0"/>
    <n v="61"/>
    <b v="1"/>
    <n v="1"/>
    <n v="1"/>
    <x v="1"/>
    <s v="plays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0"/>
    <s v="GB"/>
    <s v="GBP"/>
    <n v="1485991860"/>
    <n v="1483124208"/>
    <b v="0"/>
    <n v="115"/>
    <b v="1"/>
    <n v="2"/>
    <n v="0.53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0"/>
    <s v="US"/>
    <s v="USD"/>
    <n v="1467361251"/>
    <n v="1464769251"/>
    <b v="1"/>
    <n v="181"/>
    <b v="1"/>
    <n v="0"/>
    <n v="0.34"/>
    <x v="1"/>
    <s v="plays"/>
    <x v="3235"/>
    <d v="2016-07-01T08:20:51"/>
    <x v="1"/>
  </r>
  <r>
    <n v="3236"/>
    <s v="Sub-Basement World Premiere"/>
    <s v="A dark comedy exploring the importance of art, homelessness, and finding your own path.  World Premiere 3/27/17 at IRT Theater in NYC."/>
    <n v="20000"/>
    <n v="61"/>
    <x v="0"/>
    <s v="US"/>
    <s v="USD"/>
    <n v="1482962433"/>
    <n v="1480370433"/>
    <b v="0"/>
    <n v="110"/>
    <b v="1"/>
    <n v="0"/>
    <n v="0.55000000000000004"/>
    <x v="1"/>
    <s v="plays"/>
    <x v="3236"/>
    <d v="2016-12-28T22:00:33"/>
    <x v="1"/>
  </r>
  <r>
    <n v="3237"/>
    <s v="Celebrating 20 years of The 24 Hour Plays around the world!"/>
    <s v="An annual campaign supporting our intensive for artists 25 and under."/>
    <n v="35000"/>
    <n v="60"/>
    <x v="0"/>
    <s v="US"/>
    <s v="USD"/>
    <n v="1443499140"/>
    <n v="1441452184"/>
    <b v="1"/>
    <n v="269"/>
    <b v="1"/>
    <n v="0"/>
    <n v="0.22"/>
    <x v="1"/>
    <s v="plays"/>
    <x v="3237"/>
    <d v="2015-09-29T03:59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0"/>
    <s v="GB"/>
    <s v="GBP"/>
    <n v="1435752898"/>
    <n v="1433160898"/>
    <b v="1"/>
    <n v="79"/>
    <b v="1"/>
    <n v="2"/>
    <n v="0.76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0"/>
    <s v="GB"/>
    <s v="GBP"/>
    <n v="1445817540"/>
    <n v="1443665293"/>
    <b v="1"/>
    <n v="104"/>
    <b v="1"/>
    <n v="1"/>
    <n v="0.57999999999999996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0"/>
    <s v="GB"/>
    <s v="GBP"/>
    <n v="1487286000"/>
    <n v="1484843948"/>
    <b v="0"/>
    <n v="34"/>
    <b v="1"/>
    <n v="2"/>
    <n v="1.76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0"/>
    <s v="US"/>
    <s v="USD"/>
    <n v="1413269940"/>
    <n v="1410421670"/>
    <b v="1"/>
    <n v="167"/>
    <b v="1"/>
    <n v="1"/>
    <n v="0.36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60"/>
    <x v="0"/>
    <s v="US"/>
    <s v="USD"/>
    <n v="1411150092"/>
    <n v="1408558092"/>
    <b v="1"/>
    <n v="183"/>
    <b v="1"/>
    <n v="1"/>
    <n v="0.3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60"/>
    <x v="0"/>
    <s v="US"/>
    <s v="USD"/>
    <n v="1444348800"/>
    <n v="1442283562"/>
    <b v="1"/>
    <n v="71"/>
    <b v="1"/>
    <n v="1"/>
    <n v="0.85"/>
    <x v="1"/>
    <s v="plays"/>
    <x v="3243"/>
    <d v="2015-10-09T00:00:00"/>
    <x v="2"/>
  </r>
  <r>
    <n v="3244"/>
    <s v="'Time Please'"/>
    <s v="'Time Please' is a black comedy set in a failing public house in a run-down part of town, where things are about to get messy."/>
    <n v="1600"/>
    <n v="59"/>
    <x v="0"/>
    <s v="GB"/>
    <s v="GBP"/>
    <n v="1480613982"/>
    <n v="1478018382"/>
    <b v="0"/>
    <n v="69"/>
    <b v="1"/>
    <n v="4"/>
    <n v="0.86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59"/>
    <x v="0"/>
    <s v="US"/>
    <s v="USD"/>
    <n v="1434074400"/>
    <n v="1431354258"/>
    <b v="0"/>
    <n v="270"/>
    <b v="1"/>
    <n v="0"/>
    <n v="0.22"/>
    <x v="1"/>
    <s v="plays"/>
    <x v="3245"/>
    <d v="2015-06-12T02:00:00"/>
    <x v="2"/>
  </r>
  <r>
    <n v="3246"/>
    <s v="The Gray Man"/>
    <s v="The Gray Man isnâ€™t real. Heâ€™s a ghost story, a boogeyman, a tale mothers make up to keep their children safe."/>
    <n v="10000"/>
    <n v="57"/>
    <x v="0"/>
    <s v="US"/>
    <s v="USD"/>
    <n v="1442030340"/>
    <n v="1439551200"/>
    <b v="1"/>
    <n v="193"/>
    <b v="1"/>
    <n v="1"/>
    <n v="0.3"/>
    <x v="1"/>
    <s v="plays"/>
    <x v="3246"/>
    <d v="2015-09-12T03:59:00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0"/>
    <s v="GB"/>
    <s v="GBP"/>
    <n v="1436696712"/>
    <n v="1434104712"/>
    <b v="1"/>
    <n v="57"/>
    <b v="1"/>
    <n v="2"/>
    <n v="0.98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56"/>
    <x v="0"/>
    <s v="US"/>
    <s v="USD"/>
    <n v="1428178757"/>
    <n v="1425590357"/>
    <b v="1"/>
    <n v="200"/>
    <b v="1"/>
    <n v="0"/>
    <n v="0.28000000000000003"/>
    <x v="1"/>
    <s v="plays"/>
    <x v="3248"/>
    <d v="2015-04-04T20:19:17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0"/>
    <s v="US"/>
    <s v="USD"/>
    <n v="1434822914"/>
    <n v="1432230914"/>
    <b v="1"/>
    <n v="88"/>
    <b v="1"/>
    <n v="1"/>
    <n v="0.64"/>
    <x v="1"/>
    <s v="plays"/>
    <x v="3249"/>
    <d v="2015-06-20T17:55:14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0"/>
    <s v="US"/>
    <s v="USD"/>
    <n v="1415213324"/>
    <n v="1412617724"/>
    <b v="1"/>
    <n v="213"/>
    <b v="1"/>
    <n v="0"/>
    <n v="0.26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55"/>
    <x v="0"/>
    <s v="US"/>
    <s v="USD"/>
    <n v="1434907966"/>
    <n v="1432315966"/>
    <b v="1"/>
    <n v="20"/>
    <b v="1"/>
    <n v="4"/>
    <n v="2.75"/>
    <x v="1"/>
    <s v="plays"/>
    <x v="3251"/>
    <d v="2015-06-21T17:32:46"/>
    <x v="2"/>
  </r>
  <r>
    <n v="3252"/>
    <s v="Modern Love"/>
    <s v="How do we navigate the boundaries between friendship, sexual intimacy and obsessive desire?"/>
    <n v="2250"/>
    <n v="55"/>
    <x v="0"/>
    <s v="GB"/>
    <s v="GBP"/>
    <n v="1473247240"/>
    <n v="1470655240"/>
    <b v="1"/>
    <n v="50"/>
    <b v="1"/>
    <n v="2"/>
    <n v="1.1000000000000001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55"/>
    <x v="0"/>
    <s v="US"/>
    <s v="USD"/>
    <n v="1473306300"/>
    <n v="1471701028"/>
    <b v="1"/>
    <n v="115"/>
    <b v="1"/>
    <n v="0"/>
    <n v="0.48"/>
    <x v="1"/>
    <s v="plays"/>
    <x v="3253"/>
    <d v="2016-09-08T03:45:00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0"/>
    <s v="GB"/>
    <s v="GBP"/>
    <n v="1427331809"/>
    <n v="1424743409"/>
    <b v="1"/>
    <n v="186"/>
    <b v="1"/>
    <n v="0"/>
    <n v="0.3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5"/>
    <x v="0"/>
    <s v="GB"/>
    <s v="GBP"/>
    <n v="1412706375"/>
    <n v="1410114375"/>
    <b v="1"/>
    <n v="18"/>
    <b v="1"/>
    <n v="18"/>
    <n v="3.06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55"/>
    <x v="0"/>
    <s v="US"/>
    <s v="USD"/>
    <n v="1433995140"/>
    <n v="1432129577"/>
    <b v="1"/>
    <n v="176"/>
    <b v="1"/>
    <n v="1"/>
    <n v="0.31"/>
    <x v="1"/>
    <s v="plays"/>
    <x v="3256"/>
    <d v="2015-06-11T03:59:00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0"/>
    <s v="GB"/>
    <s v="GBP"/>
    <n v="1487769952"/>
    <n v="1485177952"/>
    <b v="0"/>
    <n v="41"/>
    <b v="1"/>
    <n v="3"/>
    <n v="1.34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53"/>
    <x v="0"/>
    <s v="US"/>
    <s v="USD"/>
    <n v="1420751861"/>
    <n v="1418159861"/>
    <b v="1"/>
    <n v="75"/>
    <b v="1"/>
    <n v="1"/>
    <n v="0.7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53"/>
    <x v="0"/>
    <s v="US"/>
    <s v="USD"/>
    <n v="1475294340"/>
    <n v="1472753745"/>
    <b v="1"/>
    <n v="97"/>
    <b v="1"/>
    <n v="0"/>
    <n v="0.55000000000000004"/>
    <x v="1"/>
    <s v="plays"/>
    <x v="3259"/>
    <d v="2016-10-01T03:59:00"/>
    <x v="1"/>
  </r>
  <r>
    <n v="3260"/>
    <s v="Keep the Art of Marionettes Alive With PUPPETWORKS!"/>
    <s v="We're looking to raise money to continue bringing Brooklyn the vanishing art form of marionette puppetry."/>
    <n v="5000"/>
    <n v="53"/>
    <x v="0"/>
    <s v="US"/>
    <s v="USD"/>
    <n v="1448903318"/>
    <n v="1445875718"/>
    <b v="1"/>
    <n v="73"/>
    <b v="1"/>
    <n v="1"/>
    <n v="0.73"/>
    <x v="1"/>
    <s v="plays"/>
    <x v="3260"/>
    <d v="2015-11-30T17:08:38"/>
    <x v="2"/>
  </r>
  <r>
    <n v="3261"/>
    <s v="Scrappy Shakespeare: A Midsummer Night's Dream"/>
    <s v="Six Spartanburg-based professional actors perform A Midsummer Night's Dream outdoors in downtown Spartanburg."/>
    <n v="3300"/>
    <n v="53"/>
    <x v="0"/>
    <s v="US"/>
    <s v="USD"/>
    <n v="1437067476"/>
    <n v="1434475476"/>
    <b v="1"/>
    <n v="49"/>
    <b v="1"/>
    <n v="2"/>
    <n v="1.08"/>
    <x v="1"/>
    <s v="plays"/>
    <x v="3261"/>
    <d v="2015-07-16T17:24:36"/>
    <x v="2"/>
  </r>
  <r>
    <n v="3262"/>
    <s v="Prison Boxing: A New Play by Leah Joki"/>
    <s v="A one-woman theatrical exploration of the prison system and its inhabitants."/>
    <n v="12200"/>
    <n v="52"/>
    <x v="0"/>
    <s v="US"/>
    <s v="USD"/>
    <n v="1419220800"/>
    <n v="1416555262"/>
    <b v="1"/>
    <n v="134"/>
    <b v="1"/>
    <n v="0"/>
    <n v="0.39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52"/>
    <x v="0"/>
    <s v="US"/>
    <s v="USD"/>
    <n v="1446238800"/>
    <n v="1444220588"/>
    <b v="1"/>
    <n v="68"/>
    <b v="1"/>
    <n v="2"/>
    <n v="0.76"/>
    <x v="1"/>
    <s v="plays"/>
    <x v="3263"/>
    <d v="2015-10-30T21:00:00"/>
    <x v="2"/>
  </r>
  <r>
    <n v="3264"/>
    <s v="Kapow-i GoGo at The PIT"/>
    <s v="The three part comedic saga of Kapow-i GoGo, who saves the world.  Again.  And again."/>
    <n v="2500"/>
    <n v="52"/>
    <x v="0"/>
    <s v="US"/>
    <s v="USD"/>
    <n v="1422482400"/>
    <n v="1421089938"/>
    <b v="1"/>
    <n v="49"/>
    <b v="1"/>
    <n v="2"/>
    <n v="1.06"/>
    <x v="1"/>
    <s v="plays"/>
    <x v="3264"/>
    <d v="2015-01-28T22:00:00"/>
    <x v="2"/>
  </r>
  <r>
    <n v="3265"/>
    <s v="&quot;Where was I&quot; - an autobiographical play on Dementia"/>
    <s v="A theatrical play on Alzheimerâ€™s and the challenges of loving a person who keeps disappearing."/>
    <n v="2700"/>
    <n v="51"/>
    <x v="0"/>
    <s v="IE"/>
    <s v="EUR"/>
    <n v="1449162000"/>
    <n v="1446570315"/>
    <b v="1"/>
    <n v="63"/>
    <b v="1"/>
    <n v="2"/>
    <n v="0.8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51"/>
    <x v="0"/>
    <s v="US"/>
    <s v="USD"/>
    <n v="1434142800"/>
    <n v="1431435122"/>
    <b v="1"/>
    <n v="163"/>
    <b v="1"/>
    <n v="1"/>
    <n v="0.31"/>
    <x v="1"/>
    <s v="plays"/>
    <x v="3266"/>
    <d v="2015-06-12T21:00:00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0"/>
    <s v="US"/>
    <s v="USD"/>
    <n v="1437156660"/>
    <n v="1434564660"/>
    <b v="1"/>
    <n v="288"/>
    <b v="1"/>
    <n v="0"/>
    <n v="0.18"/>
    <x v="1"/>
    <s v="plays"/>
    <x v="3267"/>
    <d v="2015-07-17T18:11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0"/>
    <s v="US"/>
    <s v="USD"/>
    <n v="1472074928"/>
    <n v="1470692528"/>
    <b v="1"/>
    <n v="42"/>
    <b v="1"/>
    <n v="3"/>
    <n v="1.21"/>
    <x v="1"/>
    <s v="plays"/>
    <x v="3268"/>
    <d v="2016-08-24T21:42:08"/>
    <x v="1"/>
  </r>
  <r>
    <n v="3269"/>
    <s v="Cicada Studios presents &quot;Miss Sarah&quot;"/>
    <s v="Cicada Studios presents, as their inaugural production, a new-writing world premiere at the Edinburgh Fringe Festival 2015."/>
    <n v="8000"/>
    <n v="51"/>
    <x v="0"/>
    <s v="GB"/>
    <s v="GBP"/>
    <n v="1434452400"/>
    <n v="1431509397"/>
    <b v="1"/>
    <n v="70"/>
    <b v="1"/>
    <n v="1"/>
    <n v="0.73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0"/>
    <s v="GB"/>
    <s v="GBP"/>
    <n v="1436705265"/>
    <n v="1434113265"/>
    <b v="1"/>
    <n v="30"/>
    <b v="1"/>
    <n v="3"/>
    <n v="1.7"/>
    <x v="1"/>
    <s v="plays"/>
    <x v="3270"/>
    <d v="2015-07-12T12:47:45"/>
    <x v="0"/>
  </r>
  <r>
    <n v="3271"/>
    <s v="Saxon Court at Southwark Playhouse"/>
    <s v="A razor sharp satire to darken your Christmas."/>
    <n v="1500"/>
    <n v="51"/>
    <x v="0"/>
    <s v="GB"/>
    <s v="GBP"/>
    <n v="1414927775"/>
    <n v="1412332175"/>
    <b v="1"/>
    <n v="51"/>
    <b v="1"/>
    <n v="3"/>
    <n v="1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51"/>
    <x v="0"/>
    <s v="US"/>
    <s v="USD"/>
    <n v="1446814809"/>
    <n v="1444219209"/>
    <b v="1"/>
    <n v="145"/>
    <b v="1"/>
    <n v="1"/>
    <n v="0.35"/>
    <x v="1"/>
    <s v="plays"/>
    <x v="3272"/>
    <d v="2015-11-06T13:00:09"/>
    <x v="2"/>
  </r>
  <r>
    <n v="3273"/>
    <s v="Toscana, or What I Remember"/>
    <s v="We're bringing Tuscany to the Cherry Lane Theatre with a new play about memory and how we deal with people we love but we can't stand."/>
    <n v="4000"/>
    <n v="51"/>
    <x v="0"/>
    <s v="US"/>
    <s v="USD"/>
    <n v="1473879600"/>
    <n v="1472498042"/>
    <b v="1"/>
    <n v="21"/>
    <b v="1"/>
    <n v="1"/>
    <n v="2.4300000000000002"/>
    <x v="1"/>
    <s v="plays"/>
    <x v="3273"/>
    <d v="2016-09-14T19:00:00"/>
    <x v="1"/>
  </r>
  <r>
    <n v="3274"/>
    <s v="Orpheus Descending by Tennessee Williams"/>
    <s v="Austin Pendleton directs a rare revival of Tennessee Williams' Orpheus Descending. (photos by Michael Halsband and Talfoto)"/>
    <n v="15500"/>
    <n v="50"/>
    <x v="0"/>
    <s v="US"/>
    <s v="USD"/>
    <n v="1458075600"/>
    <n v="1454259272"/>
    <b v="1"/>
    <n v="286"/>
    <b v="1"/>
    <n v="0"/>
    <n v="0.17"/>
    <x v="1"/>
    <s v="plays"/>
    <x v="3274"/>
    <d v="2016-03-15T21:00:00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0"/>
    <s v="US"/>
    <s v="USD"/>
    <n v="1423456200"/>
    <n v="1421183271"/>
    <b v="1"/>
    <n v="12"/>
    <b v="1"/>
    <n v="3"/>
    <n v="4.17"/>
    <x v="1"/>
    <s v="plays"/>
    <x v="3275"/>
    <d v="2015-02-09T04:30:00"/>
    <x v="2"/>
  </r>
  <r>
    <n v="3276"/>
    <s v="We The Astronomers"/>
    <s v="In 2016, KO Theatre presents a world premiere play in Toronto, ON about faith, home, and the secrets we keep from those we love."/>
    <n v="4500"/>
    <n v="50"/>
    <x v="0"/>
    <s v="CA"/>
    <s v="CAD"/>
    <n v="1459483140"/>
    <n v="1456526879"/>
    <b v="1"/>
    <n v="100"/>
    <b v="1"/>
    <n v="1"/>
    <n v="0.5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0"/>
    <x v="0"/>
    <s v="GB"/>
    <s v="GBP"/>
    <n v="1416331406"/>
    <n v="1413735806"/>
    <b v="1"/>
    <n v="100"/>
    <b v="1"/>
    <n v="1"/>
    <n v="0.5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0"/>
    <s v="GB"/>
    <s v="GBP"/>
    <n v="1433017303"/>
    <n v="1430425303"/>
    <b v="1"/>
    <n v="34"/>
    <b v="1"/>
    <n v="2"/>
    <n v="1.47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0"/>
    <s v="US"/>
    <s v="USD"/>
    <n v="1459474059"/>
    <n v="1456885659"/>
    <b v="0"/>
    <n v="63"/>
    <b v="1"/>
    <n v="1"/>
    <n v="0.79"/>
    <x v="1"/>
    <s v="plays"/>
    <x v="3279"/>
    <d v="2016-04-01T01:27:3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0"/>
    <s v="US"/>
    <s v="USD"/>
    <n v="1433134800"/>
    <n v="1430158198"/>
    <b v="0"/>
    <n v="30"/>
    <b v="1"/>
    <n v="3"/>
    <n v="1.67"/>
    <x v="1"/>
    <s v="plays"/>
    <x v="3280"/>
    <d v="2015-06-01T05:00:00"/>
    <x v="2"/>
  </r>
  <r>
    <n v="3281"/>
    <s v="KICK It's Not How High. It's How Strong! Written &amp; Performed"/>
    <s v="&quot;This is how theater should connect to people&quot;  Margo Jefferson, Pulitzer Prize winning critic"/>
    <n v="5000"/>
    <n v="50"/>
    <x v="0"/>
    <s v="US"/>
    <s v="USD"/>
    <n v="1441153705"/>
    <n v="1438561705"/>
    <b v="0"/>
    <n v="47"/>
    <b v="1"/>
    <n v="1"/>
    <n v="1.06"/>
    <x v="1"/>
    <s v="plays"/>
    <x v="3281"/>
    <d v="2015-09-02T00:28:25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0"/>
    <s v="US"/>
    <s v="USD"/>
    <n v="1461904788"/>
    <n v="1458103188"/>
    <b v="0"/>
    <n v="237"/>
    <b v="1"/>
    <n v="0"/>
    <n v="0.21"/>
    <x v="1"/>
    <s v="plays"/>
    <x v="3282"/>
    <d v="2016-04-29T04:39:48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0"/>
    <s v="GB"/>
    <s v="GBP"/>
    <n v="1455138000"/>
    <n v="1452448298"/>
    <b v="0"/>
    <n v="47"/>
    <b v="1"/>
    <n v="6"/>
    <n v="1.06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50"/>
    <x v="0"/>
    <s v="US"/>
    <s v="USD"/>
    <n v="1454047140"/>
    <n v="1452546853"/>
    <b v="0"/>
    <n v="15"/>
    <b v="1"/>
    <n v="2"/>
    <n v="3.33"/>
    <x v="1"/>
    <s v="plays"/>
    <x v="3284"/>
    <d v="2016-01-29T05:59:00"/>
    <x v="1"/>
  </r>
  <r>
    <n v="3285"/>
    <s v="By Morning"/>
    <s v="A new play by Matthew Gasda"/>
    <n v="4999"/>
    <n v="50"/>
    <x v="0"/>
    <s v="US"/>
    <s v="USD"/>
    <n v="1488258000"/>
    <n v="1485556626"/>
    <b v="0"/>
    <n v="81"/>
    <b v="1"/>
    <n v="1"/>
    <n v="0.62"/>
    <x v="1"/>
    <s v="plays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50"/>
    <x v="0"/>
    <s v="US"/>
    <s v="USD"/>
    <n v="1471291782"/>
    <n v="1468699782"/>
    <b v="0"/>
    <n v="122"/>
    <b v="1"/>
    <n v="0"/>
    <n v="0.41"/>
    <x v="1"/>
    <s v="plays"/>
    <x v="3286"/>
    <d v="2016-08-15T20:09:42"/>
    <x v="1"/>
  </r>
  <r>
    <n v="3287"/>
    <s v="Three Things: Stories About Life"/>
    <s v="An inspirational one-man play about crisis, community, and the search for wholeness."/>
    <n v="2500"/>
    <n v="50"/>
    <x v="0"/>
    <s v="CA"/>
    <s v="CAD"/>
    <n v="1448733628"/>
    <n v="1446573628"/>
    <b v="0"/>
    <n v="34"/>
    <b v="1"/>
    <n v="2"/>
    <n v="1.47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0"/>
    <s v="GB"/>
    <s v="GBP"/>
    <n v="1466463600"/>
    <n v="1463337315"/>
    <b v="0"/>
    <n v="207"/>
    <b v="1"/>
    <n v="1"/>
    <n v="0.2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0"/>
    <s v="GB"/>
    <s v="GBP"/>
    <n v="1487580602"/>
    <n v="1485161402"/>
    <b v="0"/>
    <n v="25"/>
    <b v="1"/>
    <n v="10"/>
    <n v="2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50"/>
    <x v="0"/>
    <s v="GB"/>
    <s v="GBP"/>
    <n v="1489234891"/>
    <n v="1486642891"/>
    <b v="0"/>
    <n v="72"/>
    <b v="1"/>
    <n v="3"/>
    <n v="0.69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0"/>
    <s v="US"/>
    <s v="USD"/>
    <n v="1442462340"/>
    <n v="1439743900"/>
    <b v="0"/>
    <n v="14"/>
    <b v="1"/>
    <n v="10"/>
    <n v="3.57"/>
    <x v="1"/>
    <s v="plays"/>
    <x v="3291"/>
    <d v="2015-09-17T03:59:00"/>
    <x v="2"/>
  </r>
  <r>
    <n v="3292"/>
    <s v="Dick Whittington - our 2016 community pantomime!"/>
    <s v="Iver Heath Drama Club is a not-for-profit community group and this year we are performing DICK WHITTINGTON."/>
    <n v="101"/>
    <n v="50"/>
    <x v="0"/>
    <s v="GB"/>
    <s v="GBP"/>
    <n v="1449257348"/>
    <n v="1444069748"/>
    <b v="0"/>
    <n v="15"/>
    <b v="1"/>
    <n v="50"/>
    <n v="3.33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0"/>
    <s v="NZ"/>
    <s v="NZD"/>
    <n v="1488622352"/>
    <n v="1486030352"/>
    <b v="0"/>
    <n v="91"/>
    <b v="1"/>
    <n v="1"/>
    <n v="0.55000000000000004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50"/>
    <x v="0"/>
    <s v="GB"/>
    <s v="GBP"/>
    <n v="1434459554"/>
    <n v="1431867554"/>
    <b v="0"/>
    <n v="24"/>
    <b v="1"/>
    <n v="8"/>
    <n v="2.0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50"/>
    <x v="0"/>
    <s v="GB"/>
    <s v="GBP"/>
    <n v="1474886229"/>
    <n v="1472294229"/>
    <b v="0"/>
    <n v="27"/>
    <b v="1"/>
    <n v="7"/>
    <n v="1.85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50"/>
    <x v="0"/>
    <s v="GB"/>
    <s v="GBP"/>
    <n v="1448229600"/>
    <n v="1446401372"/>
    <b v="0"/>
    <n v="47"/>
    <b v="1"/>
    <n v="3"/>
    <n v="1.06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0"/>
    <x v="0"/>
    <s v="GB"/>
    <s v="GBP"/>
    <n v="1438037940"/>
    <n v="1436380256"/>
    <b v="0"/>
    <n v="44"/>
    <b v="1"/>
    <n v="1"/>
    <n v="1.139999999999999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0"/>
    <s v="US"/>
    <s v="USD"/>
    <n v="1442102400"/>
    <n v="1440370768"/>
    <b v="0"/>
    <n v="72"/>
    <b v="1"/>
    <n v="1"/>
    <n v="0.69"/>
    <x v="1"/>
    <s v="plays"/>
    <x v="3298"/>
    <d v="2015-09-13T00:00:00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0"/>
    <s v="US"/>
    <s v="USD"/>
    <n v="1444860063"/>
    <n v="1442268063"/>
    <b v="0"/>
    <n v="63"/>
    <b v="1"/>
    <n v="2"/>
    <n v="0.79"/>
    <x v="1"/>
    <s v="plays"/>
    <x v="3299"/>
    <d v="2015-10-14T22:01:03"/>
    <x v="2"/>
  </r>
  <r>
    <n v="3300"/>
    <s v="MAX &amp; ELSA: NO MUSIC. NO CHILDREN."/>
    <s v="A subversive parody about the two people for whom the hills were NOT alive with THE SOUND OF MUSIC."/>
    <n v="3000"/>
    <n v="50"/>
    <x v="0"/>
    <s v="US"/>
    <s v="USD"/>
    <n v="1430329862"/>
    <n v="1428515462"/>
    <b v="0"/>
    <n v="88"/>
    <b v="1"/>
    <n v="2"/>
    <n v="0.56999999999999995"/>
    <x v="1"/>
    <s v="plays"/>
    <x v="3300"/>
    <d v="2015-04-29T17:51:0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0"/>
    <s v="US"/>
    <s v="USD"/>
    <n v="1470034740"/>
    <n v="1466185176"/>
    <b v="0"/>
    <n v="70"/>
    <b v="1"/>
    <n v="2"/>
    <n v="0.71"/>
    <x v="1"/>
    <s v="plays"/>
    <x v="3301"/>
    <d v="2016-08-01T06:59:00"/>
    <x v="1"/>
  </r>
  <r>
    <n v="3302"/>
    <s v="El muro de BorÃ­s KiÃ©n"/>
    <s v="FilosofÃ­a de los anÃ³nimos"/>
    <n v="8400"/>
    <n v="50"/>
    <x v="0"/>
    <s v="ES"/>
    <s v="EUR"/>
    <n v="1481099176"/>
    <n v="1478507176"/>
    <b v="0"/>
    <n v="50"/>
    <b v="1"/>
    <n v="1"/>
    <n v="1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50"/>
    <x v="0"/>
    <s v="US"/>
    <s v="USD"/>
    <n v="1427553484"/>
    <n v="1424533084"/>
    <b v="0"/>
    <n v="35"/>
    <b v="1"/>
    <n v="3"/>
    <n v="1.43"/>
    <x v="1"/>
    <s v="plays"/>
    <x v="3303"/>
    <d v="2015-03-28T14:38:04"/>
    <x v="2"/>
  </r>
  <r>
    <n v="3304"/>
    <s v="I Can Ski Forever 3"/>
    <s v="A musical comedy production celebrating the unique, lovable, insufferable ski culture of the modern day mountain town."/>
    <n v="15000"/>
    <n v="50"/>
    <x v="0"/>
    <s v="US"/>
    <s v="USD"/>
    <n v="1482418752"/>
    <n v="1479826752"/>
    <b v="0"/>
    <n v="175"/>
    <b v="1"/>
    <n v="0"/>
    <n v="0.28999999999999998"/>
    <x v="1"/>
    <s v="plays"/>
    <x v="3304"/>
    <d v="2016-12-22T14:59:12"/>
    <x v="1"/>
  </r>
  <r>
    <n v="3305"/>
    <s v="The Judgment of Paris"/>
    <s v="The Judgement of Paris is an exciting, inspirational poem set to run Oct. 2, 3 &amp; 4 at Plays &amp; Players, but we need funding and fans."/>
    <n v="4000"/>
    <n v="50"/>
    <x v="0"/>
    <s v="US"/>
    <s v="USD"/>
    <n v="1438374748"/>
    <n v="1435782748"/>
    <b v="0"/>
    <n v="20"/>
    <b v="1"/>
    <n v="1"/>
    <n v="2.5"/>
    <x v="1"/>
    <s v="plays"/>
    <x v="3305"/>
    <d v="2015-07-31T20:32:28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0"/>
    <s v="US"/>
    <s v="USD"/>
    <n v="1465527600"/>
    <n v="1462252542"/>
    <b v="0"/>
    <n v="54"/>
    <b v="1"/>
    <n v="3"/>
    <n v="0.89"/>
    <x v="1"/>
    <s v="plays"/>
    <x v="3306"/>
    <d v="2016-06-10T03:00:00"/>
    <x v="1"/>
  </r>
  <r>
    <n v="3307"/>
    <s v="The Respectful Prostitute"/>
    <s v="A group of Stanford students are going to present Jean-Paul Sartre's play, The Respectful Prostitute, at the end of Spring quarter."/>
    <n v="1000"/>
    <n v="47.69"/>
    <x v="0"/>
    <s v="US"/>
    <s v="USD"/>
    <n v="1463275339"/>
    <n v="1460683339"/>
    <b v="0"/>
    <n v="20"/>
    <b v="1"/>
    <n v="5"/>
    <n v="2.38"/>
    <x v="1"/>
    <s v="plays"/>
    <x v="3307"/>
    <d v="2016-05-15T01:22:19"/>
    <x v="1"/>
  </r>
  <r>
    <n v="3308"/>
    <s v="A Hand of Talons"/>
    <s v="Descend into the dark world of steampunk noir in this thrilling new play, written by Maggie Lee and directed by Amy Poisson!"/>
    <n v="3500"/>
    <n v="47"/>
    <x v="0"/>
    <s v="US"/>
    <s v="USD"/>
    <n v="1460581365"/>
    <n v="1458766965"/>
    <b v="0"/>
    <n v="57"/>
    <b v="1"/>
    <n v="1"/>
    <n v="0.82"/>
    <x v="1"/>
    <s v="plays"/>
    <x v="3308"/>
    <d v="2016-04-13T21:02:45"/>
    <x v="1"/>
  </r>
  <r>
    <n v="3309"/>
    <s v="Collision Course"/>
    <s v="Two unlikely friends, a garage, tinned beans &amp; the end of the world."/>
    <n v="350"/>
    <n v="47"/>
    <x v="0"/>
    <s v="GB"/>
    <s v="GBP"/>
    <n v="1476632178"/>
    <n v="1473953778"/>
    <b v="0"/>
    <n v="31"/>
    <b v="1"/>
    <n v="13"/>
    <n v="1.52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45"/>
    <x v="0"/>
    <s v="US"/>
    <s v="USD"/>
    <n v="1444169825"/>
    <n v="1441577825"/>
    <b v="0"/>
    <n v="31"/>
    <b v="1"/>
    <n v="1"/>
    <n v="1.45"/>
    <x v="1"/>
    <s v="plays"/>
    <x v="3310"/>
    <d v="2015-10-06T22:17:05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0"/>
    <s v="US"/>
    <s v="USD"/>
    <n v="1445065210"/>
    <n v="1442473210"/>
    <b v="0"/>
    <n v="45"/>
    <b v="1"/>
    <n v="2"/>
    <n v="1"/>
    <x v="1"/>
    <s v="plays"/>
    <x v="3311"/>
    <d v="2015-10-17T07:00:10"/>
    <x v="2"/>
  </r>
  <r>
    <n v="3312"/>
    <s v="Richard III"/>
    <s v="Bare Theatre presents one of Shakespeare's most notorious characters in the final chapter of the War of the Roses saga."/>
    <n v="2500"/>
    <n v="45"/>
    <x v="0"/>
    <s v="US"/>
    <s v="USD"/>
    <n v="1478901600"/>
    <n v="1477077946"/>
    <b v="0"/>
    <n v="41"/>
    <b v="1"/>
    <n v="2"/>
    <n v="1.1000000000000001"/>
    <x v="1"/>
    <s v="plays"/>
    <x v="3312"/>
    <d v="2016-11-11T22:00:00"/>
    <x v="1"/>
  </r>
  <r>
    <n v="3313"/>
    <s v="Melbin the Accidental"/>
    <s v="A modern reworking of Shakespeare's histories and tragedies in iambic pentameter to talk of death, love, and race."/>
    <n v="2000"/>
    <n v="45"/>
    <x v="0"/>
    <s v="US"/>
    <s v="USD"/>
    <n v="1453856400"/>
    <n v="1452664317"/>
    <b v="0"/>
    <n v="29"/>
    <b v="1"/>
    <n v="2"/>
    <n v="1.55"/>
    <x v="1"/>
    <s v="plays"/>
    <x v="3313"/>
    <d v="2016-01-27T01:00:00"/>
    <x v="1"/>
  </r>
  <r>
    <n v="3314"/>
    <s v="The White Bike"/>
    <s v="I want to add a new perspective to the cycling safety debate by taking my play THE WHITE BIKE to the Edinburgh Festival of Cycling"/>
    <n v="800"/>
    <n v="45"/>
    <x v="0"/>
    <s v="GB"/>
    <s v="GBP"/>
    <n v="1431115500"/>
    <n v="1428733511"/>
    <b v="0"/>
    <n v="58"/>
    <b v="1"/>
    <n v="6"/>
    <n v="0.78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0"/>
    <s v="GB"/>
    <s v="GBP"/>
    <n v="1462519041"/>
    <n v="1459927041"/>
    <b v="0"/>
    <n v="89"/>
    <b v="1"/>
    <n v="1"/>
    <n v="0.51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45"/>
    <x v="0"/>
    <s v="US"/>
    <s v="USD"/>
    <n v="1407506040"/>
    <n v="1404680075"/>
    <b v="0"/>
    <n v="125"/>
    <b v="1"/>
    <n v="0"/>
    <n v="0.36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45"/>
    <x v="0"/>
    <s v="US"/>
    <s v="USD"/>
    <n v="1465347424"/>
    <n v="1462755424"/>
    <b v="0"/>
    <n v="18"/>
    <b v="1"/>
    <n v="4"/>
    <n v="2.5"/>
    <x v="1"/>
    <s v="plays"/>
    <x v="3317"/>
    <d v="2016-06-08T00:57:04"/>
    <x v="1"/>
  </r>
  <r>
    <n v="3318"/>
    <s v="ROOMIES - Atlantic Canada Tour 2016-17"/>
    <s v="Help us strengthen and inspire disability arts in Atlantic Canada"/>
    <n v="2000"/>
    <n v="45"/>
    <x v="0"/>
    <s v="CA"/>
    <s v="CAD"/>
    <n v="1460341800"/>
    <n v="1456902893"/>
    <b v="0"/>
    <n v="32"/>
    <b v="1"/>
    <n v="2"/>
    <n v="1.41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45"/>
    <x v="0"/>
    <s v="GB"/>
    <s v="GBP"/>
    <n v="1422712986"/>
    <n v="1418824986"/>
    <b v="0"/>
    <n v="16"/>
    <b v="1"/>
    <n v="9"/>
    <n v="2.81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45"/>
    <x v="0"/>
    <s v="US"/>
    <s v="USD"/>
    <n v="1466557557"/>
    <n v="1463965557"/>
    <b v="0"/>
    <n v="38"/>
    <b v="1"/>
    <n v="2"/>
    <n v="1.18"/>
    <x v="1"/>
    <s v="plays"/>
    <x v="3320"/>
    <d v="2016-06-22T01:05:57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0"/>
    <s v="US"/>
    <s v="USD"/>
    <n v="1413431940"/>
    <n v="1412216665"/>
    <b v="0"/>
    <n v="15"/>
    <b v="1"/>
    <n v="9"/>
    <n v="3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0"/>
    <s v="US"/>
    <s v="USD"/>
    <n v="1466567700"/>
    <n v="1464653696"/>
    <b v="0"/>
    <n v="23"/>
    <b v="1"/>
    <n v="1"/>
    <n v="1.96"/>
    <x v="1"/>
    <s v="plays"/>
    <x v="3322"/>
    <d v="2016-06-22T03:55:00"/>
    <x v="1"/>
  </r>
  <r>
    <n v="3323"/>
    <s v="Migrants' Theatre"/>
    <s v="Young adult theatre makers from London are raising money to cover costs for touring with their current production MigrantsÂ´ Rhapsody."/>
    <n v="1000"/>
    <n v="45"/>
    <x v="0"/>
    <s v="GB"/>
    <s v="GBP"/>
    <n v="1474793208"/>
    <n v="1472201208"/>
    <b v="0"/>
    <n v="49"/>
    <b v="1"/>
    <n v="5"/>
    <n v="0.92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45"/>
    <x v="0"/>
    <s v="IE"/>
    <s v="EUR"/>
    <n v="1465135190"/>
    <n v="1463925590"/>
    <b v="0"/>
    <n v="10"/>
    <b v="1"/>
    <n v="3"/>
    <n v="4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"/>
    <x v="0"/>
    <s v="GB"/>
    <s v="GBP"/>
    <n v="1428256277"/>
    <n v="1425235877"/>
    <b v="0"/>
    <n v="15"/>
    <b v="1"/>
    <n v="11"/>
    <n v="3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42.25"/>
    <x v="0"/>
    <s v="US"/>
    <s v="USD"/>
    <n v="1425830905"/>
    <n v="1423242505"/>
    <b v="0"/>
    <n v="57"/>
    <b v="1"/>
    <n v="1"/>
    <n v="0.74"/>
    <x v="1"/>
    <s v="plays"/>
    <x v="3326"/>
    <d v="2015-03-08T16:08:25"/>
    <x v="2"/>
  </r>
  <r>
    <n v="3327"/>
    <s v="Itch + Scratch at Hackney Showroom"/>
    <s v="After 3 successful nights last year, Itch+Scratch are back. New writing, live music and party fun. Best New Theatre, Great Night Out."/>
    <n v="800"/>
    <n v="42"/>
    <x v="0"/>
    <s v="GB"/>
    <s v="GBP"/>
    <n v="1462697966"/>
    <n v="1460105966"/>
    <b v="0"/>
    <n v="33"/>
    <b v="1"/>
    <n v="5"/>
    <n v="1.27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0"/>
    <s v="US"/>
    <s v="USD"/>
    <n v="1404522000"/>
    <n v="1404308883"/>
    <b v="0"/>
    <n v="9"/>
    <b v="1"/>
    <n v="2"/>
    <n v="4.6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41"/>
    <x v="0"/>
    <s v="GB"/>
    <s v="GBP"/>
    <n v="1406502000"/>
    <n v="1405583108"/>
    <b v="0"/>
    <n v="26"/>
    <b v="1"/>
    <n v="4"/>
    <n v="1.58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0"/>
    <s v="GB"/>
    <s v="GBP"/>
    <n v="1427919468"/>
    <n v="1425331068"/>
    <b v="0"/>
    <n v="69"/>
    <b v="1"/>
    <n v="3"/>
    <n v="0.59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0"/>
    <s v="US"/>
    <s v="USD"/>
    <n v="1444149886"/>
    <n v="1441125886"/>
    <b v="0"/>
    <n v="65"/>
    <b v="1"/>
    <n v="1"/>
    <n v="0.63"/>
    <x v="1"/>
    <s v="plays"/>
    <x v="3331"/>
    <d v="2015-10-06T16:44:46"/>
    <x v="2"/>
  </r>
  <r>
    <n v="3332"/>
    <s v="Cortez"/>
    <s v="Two marine biologists are at odds during an important expedition. When a stranded shark refuses to die, things get weird."/>
    <n v="6000"/>
    <n v="40"/>
    <x v="0"/>
    <s v="US"/>
    <s v="USD"/>
    <n v="1405802330"/>
    <n v="1403210330"/>
    <b v="0"/>
    <n v="83"/>
    <b v="1"/>
    <n v="1"/>
    <n v="0.48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0"/>
    <s v="US"/>
    <s v="USD"/>
    <n v="1434384880"/>
    <n v="1432484080"/>
    <b v="0"/>
    <n v="111"/>
    <b v="1"/>
    <n v="1"/>
    <n v="0.36"/>
    <x v="1"/>
    <s v="plays"/>
    <x v="3333"/>
    <d v="2015-06-15T16:14:40"/>
    <x v="2"/>
  </r>
  <r>
    <n v="3334"/>
    <s v="The Saltbox Theatre Collective Seed Money Project"/>
    <s v="The Saltbox Theatre Collective is a brand new not-for-profit theatre company in Illinois."/>
    <n v="3871"/>
    <n v="40"/>
    <x v="0"/>
    <s v="US"/>
    <s v="USD"/>
    <n v="1438259422"/>
    <n v="1435667422"/>
    <b v="0"/>
    <n v="46"/>
    <b v="1"/>
    <n v="1"/>
    <n v="0.87"/>
    <x v="1"/>
    <s v="plays"/>
    <x v="3334"/>
    <d v="2015-07-30T12:30:22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0"/>
    <s v="GB"/>
    <s v="GBP"/>
    <n v="1407106800"/>
    <n v="1404749446"/>
    <b v="0"/>
    <n v="63"/>
    <b v="1"/>
    <n v="1"/>
    <n v="0.63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40"/>
    <x v="0"/>
    <s v="GB"/>
    <s v="GBP"/>
    <n v="1459845246"/>
    <n v="1457429646"/>
    <b v="0"/>
    <n v="9"/>
    <b v="1"/>
    <n v="16"/>
    <n v="4.4400000000000004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40"/>
    <x v="0"/>
    <s v="GB"/>
    <s v="GBP"/>
    <n v="1412974800"/>
    <n v="1411109167"/>
    <b v="0"/>
    <n v="34"/>
    <b v="1"/>
    <n v="2"/>
    <n v="1.18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40"/>
    <x v="0"/>
    <s v="US"/>
    <s v="USD"/>
    <n v="1487944080"/>
    <n v="1486129680"/>
    <b v="0"/>
    <n v="112"/>
    <b v="1"/>
    <n v="0"/>
    <n v="0.36"/>
    <x v="1"/>
    <s v="plays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40"/>
    <x v="0"/>
    <s v="US"/>
    <s v="USD"/>
    <n v="1469721518"/>
    <n v="1467129518"/>
    <b v="0"/>
    <n v="47"/>
    <b v="1"/>
    <n v="1"/>
    <n v="0.85"/>
    <x v="1"/>
    <s v="plays"/>
    <x v="3339"/>
    <d v="2016-07-28T15:58:38"/>
    <x v="1"/>
  </r>
  <r>
    <n v="3340"/>
    <s v="King Lear"/>
    <s v="The Eno River Players is a community theater in Durham, North Carolina. We are trying to raise money to get our second show on its feet"/>
    <n v="3000"/>
    <n v="40"/>
    <x v="0"/>
    <s v="US"/>
    <s v="USD"/>
    <n v="1481066554"/>
    <n v="1478906554"/>
    <b v="0"/>
    <n v="38"/>
    <b v="1"/>
    <n v="1"/>
    <n v="1.05"/>
    <x v="1"/>
    <s v="plays"/>
    <x v="3340"/>
    <d v="2016-12-06T23:22:34"/>
    <x v="1"/>
  </r>
  <r>
    <n v="3341"/>
    <s v="Today I Live"/>
    <s v="A London flat, two stories play simultaneously. Irish mapmaker 1821, Iranian artist present day. Each senses the other. Worlds collide."/>
    <n v="3350"/>
    <n v="40"/>
    <x v="0"/>
    <s v="GB"/>
    <s v="GBP"/>
    <n v="1465750800"/>
    <n v="1463771421"/>
    <b v="0"/>
    <n v="28"/>
    <b v="1"/>
    <n v="1"/>
    <n v="1.43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40"/>
    <x v="0"/>
    <s v="US"/>
    <s v="USD"/>
    <n v="1427864340"/>
    <n v="1425020810"/>
    <b v="0"/>
    <n v="78"/>
    <b v="1"/>
    <n v="1"/>
    <n v="0.51"/>
    <x v="1"/>
    <s v="plays"/>
    <x v="3342"/>
    <d v="2015-04-01T04:59:00"/>
    <x v="2"/>
  </r>
  <r>
    <n v="3343"/>
    <s v="The Girl Who Touched the Stars"/>
    <s v="Two sisters make a set of paper dolls which take them on a journey across lands, creating memories along the way."/>
    <n v="700"/>
    <n v="40"/>
    <x v="0"/>
    <s v="GB"/>
    <s v="GBP"/>
    <n v="1460553480"/>
    <n v="1458770384"/>
    <b v="0"/>
    <n v="23"/>
    <b v="1"/>
    <n v="6"/>
    <n v="1.74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0"/>
    <x v="0"/>
    <s v="US"/>
    <s v="USD"/>
    <n v="1409374093"/>
    <n v="1406782093"/>
    <b v="0"/>
    <n v="40"/>
    <b v="1"/>
    <n v="1"/>
    <n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0"/>
    <s v="US"/>
    <s v="USD"/>
    <n v="1429317420"/>
    <n v="1424226768"/>
    <b v="0"/>
    <n v="13"/>
    <b v="1"/>
    <n v="8"/>
    <n v="3"/>
    <x v="1"/>
    <s v="plays"/>
    <x v="3345"/>
    <d v="2015-04-18T00:37:00"/>
    <x v="2"/>
  </r>
  <r>
    <n v="3346"/>
    <s v="Shakespearean Youth Theatre (SYT) - The Tempest"/>
    <s v="Tempest opens Feb. 25. Please support Shakespeare, the arts and community youth theater! Be a part of something special!"/>
    <n v="1500"/>
    <n v="39"/>
    <x v="0"/>
    <s v="US"/>
    <s v="USD"/>
    <n v="1424910910"/>
    <n v="1424306110"/>
    <b v="0"/>
    <n v="18"/>
    <b v="1"/>
    <n v="3"/>
    <n v="2.17"/>
    <x v="1"/>
    <s v="plays"/>
    <x v="3346"/>
    <d v="2015-02-26T00:35:1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0"/>
    <s v="GB"/>
    <s v="GBP"/>
    <n v="1462741200"/>
    <n v="1461503654"/>
    <b v="0"/>
    <n v="22"/>
    <b v="1"/>
    <n v="2"/>
    <n v="1.73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37"/>
    <x v="0"/>
    <s v="US"/>
    <s v="USD"/>
    <n v="1461988740"/>
    <n v="1459949080"/>
    <b v="0"/>
    <n v="79"/>
    <b v="1"/>
    <n v="1"/>
    <n v="0.47"/>
    <x v="1"/>
    <s v="plays"/>
    <x v="3348"/>
    <d v="2016-04-30T03:59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0"/>
    <s v="US"/>
    <s v="USD"/>
    <n v="1465837200"/>
    <n v="1463971172"/>
    <b v="0"/>
    <n v="14"/>
    <b v="1"/>
    <n v="4"/>
    <n v="2.57"/>
    <x v="1"/>
    <s v="plays"/>
    <x v="3349"/>
    <d v="2016-06-13T17:00:00"/>
    <x v="1"/>
  </r>
  <r>
    <n v="3350"/>
    <s v="Visions"/>
    <s v="Nora Wageners TheaterstÃ¼ck lÃ¤dt den Zuschauer ein auf eine teils lustige, teils dÃ¼stere Reise ins Wohnzimmer der jungen, arbeitslosen K"/>
    <n v="3500"/>
    <n v="36"/>
    <x v="0"/>
    <s v="LU"/>
    <s v="EUR"/>
    <n v="1448838000"/>
    <n v="1445791811"/>
    <b v="0"/>
    <n v="51"/>
    <b v="1"/>
    <n v="1"/>
    <n v="0.7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36"/>
    <x v="0"/>
    <s v="GB"/>
    <s v="GBP"/>
    <n v="1406113200"/>
    <n v="1402910965"/>
    <b v="0"/>
    <n v="54"/>
    <b v="1"/>
    <n v="1"/>
    <n v="0.67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36"/>
    <x v="0"/>
    <s v="GB"/>
    <s v="GBP"/>
    <n v="1467414000"/>
    <n v="1462492178"/>
    <b v="0"/>
    <n v="70"/>
    <b v="1"/>
    <n v="1"/>
    <n v="0.51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35"/>
    <x v="0"/>
    <s v="GB"/>
    <s v="GBP"/>
    <n v="1462230000"/>
    <n v="1461061350"/>
    <b v="0"/>
    <n v="44"/>
    <b v="1"/>
    <n v="7"/>
    <n v="0.8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5"/>
    <x v="0"/>
    <s v="US"/>
    <s v="USD"/>
    <n v="1446091260"/>
    <n v="1443029206"/>
    <b v="0"/>
    <n v="55"/>
    <b v="1"/>
    <n v="1"/>
    <n v="0.64"/>
    <x v="1"/>
    <s v="plays"/>
    <x v="3354"/>
    <d v="2015-10-29T04:01:00"/>
    <x v="2"/>
  </r>
  <r>
    <n v="3355"/>
    <s v="Jelly Beans at Theatre503"/>
    <s v="Help get Jelly Beans to the Theatre503 stage. An important piece of new writing by Dan Pick, produced by Kuleshov Theatre"/>
    <n v="1750"/>
    <n v="35"/>
    <x v="0"/>
    <s v="GB"/>
    <s v="GBP"/>
    <n v="1462879020"/>
    <n v="1461941527"/>
    <b v="0"/>
    <n v="15"/>
    <b v="1"/>
    <n v="2"/>
    <n v="2.33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0"/>
    <s v="GB"/>
    <s v="GBP"/>
    <n v="1468611272"/>
    <n v="1466019272"/>
    <b v="0"/>
    <n v="27"/>
    <b v="1"/>
    <n v="2"/>
    <n v="1.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0"/>
    <s v="GB"/>
    <s v="GBP"/>
    <n v="1406887310"/>
    <n v="1404295310"/>
    <b v="0"/>
    <n v="21"/>
    <b v="1"/>
    <n v="2"/>
    <n v="1.67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35"/>
    <x v="0"/>
    <s v="US"/>
    <s v="USD"/>
    <n v="1416385679"/>
    <n v="1413790079"/>
    <b v="0"/>
    <n v="162"/>
    <b v="1"/>
    <n v="0"/>
    <n v="0.22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35"/>
    <x v="0"/>
    <s v="US"/>
    <s v="USD"/>
    <n v="1487985734"/>
    <n v="1484097734"/>
    <b v="0"/>
    <n v="23"/>
    <b v="1"/>
    <n v="1"/>
    <n v="1.52"/>
    <x v="1"/>
    <s v="plays"/>
    <x v="3359"/>
    <d v="2017-02-25T01:22:14"/>
    <x v="4"/>
  </r>
  <r>
    <n v="3360"/>
    <s v="Pretty Butch"/>
    <s v="World Premiere, an M1 Singapore Fringe Festival 2017 commission."/>
    <n v="9000"/>
    <n v="35"/>
    <x v="0"/>
    <s v="SG"/>
    <s v="SGD"/>
    <n v="1481731140"/>
    <n v="1479866343"/>
    <b v="0"/>
    <n v="72"/>
    <b v="1"/>
    <n v="0"/>
    <n v="0.49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0"/>
    <s v="US"/>
    <s v="USD"/>
    <n v="1409587140"/>
    <n v="1408062990"/>
    <b v="0"/>
    <n v="68"/>
    <b v="1"/>
    <n v="1"/>
    <n v="0.5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0"/>
    <s v="US"/>
    <s v="USD"/>
    <n v="1425704100"/>
    <n v="1424484717"/>
    <b v="0"/>
    <n v="20"/>
    <b v="1"/>
    <n v="7"/>
    <n v="1.75"/>
    <x v="1"/>
    <s v="plays"/>
    <x v="3362"/>
    <d v="2015-03-07T04:55:00"/>
    <x v="2"/>
  </r>
  <r>
    <n v="3363"/>
    <s v="Making the Move--Edinburgh Fringe 2014"/>
    <s v="A first play about a first kiss, Making the Move is going to the Edinburgh Fringe festival.  Join the party, fall in love.  Help us!"/>
    <n v="7750"/>
    <n v="35"/>
    <x v="0"/>
    <s v="US"/>
    <s v="USD"/>
    <n v="1408464000"/>
    <n v="1406831445"/>
    <b v="0"/>
    <n v="26"/>
    <b v="1"/>
    <n v="0"/>
    <n v="1.35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4.950000000000003"/>
    <x v="0"/>
    <s v="GB"/>
    <s v="GBP"/>
    <n v="1458075600"/>
    <n v="1456183649"/>
    <b v="0"/>
    <n v="72"/>
    <b v="1"/>
    <n v="1"/>
    <n v="0.49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34"/>
    <x v="0"/>
    <s v="US"/>
    <s v="USD"/>
    <n v="1449973592"/>
    <n v="1447381592"/>
    <b v="0"/>
    <n v="3"/>
    <b v="1"/>
    <n v="1"/>
    <n v="11.33"/>
    <x v="1"/>
    <s v="plays"/>
    <x v="3365"/>
    <d v="2015-12-13T02:26:32"/>
    <x v="2"/>
  </r>
  <r>
    <n v="3366"/>
    <s v="Montclair Shakespeare Series"/>
    <s v="The Series will consist of free staged readings of Shakespeare's plays, brought to life by professional actors in Montclair, NJ."/>
    <n v="500"/>
    <n v="34"/>
    <x v="0"/>
    <s v="US"/>
    <s v="USD"/>
    <n v="1431481037"/>
    <n v="1428889037"/>
    <b v="0"/>
    <n v="18"/>
    <b v="1"/>
    <n v="7"/>
    <n v="1.89"/>
    <x v="1"/>
    <s v="plays"/>
    <x v="3366"/>
    <d v="2015-05-13T01:37:17"/>
    <x v="2"/>
  </r>
  <r>
    <n v="3367"/>
    <s v="Only Forever at The Hope Theatre"/>
    <s v="An intense new play exploring how far you would go to protect your family.  Employing new graduates to give their careers a kickstart."/>
    <n v="750"/>
    <n v="34"/>
    <x v="0"/>
    <s v="GB"/>
    <s v="GBP"/>
    <n v="1438467894"/>
    <n v="1436307894"/>
    <b v="0"/>
    <n v="30"/>
    <b v="1"/>
    <n v="5"/>
    <n v="1.1299999999999999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32"/>
    <x v="0"/>
    <s v="US"/>
    <s v="USD"/>
    <n v="1420088400"/>
    <n v="1416977259"/>
    <b v="0"/>
    <n v="23"/>
    <b v="1"/>
    <n v="3"/>
    <n v="1.39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32"/>
    <x v="0"/>
    <s v="IE"/>
    <s v="EUR"/>
    <n v="1484441980"/>
    <n v="1479257980"/>
    <b v="0"/>
    <n v="54"/>
    <b v="1"/>
    <n v="1"/>
    <n v="0.59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32"/>
    <x v="0"/>
    <s v="US"/>
    <s v="USD"/>
    <n v="1481961600"/>
    <n v="1479283285"/>
    <b v="0"/>
    <n v="26"/>
    <b v="1"/>
    <n v="2"/>
    <n v="1.23"/>
    <x v="1"/>
    <s v="plays"/>
    <x v="3370"/>
    <d v="2016-12-17T08:00:00"/>
    <x v="1"/>
  </r>
  <r>
    <n v="3371"/>
    <s v="Red Planet (or One Way Ticket) Staged Reading"/>
    <s v="Help support Red Planet, a new science fiction play based off the Mars One exploration."/>
    <n v="200"/>
    <n v="31"/>
    <x v="0"/>
    <s v="US"/>
    <s v="USD"/>
    <n v="1449089965"/>
    <n v="1446670765"/>
    <b v="0"/>
    <n v="9"/>
    <b v="1"/>
    <n v="16"/>
    <n v="3.44"/>
    <x v="1"/>
    <s v="plays"/>
    <x v="3371"/>
    <d v="2015-12-02T20:59:25"/>
    <x v="2"/>
  </r>
  <r>
    <n v="3372"/>
    <s v="All the Best, Jack"/>
    <s v="This play tells the story of the toxicity of sensationalism shown through one man's struggle with notoriety."/>
    <n v="1000"/>
    <n v="31"/>
    <x v="0"/>
    <s v="US"/>
    <s v="USD"/>
    <n v="1408942740"/>
    <n v="1407157756"/>
    <b v="0"/>
    <n v="27"/>
    <b v="1"/>
    <n v="3"/>
    <n v="1.1499999999999999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30"/>
    <x v="0"/>
    <s v="GB"/>
    <s v="GBP"/>
    <n v="1437235200"/>
    <n v="1435177840"/>
    <b v="0"/>
    <n v="30"/>
    <b v="1"/>
    <n v="2"/>
    <n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0"/>
    <x v="0"/>
    <s v="CA"/>
    <s v="CAD"/>
    <n v="1446053616"/>
    <n v="1443461616"/>
    <b v="0"/>
    <n v="52"/>
    <b v="1"/>
    <n v="1"/>
    <n v="0.57999999999999996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"/>
    <x v="0"/>
    <s v="GB"/>
    <s v="GBP"/>
    <n v="1400423973"/>
    <n v="1399387173"/>
    <b v="0"/>
    <n v="17"/>
    <b v="1"/>
    <n v="1"/>
    <n v="1.76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30"/>
    <x v="0"/>
    <s v="US"/>
    <s v="USD"/>
    <n v="1429976994"/>
    <n v="1424796594"/>
    <b v="0"/>
    <n v="19"/>
    <b v="1"/>
    <n v="0"/>
    <n v="1.58"/>
    <x v="1"/>
    <s v="plays"/>
    <x v="3376"/>
    <d v="2015-04-25T15:49:54"/>
    <x v="2"/>
  </r>
  <r>
    <n v="3377"/>
    <s v="To Kill a Machine"/>
    <s v="An empowering play about war time code breaker Alan Turing which tells the real story of a hero vilified for his sexuality and suicide."/>
    <n v="8000"/>
    <n v="30"/>
    <x v="0"/>
    <s v="GB"/>
    <s v="GBP"/>
    <n v="1426870560"/>
    <n v="1424280899"/>
    <b v="0"/>
    <n v="77"/>
    <b v="1"/>
    <n v="0"/>
    <n v="0.3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30"/>
    <x v="0"/>
    <s v="GB"/>
    <s v="GBP"/>
    <n v="1409490480"/>
    <n v="1407400306"/>
    <b v="0"/>
    <n v="21"/>
    <b v="1"/>
    <n v="5"/>
    <n v="1.43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30"/>
    <x v="0"/>
    <s v="GB"/>
    <s v="GBP"/>
    <n v="1440630000"/>
    <n v="1439122800"/>
    <b v="0"/>
    <n v="38"/>
    <b v="1"/>
    <n v="2"/>
    <n v="0.79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0"/>
    <x v="0"/>
    <s v="US"/>
    <s v="USD"/>
    <n v="1417305178"/>
    <n v="1414277578"/>
    <b v="0"/>
    <n v="28"/>
    <b v="1"/>
    <n v="1"/>
    <n v="1.07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0"/>
    <s v="US"/>
    <s v="USD"/>
    <n v="1426044383"/>
    <n v="1423455983"/>
    <b v="0"/>
    <n v="48"/>
    <b v="1"/>
    <n v="1"/>
    <n v="0.63"/>
    <x v="1"/>
    <s v="plays"/>
    <x v="3381"/>
    <d v="2015-03-11T03:26:23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0"/>
    <s v="GB"/>
    <s v="GBP"/>
    <n v="1470092340"/>
    <n v="1467973256"/>
    <b v="0"/>
    <n v="46"/>
    <b v="1"/>
    <n v="1"/>
    <n v="0.65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0"/>
    <s v="US"/>
    <s v="USD"/>
    <n v="1466707620"/>
    <n v="1464979620"/>
    <b v="0"/>
    <n v="30"/>
    <b v="1"/>
    <n v="2"/>
    <n v="1"/>
    <x v="1"/>
    <s v="plays"/>
    <x v="3383"/>
    <d v="2016-06-23T18:47:00"/>
    <x v="1"/>
  </r>
  <r>
    <n v="3384"/>
    <s v="The Hat"/>
    <s v="Six gay men, emotional baggage, and online dating: what could go wrong? A play about looking for love and finding something better."/>
    <n v="6000"/>
    <n v="30"/>
    <x v="0"/>
    <s v="US"/>
    <s v="USD"/>
    <n v="1448074800"/>
    <n v="1444874768"/>
    <b v="0"/>
    <n v="64"/>
    <b v="1"/>
    <n v="1"/>
    <n v="0.47"/>
    <x v="1"/>
    <s v="plays"/>
    <x v="3384"/>
    <d v="2015-11-21T03:00:0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0"/>
    <s v="US"/>
    <s v="USD"/>
    <n v="1418244552"/>
    <n v="1415652552"/>
    <b v="0"/>
    <n v="15"/>
    <b v="1"/>
    <n v="2"/>
    <n v="2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9"/>
    <x v="0"/>
    <s v="US"/>
    <s v="USD"/>
    <n v="1417620506"/>
    <n v="1415028506"/>
    <b v="0"/>
    <n v="41"/>
    <b v="1"/>
    <n v="1"/>
    <n v="0.7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0"/>
    <s v="US"/>
    <s v="USD"/>
    <n v="1418581088"/>
    <n v="1415125088"/>
    <b v="0"/>
    <n v="35"/>
    <b v="1"/>
    <n v="1"/>
    <n v="0.83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29"/>
    <x v="0"/>
    <s v="GB"/>
    <s v="GBP"/>
    <n v="1434625441"/>
    <n v="1432033441"/>
    <b v="0"/>
    <n v="45"/>
    <b v="1"/>
    <n v="2"/>
    <n v="0.64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29"/>
    <x v="0"/>
    <s v="US"/>
    <s v="USD"/>
    <n v="1464960682"/>
    <n v="1462368682"/>
    <b v="0"/>
    <n v="62"/>
    <b v="1"/>
    <n v="0"/>
    <n v="0.47"/>
    <x v="1"/>
    <s v="plays"/>
    <x v="3389"/>
    <d v="2016-06-03T13:31:22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0"/>
    <s v="US"/>
    <s v="USD"/>
    <n v="1405017345"/>
    <n v="1403721345"/>
    <b v="0"/>
    <n v="22"/>
    <b v="1"/>
    <n v="2"/>
    <n v="1.27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28"/>
    <x v="0"/>
    <s v="US"/>
    <s v="USD"/>
    <n v="1407536880"/>
    <n v="1404997548"/>
    <b v="0"/>
    <n v="18"/>
    <b v="1"/>
    <n v="6"/>
    <n v="1.56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27"/>
    <x v="0"/>
    <s v="GB"/>
    <s v="GBP"/>
    <n v="1462565855"/>
    <n v="1458245855"/>
    <b v="0"/>
    <n v="12"/>
    <b v="1"/>
    <n v="5"/>
    <n v="2.25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26.01"/>
    <x v="0"/>
    <s v="US"/>
    <s v="USD"/>
    <n v="1415234760"/>
    <n v="1413065230"/>
    <b v="0"/>
    <n v="44"/>
    <b v="1"/>
    <n v="2"/>
    <n v="0.59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26"/>
    <x v="0"/>
    <s v="GB"/>
    <s v="GBP"/>
    <n v="1406470645"/>
    <n v="1403878645"/>
    <b v="0"/>
    <n v="27"/>
    <b v="1"/>
    <n v="5"/>
    <n v="0.96"/>
    <x v="1"/>
    <s v="plays"/>
    <x v="3394"/>
    <d v="2014-07-27T14:17:25"/>
    <x v="0"/>
  </r>
  <r>
    <n v="3395"/>
    <s v="MIRAMAR"/>
    <s v="Miramar is a a darkly funny play exploring what it is we call â€˜homeâ€™."/>
    <n v="500"/>
    <n v="26"/>
    <x v="0"/>
    <s v="GB"/>
    <s v="GBP"/>
    <n v="1433009400"/>
    <n v="1431795944"/>
    <b v="0"/>
    <n v="38"/>
    <b v="1"/>
    <n v="5"/>
    <n v="0.68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26"/>
    <x v="0"/>
    <s v="US"/>
    <s v="USD"/>
    <n v="1401595140"/>
    <n v="1399286589"/>
    <b v="0"/>
    <n v="28"/>
    <b v="1"/>
    <n v="2"/>
    <n v="0.93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6"/>
    <x v="0"/>
    <s v="GB"/>
    <s v="GBP"/>
    <n v="1455832800"/>
    <n v="1452338929"/>
    <b v="0"/>
    <n v="24"/>
    <b v="1"/>
    <n v="10"/>
    <n v="1.08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26"/>
    <x v="0"/>
    <s v="US"/>
    <s v="USD"/>
    <n v="1416589200"/>
    <n v="1414605776"/>
    <b v="0"/>
    <n v="65"/>
    <b v="1"/>
    <n v="1"/>
    <n v="0.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26"/>
    <x v="0"/>
    <s v="GB"/>
    <s v="GBP"/>
    <n v="1424556325"/>
    <n v="1421964325"/>
    <b v="0"/>
    <n v="46"/>
    <b v="1"/>
    <n v="2"/>
    <n v="0.56999999999999995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26"/>
    <x v="0"/>
    <s v="US"/>
    <s v="USD"/>
    <n v="1409266414"/>
    <n v="1405378414"/>
    <b v="0"/>
    <n v="85"/>
    <b v="1"/>
    <n v="0"/>
    <n v="0.3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0"/>
    <s v="GB"/>
    <s v="GBP"/>
    <n v="1438968146"/>
    <n v="1436376146"/>
    <b v="0"/>
    <n v="66"/>
    <b v="1"/>
    <n v="1"/>
    <n v="0.39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26"/>
    <x v="0"/>
    <s v="US"/>
    <s v="USD"/>
    <n v="1447295460"/>
    <n v="1444747843"/>
    <b v="0"/>
    <n v="165"/>
    <b v="1"/>
    <n v="0"/>
    <n v="0.16"/>
    <x v="1"/>
    <s v="plays"/>
    <x v="3402"/>
    <d v="2015-11-12T02:31:00"/>
    <x v="2"/>
  </r>
  <r>
    <n v="3403"/>
    <s v="'Fats and Tanya' - a play by Lucy Gallagher"/>
    <s v="Two worlds, one bond - no turning back._x000a_A dark comedy about domestic abuse and the power of an unlikely friendship"/>
    <n v="2000"/>
    <n v="26"/>
    <x v="0"/>
    <s v="GB"/>
    <s v="GBP"/>
    <n v="1435230324"/>
    <n v="1432638324"/>
    <b v="0"/>
    <n v="17"/>
    <b v="1"/>
    <n v="1"/>
    <n v="1.53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0"/>
    <s v="US"/>
    <s v="USD"/>
    <n v="1434542702"/>
    <n v="1432814702"/>
    <b v="0"/>
    <n v="3"/>
    <b v="1"/>
    <n v="5"/>
    <n v="8.67"/>
    <x v="1"/>
    <s v="plays"/>
    <x v="3404"/>
    <d v="2015-06-17T12:05:02"/>
    <x v="2"/>
  </r>
  <r>
    <n v="3405"/>
    <s v="Seance Theatre Performs Noel Coward's Blithe Spirit"/>
    <s v="We are Seance Theatre Group trying to fund our first performance, Noel Coward's hysterical comedy farce, Blithe Spirit."/>
    <n v="350"/>
    <n v="26"/>
    <x v="0"/>
    <s v="GB"/>
    <s v="GBP"/>
    <n v="1456876740"/>
    <n v="1455063886"/>
    <b v="0"/>
    <n v="17"/>
    <b v="1"/>
    <n v="7"/>
    <n v="1.53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25"/>
    <x v="0"/>
    <s v="US"/>
    <s v="USD"/>
    <n v="1405511376"/>
    <n v="1401623376"/>
    <b v="0"/>
    <n v="91"/>
    <b v="1"/>
    <n v="0"/>
    <n v="0.27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5"/>
    <x v="0"/>
    <s v="GB"/>
    <s v="GBP"/>
    <n v="1404641289"/>
    <n v="1402049289"/>
    <b v="0"/>
    <n v="67"/>
    <b v="1"/>
    <n v="1"/>
    <n v="0.3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25"/>
    <x v="0"/>
    <s v="US"/>
    <s v="USD"/>
    <n v="1405727304"/>
    <n v="1403135304"/>
    <b v="0"/>
    <n v="18"/>
    <b v="1"/>
    <n v="5"/>
    <n v="1.39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25"/>
    <x v="0"/>
    <s v="GB"/>
    <s v="GBP"/>
    <n v="1469998680"/>
    <n v="1466710358"/>
    <b v="0"/>
    <n v="21"/>
    <b v="1"/>
    <n v="5"/>
    <n v="1.19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25"/>
    <x v="0"/>
    <s v="US"/>
    <s v="USD"/>
    <n v="1465196400"/>
    <n v="1462841990"/>
    <b v="0"/>
    <n v="40"/>
    <b v="1"/>
    <n v="1"/>
    <n v="0.63"/>
    <x v="1"/>
    <s v="plays"/>
    <x v="3410"/>
    <d v="2016-06-06T07:00:0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0"/>
    <s v="US"/>
    <s v="USD"/>
    <n v="1444264372"/>
    <n v="1442536372"/>
    <b v="0"/>
    <n v="78"/>
    <b v="1"/>
    <n v="0"/>
    <n v="0.32"/>
    <x v="1"/>
    <s v="plays"/>
    <x v="3411"/>
    <d v="2015-10-08T00:32:52"/>
    <x v="2"/>
  </r>
  <r>
    <n v="3412"/>
    <s v="Joe Orton's Fred &amp; Madge"/>
    <s v="Rough Haired Pointer present for the first time ever Joe Orton's 'Fred &amp; Madge' at the Hope Theatre, Islington this Sept and Oct"/>
    <n v="3000"/>
    <n v="25"/>
    <x v="0"/>
    <s v="GB"/>
    <s v="GBP"/>
    <n v="1411858862"/>
    <n v="1409266862"/>
    <b v="0"/>
    <n v="26"/>
    <b v="1"/>
    <n v="1"/>
    <n v="0.96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0"/>
    <s v="US"/>
    <s v="USD"/>
    <n v="1425099540"/>
    <n v="1424280938"/>
    <b v="0"/>
    <n v="14"/>
    <b v="1"/>
    <n v="5"/>
    <n v="1.79"/>
    <x v="1"/>
    <s v="plays"/>
    <x v="3413"/>
    <d v="2015-02-28T04:59:00"/>
    <x v="2"/>
  </r>
  <r>
    <n v="3414"/>
    <s v="PCSF PlayOffs 2016"/>
    <s v="A new twist on our annual festival of fully-produced plays by member playwrights, performed by a talented ensemble cast!"/>
    <n v="3000"/>
    <n v="25"/>
    <x v="0"/>
    <s v="US"/>
    <s v="USD"/>
    <n v="1480579140"/>
    <n v="1478030325"/>
    <b v="0"/>
    <n v="44"/>
    <b v="1"/>
    <n v="1"/>
    <n v="0.56999999999999995"/>
    <x v="1"/>
    <s v="plays"/>
    <x v="3414"/>
    <d v="2016-12-01T07:59:00"/>
    <x v="1"/>
  </r>
  <r>
    <n v="3415"/>
    <s v="Balm in Gilead at Columbia"/>
    <s v="We are raising funds to allow for enhanced scenic, costume, and lighting design. Every dollar helps!"/>
    <n v="200"/>
    <n v="25"/>
    <x v="0"/>
    <s v="US"/>
    <s v="USD"/>
    <n v="1460935800"/>
    <n v="1459999656"/>
    <b v="0"/>
    <n v="9"/>
    <b v="1"/>
    <n v="13"/>
    <n v="2.78"/>
    <x v="1"/>
    <s v="plays"/>
    <x v="3415"/>
    <d v="2016-04-17T23:30:00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0"/>
    <s v="GB"/>
    <s v="GBP"/>
    <n v="1429813800"/>
    <n v="1427363645"/>
    <b v="0"/>
    <n v="30"/>
    <b v="1"/>
    <n v="1"/>
    <n v="0.83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25"/>
    <x v="0"/>
    <s v="US"/>
    <s v="USD"/>
    <n v="1414284180"/>
    <n v="1410558948"/>
    <b v="0"/>
    <n v="45"/>
    <b v="1"/>
    <n v="1"/>
    <n v="0.56000000000000005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0"/>
    <s v="US"/>
    <s v="USD"/>
    <n v="1400875307"/>
    <n v="1398283307"/>
    <b v="0"/>
    <n v="56"/>
    <b v="1"/>
    <n v="1"/>
    <n v="0.4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0"/>
    <s v="IE"/>
    <s v="EUR"/>
    <n v="1459978200"/>
    <n v="1458416585"/>
    <b v="0"/>
    <n v="46"/>
    <b v="1"/>
    <n v="1"/>
    <n v="0.54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25"/>
    <x v="0"/>
    <s v="GB"/>
    <s v="GBP"/>
    <n v="1455408000"/>
    <n v="1454638202"/>
    <b v="0"/>
    <n v="34"/>
    <b v="1"/>
    <n v="4"/>
    <n v="0.74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0"/>
    <s v="US"/>
    <s v="USD"/>
    <n v="1425495563"/>
    <n v="1422903563"/>
    <b v="0"/>
    <n v="98"/>
    <b v="1"/>
    <n v="0"/>
    <n v="0.26"/>
    <x v="1"/>
    <s v="plays"/>
    <x v="3421"/>
    <d v="2015-03-04T18:59:23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0"/>
    <s v="GB"/>
    <s v="GBP"/>
    <n v="1450051200"/>
    <n v="1447594176"/>
    <b v="0"/>
    <n v="46"/>
    <b v="1"/>
    <n v="1"/>
    <n v="0.54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25"/>
    <x v="0"/>
    <s v="US"/>
    <s v="USD"/>
    <n v="1429912341"/>
    <n v="1427320341"/>
    <b v="0"/>
    <n v="10"/>
    <b v="1"/>
    <n v="10"/>
    <n v="2.5"/>
    <x v="1"/>
    <s v="plays"/>
    <x v="3423"/>
    <d v="2015-04-24T21:52:21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0"/>
    <s v="US"/>
    <s v="USD"/>
    <n v="1423119540"/>
    <n v="1421252084"/>
    <b v="0"/>
    <n v="76"/>
    <b v="1"/>
    <n v="0"/>
    <n v="0.33"/>
    <x v="1"/>
    <s v="plays"/>
    <x v="3424"/>
    <d v="2015-02-05T06:59:00"/>
    <x v="2"/>
  </r>
  <r>
    <n v="3425"/>
    <s v="The Erlkings"/>
    <s v="The Erlkings is a play that uses the writings of the perpetrators of the Columbine Shooting to explore the inner lives of these boys."/>
    <n v="30000"/>
    <n v="25"/>
    <x v="0"/>
    <s v="US"/>
    <s v="USD"/>
    <n v="1412434136"/>
    <n v="1409669336"/>
    <b v="0"/>
    <n v="104"/>
    <b v="1"/>
    <n v="0"/>
    <n v="0.24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25"/>
    <x v="0"/>
    <s v="US"/>
    <s v="USD"/>
    <n v="1411264800"/>
    <n v="1409620903"/>
    <b v="0"/>
    <n v="87"/>
    <b v="1"/>
    <n v="1"/>
    <n v="0.28999999999999998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25"/>
    <x v="0"/>
    <s v="GB"/>
    <s v="GBP"/>
    <n v="1404314952"/>
    <n v="1401722952"/>
    <b v="0"/>
    <n v="29"/>
    <b v="1"/>
    <n v="2"/>
    <n v="0.86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0"/>
    <s v="GB"/>
    <s v="GBP"/>
    <n v="1425142800"/>
    <n v="1422983847"/>
    <b v="0"/>
    <n v="51"/>
    <b v="1"/>
    <n v="1"/>
    <n v="0.4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0"/>
    <s v="GB"/>
    <s v="GBP"/>
    <n v="1478046661"/>
    <n v="1476837061"/>
    <b v="0"/>
    <n v="12"/>
    <b v="1"/>
    <n v="17"/>
    <n v="2.08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5"/>
    <x v="0"/>
    <s v="GB"/>
    <s v="GBP"/>
    <n v="1406760101"/>
    <n v="1404168101"/>
    <b v="0"/>
    <n v="72"/>
    <b v="1"/>
    <n v="1"/>
    <n v="0.3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0"/>
    <s v="US"/>
    <s v="USD"/>
    <n v="1408383153"/>
    <n v="1405791153"/>
    <b v="0"/>
    <n v="21"/>
    <b v="1"/>
    <n v="1"/>
    <n v="1.19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5"/>
    <x v="0"/>
    <s v="US"/>
    <s v="USD"/>
    <n v="1454709600"/>
    <n v="1452520614"/>
    <b v="0"/>
    <n v="42"/>
    <b v="1"/>
    <n v="1"/>
    <n v="0.6"/>
    <x v="1"/>
    <s v="plays"/>
    <x v="3432"/>
    <d v="2016-02-05T22:00:00"/>
    <x v="1"/>
  </r>
  <r>
    <n v="3433"/>
    <s v="The Dybbuk"/>
    <s v="death&amp;pretzels presents their first Chicago based project:_x000a_The Dybbuk by S. Ansky"/>
    <n v="9500"/>
    <n v="25"/>
    <x v="0"/>
    <s v="US"/>
    <s v="USD"/>
    <n v="1402974000"/>
    <n v="1400290255"/>
    <b v="0"/>
    <n v="71"/>
    <b v="1"/>
    <n v="0"/>
    <n v="0.3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25"/>
    <x v="0"/>
    <s v="US"/>
    <s v="USD"/>
    <n v="1404983269"/>
    <n v="1402391269"/>
    <b v="0"/>
    <n v="168"/>
    <b v="1"/>
    <n v="0"/>
    <n v="0.15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25"/>
    <x v="0"/>
    <s v="US"/>
    <s v="USD"/>
    <n v="1470538800"/>
    <n v="1469112493"/>
    <b v="0"/>
    <n v="19"/>
    <b v="1"/>
    <n v="3"/>
    <n v="1.32"/>
    <x v="1"/>
    <s v="plays"/>
    <x v="3435"/>
    <d v="2016-08-07T03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0"/>
    <s v="US"/>
    <s v="USD"/>
    <n v="1408638480"/>
    <n v="1406811593"/>
    <b v="0"/>
    <n v="37"/>
    <b v="1"/>
    <n v="0"/>
    <n v="0.65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0"/>
    <s v="US"/>
    <s v="USD"/>
    <n v="1440003820"/>
    <n v="1437411820"/>
    <b v="0"/>
    <n v="36"/>
    <b v="1"/>
    <n v="1"/>
    <n v="0.67"/>
    <x v="1"/>
    <s v="plays"/>
    <x v="3437"/>
    <d v="2015-08-19T17:03:40"/>
    <x v="2"/>
  </r>
  <r>
    <n v="3438"/>
    <s v="KLIPPIES"/>
    <s v="Klippies is the debut play from Johannesburg-born writer Jessica SiÃ¢n, premiering at the Southwark Playhouse, London in May 2015."/>
    <n v="2500"/>
    <n v="23"/>
    <x v="0"/>
    <s v="GB"/>
    <s v="GBP"/>
    <n v="1430600400"/>
    <n v="1428358567"/>
    <b v="0"/>
    <n v="14"/>
    <b v="1"/>
    <n v="1"/>
    <n v="1.64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23"/>
    <x v="0"/>
    <s v="US"/>
    <s v="USD"/>
    <n v="1453179540"/>
    <n v="1452030730"/>
    <b v="0"/>
    <n v="18"/>
    <b v="1"/>
    <n v="2"/>
    <n v="1.28"/>
    <x v="1"/>
    <s v="plays"/>
    <x v="3439"/>
    <d v="2016-01-19T04:59:00"/>
    <x v="1"/>
  </r>
  <r>
    <n v="3440"/>
    <s v="Gruesome Playground Injuries"/>
    <s v="LA-based team of professional actors and directors taking Rajiv Joseph's harrowing and romantic play to the Boulder community."/>
    <n v="5000"/>
    <n v="22"/>
    <x v="0"/>
    <s v="US"/>
    <s v="USD"/>
    <n v="1405095300"/>
    <n v="1403146628"/>
    <b v="0"/>
    <n v="82"/>
    <b v="1"/>
    <n v="0"/>
    <n v="0.27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2"/>
    <x v="0"/>
    <s v="US"/>
    <s v="USD"/>
    <n v="1447445820"/>
    <n v="1445077121"/>
    <b v="0"/>
    <n v="43"/>
    <b v="1"/>
    <n v="1"/>
    <n v="0.51"/>
    <x v="1"/>
    <s v="plays"/>
    <x v="3441"/>
    <d v="2015-11-13T20:17:00"/>
    <x v="2"/>
  </r>
  <r>
    <n v="3442"/>
    <s v="An Evening of Radio"/>
    <s v="An Evening of Radio aims to showcase original work written by undergraduate playwriting students in the style of live staged readings."/>
    <n v="250"/>
    <n v="21"/>
    <x v="0"/>
    <s v="US"/>
    <s v="USD"/>
    <n v="1433016672"/>
    <n v="1430424672"/>
    <b v="0"/>
    <n v="8"/>
    <b v="1"/>
    <n v="8"/>
    <n v="2.63"/>
    <x v="1"/>
    <s v="plays"/>
    <x v="3442"/>
    <d v="2015-05-30T20:11:12"/>
    <x v="2"/>
  </r>
  <r>
    <n v="3443"/>
    <s v="Reading of a New Play by Garrett Zuercher"/>
    <s v="A new play about dual-faced identities in the gay community, particularly among those who are deaf and those living with HIV."/>
    <n v="1000"/>
    <n v="21"/>
    <x v="0"/>
    <s v="US"/>
    <s v="USD"/>
    <n v="1410266146"/>
    <n v="1407674146"/>
    <b v="0"/>
    <n v="45"/>
    <b v="1"/>
    <n v="2"/>
    <n v="0.47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0"/>
    <s v="AU"/>
    <s v="AUD"/>
    <n v="1465394340"/>
    <n v="1464677986"/>
    <b v="0"/>
    <n v="20"/>
    <b v="1"/>
    <n v="7"/>
    <n v="1.0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1"/>
    <x v="0"/>
    <s v="GB"/>
    <s v="GBP"/>
    <n v="1445604236"/>
    <n v="1443185036"/>
    <b v="0"/>
    <n v="31"/>
    <b v="1"/>
    <n v="1"/>
    <n v="0.68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0"/>
    <s v="GB"/>
    <s v="GBP"/>
    <n v="1423138800"/>
    <n v="1421092725"/>
    <b v="0"/>
    <n v="25"/>
    <b v="1"/>
    <n v="2"/>
    <n v="0.84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21"/>
    <x v="0"/>
    <s v="US"/>
    <s v="USD"/>
    <n v="1458332412"/>
    <n v="1454448012"/>
    <b v="0"/>
    <n v="14"/>
    <b v="1"/>
    <n v="2"/>
    <n v="1.5"/>
    <x v="1"/>
    <s v="plays"/>
    <x v="3447"/>
    <d v="2016-03-18T20:20:12"/>
    <x v="1"/>
  </r>
  <r>
    <n v="3448"/>
    <s v="The Mount, new play about Edith Wharton"/>
    <s v="The Mount-- a new play based off the life of Edith Wharton-- is having its premiere reading AT the real Mount in Lenox, MA!"/>
    <n v="2100"/>
    <n v="21"/>
    <x v="0"/>
    <s v="US"/>
    <s v="USD"/>
    <n v="1418784689"/>
    <n v="1416192689"/>
    <b v="0"/>
    <n v="45"/>
    <b v="1"/>
    <n v="1"/>
    <n v="0.47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21"/>
    <x v="0"/>
    <s v="US"/>
    <s v="USD"/>
    <n v="1468036800"/>
    <n v="1465607738"/>
    <b v="0"/>
    <n v="20"/>
    <b v="1"/>
    <n v="3"/>
    <n v="1.05"/>
    <x v="1"/>
    <s v="plays"/>
    <x v="3449"/>
    <d v="2016-07-09T04:00:00"/>
    <x v="1"/>
  </r>
  <r>
    <n v="3450"/>
    <s v="The Beautiful House"/>
    <s v="The Beautiful House' is a story of modern mummification and the present day post-humanist crisis in our relationship with death."/>
    <n v="500"/>
    <n v="21"/>
    <x v="0"/>
    <s v="GB"/>
    <s v="GBP"/>
    <n v="1427990071"/>
    <n v="1422809671"/>
    <b v="0"/>
    <n v="39"/>
    <b v="1"/>
    <n v="4"/>
    <n v="0.54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20"/>
    <x v="0"/>
    <s v="US"/>
    <s v="USD"/>
    <n v="1429636927"/>
    <n v="1427304127"/>
    <b v="0"/>
    <n v="16"/>
    <b v="1"/>
    <n v="3"/>
    <n v="1.25"/>
    <x v="1"/>
    <s v="plays"/>
    <x v="3451"/>
    <d v="2015-04-21T17:22:07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0"/>
    <s v="US"/>
    <s v="USD"/>
    <n v="1406087940"/>
    <n v="1404141626"/>
    <b v="0"/>
    <n v="37"/>
    <b v="1"/>
    <n v="2"/>
    <n v="0.54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20"/>
    <x v="0"/>
    <s v="GB"/>
    <s v="GBP"/>
    <n v="1471130956"/>
    <n v="1465946956"/>
    <b v="0"/>
    <n v="14"/>
    <b v="1"/>
    <n v="7"/>
    <n v="1.43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0"/>
    <s v="GB"/>
    <s v="GBP"/>
    <n v="1406825159"/>
    <n v="1404233159"/>
    <b v="0"/>
    <n v="21"/>
    <b v="1"/>
    <n v="3"/>
    <n v="0.95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0"/>
    <s v="US"/>
    <s v="USD"/>
    <n v="1476381627"/>
    <n v="1473789627"/>
    <b v="0"/>
    <n v="69"/>
    <b v="1"/>
    <n v="0"/>
    <n v="0.28999999999999998"/>
    <x v="1"/>
    <s v="plays"/>
    <x v="3455"/>
    <d v="2016-10-13T18:00:27"/>
    <x v="1"/>
  </r>
  <r>
    <n v="3456"/>
    <s v="THIEF"/>
    <s v="&quot;Thief,&quot; a one man touring show, a theatrical experience portraying a supernatural story about the 3 days Jesus spent in the grave."/>
    <n v="3000"/>
    <n v="20"/>
    <x v="0"/>
    <s v="US"/>
    <s v="USD"/>
    <n v="1406876340"/>
    <n v="1404190567"/>
    <b v="0"/>
    <n v="16"/>
    <b v="1"/>
    <n v="1"/>
    <n v="1.25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0"/>
    <x v="0"/>
    <s v="US"/>
    <s v="USD"/>
    <n v="1423720740"/>
    <n v="1421081857"/>
    <b v="0"/>
    <n v="55"/>
    <b v="1"/>
    <n v="1"/>
    <n v="0.36"/>
    <x v="1"/>
    <s v="plays"/>
    <x v="3457"/>
    <d v="2015-02-12T05:59:00"/>
    <x v="2"/>
  </r>
  <r>
    <n v="3458"/>
    <s v="J. Lee Vocque's BASED ON ACTUAL EVENTS"/>
    <s v="I promised my mother on her deathbed that I would tell the world MY story, so here it goes...crossing fingers, 2015 SF FRINGE"/>
    <n v="978"/>
    <n v="20"/>
    <x v="0"/>
    <s v="US"/>
    <s v="USD"/>
    <n v="1422937620"/>
    <n v="1420606303"/>
    <b v="0"/>
    <n v="27"/>
    <b v="1"/>
    <n v="2"/>
    <n v="0.74"/>
    <x v="1"/>
    <s v="plays"/>
    <x v="3458"/>
    <d v="2015-02-03T04:27:00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0"/>
    <s v="GB"/>
    <s v="GBP"/>
    <n v="1463743860"/>
    <n v="1461151860"/>
    <b v="0"/>
    <n v="36"/>
    <b v="1"/>
    <n v="4"/>
    <n v="0.56000000000000005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20"/>
    <x v="0"/>
    <s v="GB"/>
    <s v="GBP"/>
    <n v="1408106352"/>
    <n v="1406896752"/>
    <b v="0"/>
    <n v="19"/>
    <b v="1"/>
    <n v="4"/>
    <n v="1.05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0"/>
    <s v="US"/>
    <s v="USD"/>
    <n v="1477710000"/>
    <n v="1475248279"/>
    <b v="0"/>
    <n v="12"/>
    <b v="1"/>
    <n v="4"/>
    <n v="1.67"/>
    <x v="1"/>
    <s v="plays"/>
    <x v="3461"/>
    <d v="2016-10-29T03:00:00"/>
    <x v="1"/>
  </r>
  <r>
    <n v="3462"/>
    <s v="Upstart Crows of Santa Fe Stage Weapons"/>
    <s v="Help the Upstart Crows of Santa Fe bring Shakespeare's Julius Caesar to life with quality wooden stage swords!"/>
    <n v="250"/>
    <n v="20"/>
    <x v="0"/>
    <s v="US"/>
    <s v="USD"/>
    <n v="1436551200"/>
    <n v="1435181628"/>
    <b v="0"/>
    <n v="17"/>
    <b v="1"/>
    <n v="8"/>
    <n v="1.18"/>
    <x v="1"/>
    <s v="plays"/>
    <x v="3462"/>
    <d v="2015-07-10T18:00:0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0"/>
    <s v="CA"/>
    <s v="CAD"/>
    <n v="1476158340"/>
    <n v="1472594585"/>
    <b v="0"/>
    <n v="114"/>
    <b v="1"/>
    <n v="0"/>
    <n v="0.17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19"/>
    <x v="0"/>
    <s v="US"/>
    <s v="USD"/>
    <n v="1471921637"/>
    <n v="1469329637"/>
    <b v="0"/>
    <n v="93"/>
    <b v="1"/>
    <n v="0"/>
    <n v="0.2"/>
    <x v="1"/>
    <s v="plays"/>
    <x v="3464"/>
    <d v="2016-08-23T03:07:17"/>
    <x v="1"/>
  </r>
  <r>
    <n v="3465"/>
    <s v="Crooked Tree Theatre Presents Family Duels"/>
    <s v="Family Duels is a tragicomedy about family, filth, fraud and fornication. Please help us bring Crooked Tree to the Camden Fringe."/>
    <n v="2000"/>
    <n v="18"/>
    <x v="0"/>
    <s v="GB"/>
    <s v="GBP"/>
    <n v="1439136000"/>
    <n v="1436972472"/>
    <b v="0"/>
    <n v="36"/>
    <b v="1"/>
    <n v="1"/>
    <n v="0.5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18"/>
    <x v="0"/>
    <s v="US"/>
    <s v="USD"/>
    <n v="1461108450"/>
    <n v="1455928050"/>
    <b v="0"/>
    <n v="61"/>
    <b v="1"/>
    <n v="1"/>
    <n v="0.3"/>
    <x v="1"/>
    <s v="plays"/>
    <x v="3466"/>
    <d v="2016-04-19T23:27:30"/>
    <x v="1"/>
  </r>
  <r>
    <n v="3467"/>
    <s v="Venus in Fur, Los Angeles."/>
    <s v="Venus in Fur, By David Ives."/>
    <n v="3000"/>
    <n v="17"/>
    <x v="0"/>
    <s v="US"/>
    <s v="USD"/>
    <n v="1426864032"/>
    <n v="1424275632"/>
    <b v="0"/>
    <n v="47"/>
    <b v="1"/>
    <n v="1"/>
    <n v="0.36"/>
    <x v="1"/>
    <s v="plays"/>
    <x v="3467"/>
    <d v="2015-03-20T15:07:12"/>
    <x v="2"/>
  </r>
  <r>
    <n v="3468"/>
    <s v="Publicity for &quot;When Yellow Were the Stars on Earth&quot;"/>
    <s v="Amidst the atrocities of WWII, two women transcend enemy lines to make the ultimate heroic sacrifice."/>
    <n v="10000"/>
    <n v="17"/>
    <x v="0"/>
    <s v="US"/>
    <s v="USD"/>
    <n v="1474426800"/>
    <n v="1471976529"/>
    <b v="0"/>
    <n v="17"/>
    <b v="1"/>
    <n v="0"/>
    <n v="1"/>
    <x v="1"/>
    <s v="plays"/>
    <x v="3468"/>
    <d v="2016-09-21T03:00:00"/>
    <x v="1"/>
  </r>
  <r>
    <n v="3469"/>
    <s v="An Evening of Original One Acts"/>
    <s v="Original plays written, performed, and produced by young and diverse theater artists - alumni from Hostos Lincoln Academy in the Bronx."/>
    <n v="2800"/>
    <n v="16"/>
    <x v="0"/>
    <s v="US"/>
    <s v="USD"/>
    <n v="1461857045"/>
    <n v="1459265045"/>
    <b v="0"/>
    <n v="63"/>
    <b v="1"/>
    <n v="1"/>
    <n v="0.25"/>
    <x v="1"/>
    <s v="plays"/>
    <x v="3469"/>
    <d v="2016-04-28T15:24:05"/>
    <x v="1"/>
  </r>
  <r>
    <n v="3470"/>
    <s v="She Kills Monsters"/>
    <s v="The New Artist's Circle is a theatre company dedicated to bringing the arts to young people."/>
    <n v="250"/>
    <n v="16"/>
    <x v="0"/>
    <s v="US"/>
    <s v="USD"/>
    <n v="1468618680"/>
    <n v="1465345902"/>
    <b v="0"/>
    <n v="9"/>
    <b v="1"/>
    <n v="6"/>
    <n v="1.78"/>
    <x v="1"/>
    <s v="plays"/>
    <x v="3470"/>
    <d v="2016-07-15T21:38:00"/>
    <x v="1"/>
  </r>
  <r>
    <n v="3471"/>
    <s v="Different is Dangerous"/>
    <s v="Fast paced, two hander which uses headphone verbatim technique to give an insight into the everyday lives of Leeds city locals."/>
    <n v="500"/>
    <n v="15"/>
    <x v="0"/>
    <s v="GB"/>
    <s v="GBP"/>
    <n v="1409515200"/>
    <n v="1405971690"/>
    <b v="0"/>
    <n v="30"/>
    <b v="1"/>
    <n v="3"/>
    <n v="0.5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0"/>
    <s v="US"/>
    <s v="USD"/>
    <n v="1415253540"/>
    <n v="1413432331"/>
    <b v="0"/>
    <n v="23"/>
    <b v="1"/>
    <n v="1"/>
    <n v="0.65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15"/>
    <x v="0"/>
    <s v="US"/>
    <s v="USD"/>
    <n v="1426883220"/>
    <n v="1425067296"/>
    <b v="0"/>
    <n v="33"/>
    <b v="1"/>
    <n v="0"/>
    <n v="0.45"/>
    <x v="1"/>
    <s v="plays"/>
    <x v="3473"/>
    <d v="2015-03-20T20:27:00"/>
    <x v="2"/>
  </r>
  <r>
    <n v="3474"/>
    <s v="Be Prepared"/>
    <s v="Help us get actor-writer Ian Bonar's debut play - a hilarious, heartbreaking story of grief and loss - to the 2016 Edinburgh Fringe."/>
    <n v="2000"/>
    <n v="15"/>
    <x v="0"/>
    <s v="GB"/>
    <s v="GBP"/>
    <n v="1469016131"/>
    <n v="1466424131"/>
    <b v="0"/>
    <n v="39"/>
    <b v="1"/>
    <n v="1"/>
    <n v="0.38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15"/>
    <x v="0"/>
    <s v="GB"/>
    <s v="GBP"/>
    <n v="1414972800"/>
    <n v="1412629704"/>
    <b v="0"/>
    <n v="17"/>
    <b v="1"/>
    <n v="5"/>
    <n v="0.88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0"/>
    <s v="US"/>
    <s v="USD"/>
    <n v="1414378800"/>
    <n v="1412836990"/>
    <b v="0"/>
    <n v="6"/>
    <b v="1"/>
    <n v="5"/>
    <n v="2.5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15"/>
    <x v="0"/>
    <s v="US"/>
    <s v="USD"/>
    <n v="1431831600"/>
    <n v="1430761243"/>
    <b v="0"/>
    <n v="39"/>
    <b v="1"/>
    <n v="1"/>
    <n v="0.38"/>
    <x v="1"/>
    <s v="plays"/>
    <x v="3477"/>
    <d v="2015-05-17T03:00:00"/>
    <x v="2"/>
  </r>
  <r>
    <n v="3478"/>
    <s v="Measure for Measure"/>
    <s v="Bare Theatre takes on Shakespeare's most notorious &quot;problem play,&quot; which asks how far we are willing to go to do what is right."/>
    <n v="2000"/>
    <n v="15"/>
    <x v="0"/>
    <s v="US"/>
    <s v="USD"/>
    <n v="1426539600"/>
    <n v="1424296822"/>
    <b v="0"/>
    <n v="57"/>
    <b v="1"/>
    <n v="1"/>
    <n v="0.26"/>
    <x v="1"/>
    <s v="plays"/>
    <x v="3478"/>
    <d v="2015-03-16T21:00:00"/>
    <x v="2"/>
  </r>
  <r>
    <n v="3479"/>
    <s v="Civil Rogues"/>
    <s v="A new comedy about what happened to a band of foolhardy actors when the Puritans closed the theatres in the 1640s."/>
    <n v="1500"/>
    <n v="15"/>
    <x v="0"/>
    <s v="GB"/>
    <s v="GBP"/>
    <n v="1403382680"/>
    <n v="1400790680"/>
    <b v="0"/>
    <n v="56"/>
    <b v="1"/>
    <n v="1"/>
    <n v="0.27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15"/>
    <x v="0"/>
    <s v="US"/>
    <s v="USD"/>
    <n v="1436562000"/>
    <n v="1434440227"/>
    <b v="0"/>
    <n v="13"/>
    <b v="1"/>
    <n v="1"/>
    <n v="1.1499999999999999"/>
    <x v="1"/>
    <s v="plays"/>
    <x v="3480"/>
    <d v="2015-07-10T21:00:00"/>
    <x v="2"/>
  </r>
  <r>
    <n v="3481"/>
    <s v="FIX THE FITZ"/>
    <s v="One of Australia's greatest theatres needs your help. Please help us refurnish, fit out and restore this legendary storytelling venue."/>
    <n v="10000"/>
    <n v="15"/>
    <x v="0"/>
    <s v="AU"/>
    <s v="AUD"/>
    <n v="1420178188"/>
    <n v="1418709388"/>
    <b v="0"/>
    <n v="95"/>
    <b v="1"/>
    <n v="0"/>
    <n v="0.16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15"/>
    <x v="0"/>
    <s v="GB"/>
    <s v="GBP"/>
    <n v="1404671466"/>
    <n v="1402079466"/>
    <b v="0"/>
    <n v="80"/>
    <b v="1"/>
    <n v="1"/>
    <n v="0.19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15"/>
    <x v="0"/>
    <s v="US"/>
    <s v="USD"/>
    <n v="1404403381"/>
    <n v="1401811381"/>
    <b v="0"/>
    <n v="133"/>
    <b v="1"/>
    <n v="0"/>
    <n v="0.1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15"/>
    <x v="0"/>
    <s v="US"/>
    <s v="USD"/>
    <n v="1466014499"/>
    <n v="1463422499"/>
    <b v="0"/>
    <n v="44"/>
    <b v="1"/>
    <n v="1"/>
    <n v="0.34"/>
    <x v="1"/>
    <s v="plays"/>
    <x v="3484"/>
    <d v="2016-06-15T18:14:59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0"/>
    <s v="US"/>
    <s v="USD"/>
    <n v="1454431080"/>
    <n v="1451839080"/>
    <b v="0"/>
    <n v="30"/>
    <b v="1"/>
    <n v="1"/>
    <n v="0.48"/>
    <x v="1"/>
    <s v="plays"/>
    <x v="3485"/>
    <d v="2016-02-02T16:38:0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0"/>
    <s v="US"/>
    <s v="USD"/>
    <n v="1433314740"/>
    <n v="1430600401"/>
    <b v="0"/>
    <n v="56"/>
    <b v="1"/>
    <n v="0"/>
    <n v="0.25"/>
    <x v="1"/>
    <s v="plays"/>
    <x v="3486"/>
    <d v="2015-06-03T06:59:00"/>
    <x v="2"/>
  </r>
  <r>
    <n v="3487"/>
    <s v="Jericho Creek"/>
    <s v="Jericho Creek is an original production by Fledgling Theatre Company which will be performed at The Cockpit Theatre in July 2015"/>
    <n v="2000"/>
    <n v="13"/>
    <x v="0"/>
    <s v="GB"/>
    <s v="GBP"/>
    <n v="1435185252"/>
    <n v="1432593252"/>
    <b v="0"/>
    <n v="66"/>
    <b v="1"/>
    <n v="1"/>
    <n v="0.2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0"/>
    <s v="US"/>
    <s v="USD"/>
    <n v="1429286400"/>
    <n v="1427221560"/>
    <b v="0"/>
    <n v="29"/>
    <b v="1"/>
    <n v="0"/>
    <n v="0.45"/>
    <x v="1"/>
    <s v="plays"/>
    <x v="3488"/>
    <d v="2015-04-17T16:00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0"/>
    <s v="GB"/>
    <s v="GBP"/>
    <n v="1400965200"/>
    <n v="1398352531"/>
    <b v="0"/>
    <n v="72"/>
    <b v="1"/>
    <n v="0"/>
    <n v="0.17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0"/>
    <s v="US"/>
    <s v="USD"/>
    <n v="1460574924"/>
    <n v="1457982924"/>
    <b v="0"/>
    <n v="27"/>
    <b v="1"/>
    <n v="1"/>
    <n v="0.44"/>
    <x v="1"/>
    <s v="plays"/>
    <x v="3490"/>
    <d v="2016-04-13T19:15:24"/>
    <x v="1"/>
  </r>
  <r>
    <n v="3491"/>
    <s v="William Shakespeare's The Tempest"/>
    <s v="Shakespeare Company at UCLA presents The Tempest under the stars in the Fowler Museum Amphitheater. Bring your blankets and enjoy!"/>
    <n v="500"/>
    <n v="12"/>
    <x v="0"/>
    <s v="US"/>
    <s v="USD"/>
    <n v="1431928784"/>
    <n v="1430114384"/>
    <b v="0"/>
    <n v="10"/>
    <b v="1"/>
    <n v="2"/>
    <n v="1.2"/>
    <x v="1"/>
    <s v="plays"/>
    <x v="3491"/>
    <d v="2015-05-18T05:59:4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0"/>
    <s v="US"/>
    <s v="USD"/>
    <n v="1445818397"/>
    <n v="1442794397"/>
    <b v="0"/>
    <n v="35"/>
    <b v="1"/>
    <n v="0"/>
    <n v="0.31"/>
    <x v="1"/>
    <s v="plays"/>
    <x v="3492"/>
    <d v="2015-10-26T00:13:17"/>
    <x v="2"/>
  </r>
  <r>
    <n v="3493"/>
    <s v="Not Your Garden Variety Theater"/>
    <s v="We need your help purchasing a stage for our production of the Wizard of Oz! This program is helping children with autism. Thank you!"/>
    <n v="1500"/>
    <n v="11"/>
    <x v="0"/>
    <s v="US"/>
    <s v="USD"/>
    <n v="1408252260"/>
    <n v="1406580436"/>
    <b v="0"/>
    <n v="29"/>
    <b v="1"/>
    <n v="1"/>
    <n v="0.38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11"/>
    <x v="0"/>
    <s v="US"/>
    <s v="USD"/>
    <n v="1480140000"/>
    <n v="1479186575"/>
    <b v="0"/>
    <n v="13"/>
    <b v="1"/>
    <n v="3"/>
    <n v="0.85"/>
    <x v="1"/>
    <s v="plays"/>
    <x v="3494"/>
    <d v="2016-11-26T06:00:00"/>
    <x v="1"/>
  </r>
  <r>
    <n v="3495"/>
    <s v="The Village - one woman show"/>
    <s v="A one-woman show by Canadian artist Tina Milo. it is a multimedia show about an actress auditioning for a role of a depressed woman."/>
    <n v="5000"/>
    <n v="11"/>
    <x v="0"/>
    <s v="CA"/>
    <s v="CAD"/>
    <n v="1414862280"/>
    <n v="1412360309"/>
    <b v="0"/>
    <n v="72"/>
    <b v="1"/>
    <n v="0"/>
    <n v="0.15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11"/>
    <x v="0"/>
    <s v="US"/>
    <s v="USD"/>
    <n v="1473625166"/>
    <n v="1470169166"/>
    <b v="0"/>
    <n v="78"/>
    <b v="1"/>
    <n v="0"/>
    <n v="0.14000000000000001"/>
    <x v="1"/>
    <s v="plays"/>
    <x v="3496"/>
    <d v="2016-09-11T20:19:26"/>
    <x v="1"/>
  </r>
  <r>
    <n v="3497"/>
    <s v="Send SACKERSON to SD Fringe"/>
    <s v="We've been invited to the San Diego International Fringe Festival. Can you help us get there? Special performances in SLC and OREM."/>
    <n v="1551"/>
    <n v="11"/>
    <x v="0"/>
    <s v="US"/>
    <s v="USD"/>
    <n v="1464904800"/>
    <n v="1463852904"/>
    <b v="0"/>
    <n v="49"/>
    <b v="1"/>
    <n v="1"/>
    <n v="0.22"/>
    <x v="1"/>
    <s v="plays"/>
    <x v="3497"/>
    <d v="2016-06-02T22:00:00"/>
    <x v="1"/>
  </r>
  <r>
    <n v="3498"/>
    <s v="Mamahood: turn and face the strange"/>
    <s v="This solo show has the power to profoundly impact new mothers and those that love them and to educate &amp; change how we support them."/>
    <n v="1650"/>
    <n v="11"/>
    <x v="0"/>
    <s v="CA"/>
    <s v="CAD"/>
    <n v="1464471840"/>
    <n v="1459309704"/>
    <b v="0"/>
    <n v="42"/>
    <b v="1"/>
    <n v="1"/>
    <n v="0.26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11"/>
    <x v="0"/>
    <s v="US"/>
    <s v="USD"/>
    <n v="1435733940"/>
    <n v="1431046325"/>
    <b v="0"/>
    <n v="35"/>
    <b v="1"/>
    <n v="1"/>
    <n v="0.31"/>
    <x v="1"/>
    <s v="plays"/>
    <x v="3499"/>
    <d v="2015-07-01T06:59:00"/>
    <x v="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0"/>
    <s v="US"/>
    <s v="USD"/>
    <n v="1457326740"/>
    <n v="1455919438"/>
    <b v="0"/>
    <n v="42"/>
    <b v="1"/>
    <n v="1"/>
    <n v="0.26"/>
    <x v="1"/>
    <s v="plays"/>
    <x v="3500"/>
    <d v="2016-03-07T04:59:00"/>
    <x v="1"/>
  </r>
  <r>
    <n v="3501"/>
    <s v="Pig by Alex Oates (London Run)"/>
    <s v="'Pig' by Alex Oates is an urgent and dark comedy with live music that discusses the vital issue of the state of our police force."/>
    <n v="1500"/>
    <n v="11"/>
    <x v="0"/>
    <s v="GB"/>
    <s v="GBP"/>
    <n v="1441995595"/>
    <n v="1439835595"/>
    <b v="0"/>
    <n v="42"/>
    <b v="1"/>
    <n v="1"/>
    <n v="0.26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10"/>
    <x v="0"/>
    <s v="US"/>
    <s v="USD"/>
    <n v="1458100740"/>
    <n v="1456862924"/>
    <b v="0"/>
    <n v="31"/>
    <b v="1"/>
    <n v="0"/>
    <n v="0.32"/>
    <x v="1"/>
    <s v="plays"/>
    <x v="3502"/>
    <d v="2016-03-16T03:59:00"/>
    <x v="1"/>
  </r>
  <r>
    <n v="3503"/>
    <s v="Tarantella"/>
    <s v="A group of Sicilian immigrants in New York struggle to deal with conflict from both within the family and from without."/>
    <n v="2500"/>
    <n v="10"/>
    <x v="0"/>
    <s v="GB"/>
    <s v="GBP"/>
    <n v="1469359728"/>
    <n v="1466767728"/>
    <b v="0"/>
    <n v="38"/>
    <b v="1"/>
    <n v="0"/>
    <n v="0.26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"/>
    <x v="0"/>
    <s v="US"/>
    <s v="USD"/>
    <n v="1447959491"/>
    <n v="1445363891"/>
    <b v="0"/>
    <n v="8"/>
    <b v="1"/>
    <n v="1"/>
    <n v="1.25"/>
    <x v="1"/>
    <s v="plays"/>
    <x v="3504"/>
    <d v="2015-11-19T18:58:11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0"/>
    <s v="US"/>
    <s v="USD"/>
    <n v="1399953600"/>
    <n v="1398983245"/>
    <b v="0"/>
    <n v="39"/>
    <b v="1"/>
    <n v="0"/>
    <n v="0.26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0"/>
    <s v="US"/>
    <s v="USD"/>
    <n v="1408815440"/>
    <n v="1404927440"/>
    <b v="0"/>
    <n v="29"/>
    <b v="1"/>
    <n v="0"/>
    <n v="0.34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"/>
    <x v="0"/>
    <s v="US"/>
    <s v="USD"/>
    <n v="1464732537"/>
    <n v="1462140537"/>
    <b v="0"/>
    <n v="72"/>
    <b v="1"/>
    <n v="0"/>
    <n v="0.14000000000000001"/>
    <x v="1"/>
    <s v="plays"/>
    <x v="3507"/>
    <d v="2016-05-31T22:08:57"/>
    <x v="1"/>
  </r>
  <r>
    <n v="3508"/>
    <s v="Roll The Dice Theatre Company"/>
    <s v="Roll The Dice Theatre Company revolves around taking risks in the game of life vicariously through beloved childhood games."/>
    <n v="100"/>
    <n v="10"/>
    <x v="0"/>
    <s v="GB"/>
    <s v="GBP"/>
    <n v="1462914000"/>
    <n v="1460914253"/>
    <b v="0"/>
    <n v="15"/>
    <b v="1"/>
    <n v="10"/>
    <n v="0.67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0"/>
    <s v="US"/>
    <s v="USD"/>
    <n v="1416545700"/>
    <n v="1415392666"/>
    <b v="0"/>
    <n v="33"/>
    <b v="1"/>
    <n v="0"/>
    <n v="0.3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0"/>
    <s v="US"/>
    <s v="USD"/>
    <n v="1404312846"/>
    <n v="1402584846"/>
    <b v="0"/>
    <n v="15"/>
    <b v="1"/>
    <n v="1"/>
    <n v="0.67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0"/>
    <x v="0"/>
    <s v="GB"/>
    <s v="GBP"/>
    <n v="1415385000"/>
    <n v="1413406695"/>
    <b v="0"/>
    <n v="19"/>
    <b v="1"/>
    <n v="1"/>
    <n v="0.53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"/>
    <x v="0"/>
    <s v="GB"/>
    <s v="GBP"/>
    <n v="1429789992"/>
    <n v="1424609592"/>
    <b v="0"/>
    <n v="17"/>
    <b v="1"/>
    <n v="1"/>
    <n v="0.59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0"/>
    <s v="US"/>
    <s v="USD"/>
    <n v="1401857940"/>
    <n v="1400725112"/>
    <b v="0"/>
    <n v="44"/>
    <b v="1"/>
    <n v="0"/>
    <n v="0.23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0"/>
    <s v="US"/>
    <s v="USD"/>
    <n v="1422853140"/>
    <n v="1421439552"/>
    <b v="0"/>
    <n v="10"/>
    <b v="1"/>
    <n v="2"/>
    <n v="1"/>
    <x v="1"/>
    <s v="plays"/>
    <x v="3514"/>
    <d v="2015-02-02T04:59:00"/>
    <x v="2"/>
  </r>
  <r>
    <n v="3515"/>
    <s v="Twelfth Night by William Shakespeare"/>
    <s v="We are casting an all-inclusive production of Shakespeare's Twelfth Night in a non-traditional performance space."/>
    <n v="3000"/>
    <n v="10"/>
    <x v="0"/>
    <s v="US"/>
    <s v="USD"/>
    <n v="1433097171"/>
    <n v="1430505171"/>
    <b v="0"/>
    <n v="46"/>
    <b v="1"/>
    <n v="0"/>
    <n v="0.22"/>
    <x v="1"/>
    <s v="plays"/>
    <x v="3515"/>
    <d v="2015-05-31T18:32:51"/>
    <x v="2"/>
  </r>
  <r>
    <n v="3516"/>
    <s v="The March of the Bonus Army"/>
    <s v="A new play about a lesser known yet pivotal event in American history, about a group of WWI Veterans fighting for their rights."/>
    <n v="2500"/>
    <n v="10"/>
    <x v="0"/>
    <s v="US"/>
    <s v="USD"/>
    <n v="1410145200"/>
    <n v="1407197670"/>
    <b v="0"/>
    <n v="11"/>
    <b v="1"/>
    <n v="0"/>
    <n v="0.9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10"/>
    <x v="0"/>
    <s v="GB"/>
    <s v="GBP"/>
    <n v="1404471600"/>
    <n v="1401910634"/>
    <b v="0"/>
    <n v="13"/>
    <b v="1"/>
    <n v="0"/>
    <n v="0.77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0"/>
    <x v="0"/>
    <s v="US"/>
    <s v="USD"/>
    <n v="1412259660"/>
    <n v="1410461299"/>
    <b v="0"/>
    <n v="33"/>
    <b v="1"/>
    <n v="1"/>
    <n v="0.3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10"/>
    <x v="0"/>
    <s v="GB"/>
    <s v="GBP"/>
    <n v="1425478950"/>
    <n v="1422886950"/>
    <b v="0"/>
    <n v="28"/>
    <b v="1"/>
    <n v="1"/>
    <n v="0.36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10"/>
    <x v="0"/>
    <s v="GB"/>
    <s v="GBP"/>
    <n v="1441547220"/>
    <n v="1439322412"/>
    <b v="0"/>
    <n v="21"/>
    <b v="1"/>
    <n v="1"/>
    <n v="0.48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0"/>
    <s v="US"/>
    <s v="USD"/>
    <n v="1411980020"/>
    <n v="1409388020"/>
    <b v="0"/>
    <n v="13"/>
    <b v="1"/>
    <n v="3"/>
    <n v="0.77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0"/>
    <s v="GB"/>
    <s v="GBP"/>
    <n v="1442311560"/>
    <n v="1439924246"/>
    <b v="0"/>
    <n v="34"/>
    <b v="1"/>
    <n v="1"/>
    <n v="0.28999999999999998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10"/>
    <x v="0"/>
    <s v="GB"/>
    <s v="GBP"/>
    <n v="1474844400"/>
    <n v="1469871148"/>
    <b v="0"/>
    <n v="80"/>
    <b v="1"/>
    <n v="0"/>
    <n v="0.1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"/>
    <x v="0"/>
    <s v="US"/>
    <s v="USD"/>
    <n v="1410580800"/>
    <n v="1409336373"/>
    <b v="0"/>
    <n v="74"/>
    <b v="1"/>
    <n v="0"/>
    <n v="0.1400000000000000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0"/>
    <s v="US"/>
    <s v="USD"/>
    <n v="1439136000"/>
    <n v="1438188106"/>
    <b v="0"/>
    <n v="7"/>
    <b v="1"/>
    <n v="2"/>
    <n v="1.43"/>
    <x v="1"/>
    <s v="plays"/>
    <x v="3525"/>
    <d v="2015-08-09T16:00:00"/>
    <x v="2"/>
  </r>
  <r>
    <n v="3526"/>
    <s v="Human, Kind Theater Project"/>
    <s v="By day we perform Acts of Kindness, by night we perform free theater, all sustained by the love of our neighbors, not ticket prices."/>
    <n v="3300"/>
    <n v="10"/>
    <x v="0"/>
    <s v="US"/>
    <s v="USD"/>
    <n v="1461823140"/>
    <n v="1459411371"/>
    <b v="0"/>
    <n v="34"/>
    <b v="1"/>
    <n v="0"/>
    <n v="0.28999999999999998"/>
    <x v="1"/>
    <s v="plays"/>
    <x v="3526"/>
    <d v="2016-04-28T05:59:00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0"/>
    <s v="US"/>
    <s v="USD"/>
    <n v="1436587140"/>
    <n v="1434069205"/>
    <b v="0"/>
    <n v="86"/>
    <b v="1"/>
    <n v="0"/>
    <n v="0.12"/>
    <x v="1"/>
    <s v="plays"/>
    <x v="3527"/>
    <d v="2015-07-11T03:59:0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0"/>
    <s v="GB"/>
    <s v="GBP"/>
    <n v="1484740918"/>
    <n v="1483012918"/>
    <b v="0"/>
    <n v="37"/>
    <b v="1"/>
    <n v="1"/>
    <n v="0.27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0"/>
    <s v="US"/>
    <s v="USD"/>
    <n v="1436749200"/>
    <n v="1434997018"/>
    <b v="0"/>
    <n v="18"/>
    <b v="1"/>
    <n v="2"/>
    <n v="0.56000000000000005"/>
    <x v="1"/>
    <s v="plays"/>
    <x v="3529"/>
    <d v="2015-07-13T01:00:00"/>
    <x v="2"/>
  </r>
  <r>
    <n v="3530"/>
    <s v="Far From Fiction"/>
    <s v="â€œFar From Fictionâ€ is a powerful play, written by Sally Willis, offering insights into a new understanding of  female psychology."/>
    <n v="2750"/>
    <n v="10"/>
    <x v="0"/>
    <s v="GB"/>
    <s v="GBP"/>
    <n v="1460318400"/>
    <n v="1457881057"/>
    <b v="0"/>
    <n v="22"/>
    <b v="1"/>
    <n v="0"/>
    <n v="0.45"/>
    <x v="1"/>
    <s v="plays"/>
    <x v="3530"/>
    <d v="2016-04-10T20:00:00"/>
    <x v="0"/>
  </r>
  <r>
    <n v="3531"/>
    <s v="The Reinvention of Lily Johnson"/>
    <s v="A political comedy for a crazy election year"/>
    <n v="1000"/>
    <n v="10"/>
    <x v="0"/>
    <s v="US"/>
    <s v="USD"/>
    <n v="1467301334"/>
    <n v="1464709334"/>
    <b v="0"/>
    <n v="26"/>
    <b v="1"/>
    <n v="1"/>
    <n v="0.38"/>
    <x v="1"/>
    <s v="plays"/>
    <x v="3531"/>
    <d v="2016-06-30T15:42:14"/>
    <x v="1"/>
  </r>
  <r>
    <n v="3532"/>
    <s v="&quot;I Will Speak For Myself&quot;"/>
    <s v="Our goal: To produce a stirring one-woman show historically based on African-American womenâ€™s experiences, struggles, and journeys."/>
    <n v="960"/>
    <n v="10"/>
    <x v="0"/>
    <s v="US"/>
    <s v="USD"/>
    <n v="1411012740"/>
    <n v="1409667827"/>
    <b v="0"/>
    <n v="27"/>
    <b v="1"/>
    <n v="1"/>
    <n v="0.37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0"/>
    <s v="US"/>
    <s v="USD"/>
    <n v="1447269367"/>
    <n v="1444673767"/>
    <b v="0"/>
    <n v="8"/>
    <b v="1"/>
    <n v="2"/>
    <n v="1.25"/>
    <x v="1"/>
    <s v="plays"/>
    <x v="3533"/>
    <d v="2015-11-11T19:16:07"/>
    <x v="2"/>
  </r>
  <r>
    <n v="3534"/>
    <s v="Night of Ashes"/>
    <s v="A Theatrical Prequel to Hell's Rebels, the current Pathfinder Adventure Path from Paizo Publishing"/>
    <n v="5000"/>
    <n v="10"/>
    <x v="0"/>
    <s v="US"/>
    <s v="USD"/>
    <n v="1443711623"/>
    <n v="1440687623"/>
    <b v="0"/>
    <n v="204"/>
    <b v="1"/>
    <n v="0"/>
    <n v="0.05"/>
    <x v="1"/>
    <s v="plays"/>
    <x v="3534"/>
    <d v="2015-10-01T15:00:23"/>
    <x v="2"/>
  </r>
  <r>
    <n v="3535"/>
    <s v="Twelve Angry Women"/>
    <s v="On the 60th anniversary of Twelve Angry Men, 12 female writers create 12 short pieces about what makes them angry."/>
    <n v="2000"/>
    <n v="10"/>
    <x v="0"/>
    <s v="GB"/>
    <s v="GBP"/>
    <n v="1443808800"/>
    <n v="1441120910"/>
    <b v="0"/>
    <n v="46"/>
    <b v="1"/>
    <n v="1"/>
    <n v="0.22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0"/>
    <s v="GB"/>
    <s v="GBP"/>
    <n v="1450612740"/>
    <n v="1448040425"/>
    <b v="0"/>
    <n v="17"/>
    <b v="1"/>
    <n v="7"/>
    <n v="0.59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0"/>
    <x v="0"/>
    <s v="CA"/>
    <s v="CAD"/>
    <n v="1416211140"/>
    <n v="1413016216"/>
    <b v="0"/>
    <n v="28"/>
    <b v="1"/>
    <n v="1"/>
    <n v="0.36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0"/>
    <s v="GB"/>
    <s v="GBP"/>
    <n v="1471428340"/>
    <n v="1469009140"/>
    <b v="0"/>
    <n v="83"/>
    <b v="1"/>
    <n v="1"/>
    <n v="0.12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10"/>
    <x v="0"/>
    <s v="US"/>
    <s v="USD"/>
    <n v="1473358122"/>
    <n v="1471543722"/>
    <b v="0"/>
    <n v="13"/>
    <b v="1"/>
    <n v="2"/>
    <n v="0.77"/>
    <x v="1"/>
    <s v="plays"/>
    <x v="3539"/>
    <d v="2016-09-08T18:08:42"/>
    <x v="1"/>
  </r>
  <r>
    <n v="3540"/>
    <s v="The Silence at the Song's End"/>
    <s v="A brand new stage adaptation of the Libby Purves/Nicholas Heiney book. A new work involving music, poetry and fajitas. #timetochange"/>
    <n v="300"/>
    <n v="10"/>
    <x v="0"/>
    <s v="GB"/>
    <s v="GBP"/>
    <n v="1466899491"/>
    <n v="1464307491"/>
    <b v="0"/>
    <n v="8"/>
    <b v="1"/>
    <n v="3"/>
    <n v="1.25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0"/>
    <x v="0"/>
    <s v="GB"/>
    <s v="GBP"/>
    <n v="1441042275"/>
    <n v="1438882275"/>
    <b v="0"/>
    <n v="32"/>
    <b v="1"/>
    <n v="1"/>
    <n v="0.3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10"/>
    <x v="0"/>
    <s v="US"/>
    <s v="USD"/>
    <n v="1410099822"/>
    <n v="1404915822"/>
    <b v="0"/>
    <n v="85"/>
    <b v="1"/>
    <n v="0"/>
    <n v="0.12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0"/>
    <x v="0"/>
    <s v="DE"/>
    <s v="EUR"/>
    <n v="1435255659"/>
    <n v="1432663659"/>
    <b v="0"/>
    <n v="29"/>
    <b v="1"/>
    <n v="1"/>
    <n v="0.3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10"/>
    <x v="0"/>
    <s v="US"/>
    <s v="USD"/>
    <n v="1425758257"/>
    <n v="1423166257"/>
    <b v="0"/>
    <n v="24"/>
    <b v="1"/>
    <n v="0"/>
    <n v="0.42"/>
    <x v="1"/>
    <s v="plays"/>
    <x v="3544"/>
    <d v="2015-03-07T19:57:37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0"/>
    <s v="US"/>
    <s v="USD"/>
    <n v="1428780159"/>
    <n v="1426188159"/>
    <b v="0"/>
    <n v="8"/>
    <b v="1"/>
    <n v="4"/>
    <n v="1.25"/>
    <x v="1"/>
    <s v="plays"/>
    <x v="3545"/>
    <d v="2015-04-11T19:22:39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0"/>
    <s v="US"/>
    <s v="USD"/>
    <n v="1427860740"/>
    <n v="1426002684"/>
    <b v="0"/>
    <n v="19"/>
    <b v="1"/>
    <n v="1"/>
    <n v="0.53"/>
    <x v="1"/>
    <s v="plays"/>
    <x v="3546"/>
    <d v="2015-04-01T03:59:00"/>
    <x v="2"/>
  </r>
  <r>
    <n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n v="1461117201"/>
    <b v="0"/>
    <n v="336"/>
    <b v="1"/>
    <n v="0"/>
    <n v="0.03"/>
    <x v="1"/>
    <s v="plays"/>
    <x v="3547"/>
    <d v="2016-05-14T03:59:00"/>
    <x v="1"/>
  </r>
  <r>
    <n v="3548"/>
    <s v="THE UNDERSTUDY @ WORKING STAGE"/>
    <s v="We're putting together a production of THE UNDERSTUDY by Theresa Rebeck and hope you'll help us share this story."/>
    <n v="2100"/>
    <n v="10"/>
    <x v="0"/>
    <s v="US"/>
    <s v="USD"/>
    <n v="1457139600"/>
    <n v="1455230214"/>
    <b v="0"/>
    <n v="13"/>
    <b v="1"/>
    <n v="0"/>
    <n v="0.77"/>
    <x v="1"/>
    <s v="plays"/>
    <x v="3548"/>
    <d v="2016-03-05T01:00:00"/>
    <x v="1"/>
  </r>
  <r>
    <n v="3549"/>
    <s v="The Munitionettes"/>
    <s v="Help us bring to life tales of hardship, danger and community of extraordinary women working in WW1 munitions factories."/>
    <n v="1000"/>
    <n v="10"/>
    <x v="0"/>
    <s v="GB"/>
    <s v="GBP"/>
    <n v="1441358873"/>
    <n v="1438939673"/>
    <b v="0"/>
    <n v="42"/>
    <b v="1"/>
    <n v="1"/>
    <n v="0.24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10"/>
    <x v="0"/>
    <s v="GB"/>
    <s v="GBP"/>
    <n v="1462224398"/>
    <n v="1459632398"/>
    <b v="0"/>
    <n v="64"/>
    <b v="1"/>
    <n v="0"/>
    <n v="0.16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0"/>
    <x v="0"/>
    <s v="US"/>
    <s v="USD"/>
    <n v="1400796420"/>
    <n v="1398342170"/>
    <b v="0"/>
    <n v="25"/>
    <b v="1"/>
    <n v="1"/>
    <n v="0.4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0"/>
    <s v="GB"/>
    <s v="GBP"/>
    <n v="1403964324"/>
    <n v="1401372324"/>
    <b v="0"/>
    <n v="20"/>
    <b v="1"/>
    <n v="1"/>
    <n v="0.4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8"/>
    <x v="0"/>
    <s v="US"/>
    <s v="USD"/>
    <n v="1439337600"/>
    <n v="1436575280"/>
    <b v="0"/>
    <n v="104"/>
    <b v="1"/>
    <n v="0"/>
    <n v="0.08"/>
    <x v="1"/>
    <s v="plays"/>
    <x v="3553"/>
    <d v="2015-08-12T00:00:00"/>
    <x v="2"/>
  </r>
  <r>
    <n v="3554"/>
    <s v="MASKS: Off-Broadway Debut"/>
    <s v="MASKS is a dramedy dealing with what it means to be alive, the reliability of identity, and what it means to suffer."/>
    <n v="5000"/>
    <n v="8"/>
    <x v="0"/>
    <s v="US"/>
    <s v="USD"/>
    <n v="1423674000"/>
    <n v="1421025159"/>
    <b v="0"/>
    <n v="53"/>
    <b v="1"/>
    <n v="0"/>
    <n v="0.15"/>
    <x v="1"/>
    <s v="plays"/>
    <x v="3554"/>
    <d v="2015-02-11T17:00:00"/>
    <x v="2"/>
  </r>
  <r>
    <n v="3555"/>
    <s v="Free Theatre for Kids: Baby Living Room"/>
    <s v="Baby Living Room is a project created by Spazio Farma Mestre for children: free theatre for kids as sustainable education for families"/>
    <n v="2400"/>
    <n v="8"/>
    <x v="0"/>
    <s v="IT"/>
    <s v="EUR"/>
    <n v="1479382594"/>
    <n v="1476786994"/>
    <b v="0"/>
    <n v="14"/>
    <b v="1"/>
    <n v="0"/>
    <n v="0.56999999999999995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8"/>
    <x v="0"/>
    <s v="GB"/>
    <s v="GBP"/>
    <n v="1408289724"/>
    <n v="1403105724"/>
    <b v="0"/>
    <n v="20"/>
    <b v="1"/>
    <n v="0"/>
    <n v="0.4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8"/>
    <x v="0"/>
    <s v="US"/>
    <s v="USD"/>
    <n v="1399271911"/>
    <n v="1396334311"/>
    <b v="0"/>
    <n v="558"/>
    <b v="1"/>
    <n v="0"/>
    <n v="0.0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7"/>
    <x v="0"/>
    <s v="GB"/>
    <s v="GBP"/>
    <n v="1435352400"/>
    <n v="1431718575"/>
    <b v="0"/>
    <n v="22"/>
    <b v="1"/>
    <n v="2"/>
    <n v="0.32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7"/>
    <x v="0"/>
    <s v="AU"/>
    <s v="AUD"/>
    <n v="1438333080"/>
    <n v="1436408308"/>
    <b v="0"/>
    <n v="24"/>
    <b v="1"/>
    <n v="1"/>
    <n v="0.28999999999999998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7"/>
    <x v="0"/>
    <s v="CA"/>
    <s v="CAD"/>
    <n v="1432694700"/>
    <n v="1429651266"/>
    <b v="0"/>
    <n v="74"/>
    <b v="1"/>
    <n v="0"/>
    <n v="0.0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0"/>
    <s v="US"/>
    <s v="USD"/>
    <n v="1438799760"/>
    <n v="1437236378"/>
    <b v="0"/>
    <n v="54"/>
    <b v="1"/>
    <n v="0"/>
    <n v="0.11"/>
    <x v="1"/>
    <s v="plays"/>
    <x v="3561"/>
    <d v="2015-08-05T18:36:00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0"/>
    <s v="GB"/>
    <s v="GBP"/>
    <n v="1457906400"/>
    <n v="1457115427"/>
    <b v="0"/>
    <n v="31"/>
    <b v="1"/>
    <n v="2"/>
    <n v="0.19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0"/>
    <s v="GB"/>
    <s v="GBP"/>
    <n v="1470078000"/>
    <n v="1467648456"/>
    <b v="0"/>
    <n v="25"/>
    <b v="1"/>
    <n v="1"/>
    <n v="0.24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6"/>
    <x v="0"/>
    <s v="GB"/>
    <s v="GBP"/>
    <n v="1444060800"/>
    <n v="1440082649"/>
    <b v="0"/>
    <n v="17"/>
    <b v="1"/>
    <n v="1"/>
    <n v="0.35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0"/>
    <s v="US"/>
    <s v="USD"/>
    <n v="1420048208"/>
    <n v="1417456208"/>
    <b v="0"/>
    <n v="12"/>
    <b v="1"/>
    <n v="1"/>
    <n v="0.5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0"/>
    <s v="GB"/>
    <s v="GBP"/>
    <n v="1422015083"/>
    <n v="1419423083"/>
    <b v="0"/>
    <n v="38"/>
    <b v="1"/>
    <n v="0"/>
    <n v="0.16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6"/>
    <x v="0"/>
    <s v="GB"/>
    <s v="GBP"/>
    <n v="1433964444"/>
    <n v="1431372444"/>
    <b v="0"/>
    <n v="41"/>
    <b v="1"/>
    <n v="1"/>
    <n v="0.15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6"/>
    <x v="0"/>
    <s v="US"/>
    <s v="USD"/>
    <n v="1410975994"/>
    <n v="1408383994"/>
    <b v="0"/>
    <n v="19"/>
    <b v="1"/>
    <n v="1"/>
    <n v="0.3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0"/>
    <s v="US"/>
    <s v="USD"/>
    <n v="1420734696"/>
    <n v="1418142696"/>
    <b v="0"/>
    <n v="41"/>
    <b v="1"/>
    <n v="0"/>
    <n v="0.12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5"/>
    <x v="0"/>
    <s v="US"/>
    <s v="USD"/>
    <n v="1420009200"/>
    <n v="1417593483"/>
    <b v="0"/>
    <n v="26"/>
    <b v="1"/>
    <n v="0"/>
    <n v="0.19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5"/>
    <x v="0"/>
    <s v="GB"/>
    <s v="GBP"/>
    <n v="1414701413"/>
    <n v="1412109413"/>
    <b v="0"/>
    <n v="25"/>
    <b v="1"/>
    <n v="0"/>
    <n v="0.2"/>
    <x v="1"/>
    <s v="plays"/>
    <x v="3571"/>
    <d v="2014-10-30T20:36:53"/>
    <x v="0"/>
  </r>
  <r>
    <n v="3572"/>
    <s v="Monster"/>
    <s v="A darkly comic one woman show by Abram Rooney as part of The Camden Fringe 2015."/>
    <n v="500"/>
    <n v="5"/>
    <x v="0"/>
    <s v="GB"/>
    <s v="GBP"/>
    <n v="1434894082"/>
    <n v="1432302082"/>
    <b v="0"/>
    <n v="9"/>
    <b v="1"/>
    <n v="1"/>
    <n v="0.56000000000000005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5"/>
    <x v="0"/>
    <s v="GB"/>
    <s v="GBP"/>
    <n v="1415440846"/>
    <n v="1412845246"/>
    <b v="0"/>
    <n v="78"/>
    <b v="1"/>
    <n v="0"/>
    <n v="0.06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5"/>
    <x v="0"/>
    <s v="US"/>
    <s v="USD"/>
    <n v="1415921848"/>
    <n v="1413326248"/>
    <b v="0"/>
    <n v="45"/>
    <b v="1"/>
    <n v="0"/>
    <n v="0.1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5"/>
    <x v="0"/>
    <s v="US"/>
    <s v="USD"/>
    <n v="1470887940"/>
    <n v="1468176527"/>
    <b v="0"/>
    <n v="102"/>
    <b v="1"/>
    <n v="0"/>
    <n v="0.05"/>
    <x v="1"/>
    <s v="plays"/>
    <x v="3575"/>
    <d v="2016-08-11T03:59:00"/>
    <x v="1"/>
  </r>
  <r>
    <n v="3576"/>
    <s v="Vote for Next Season's Shows!"/>
    <s v="Vote here for whatever show you want to see next year! No gimmick, no stretch goals, just a simple vote and a free ticket."/>
    <n v="100"/>
    <n v="5"/>
    <x v="0"/>
    <s v="US"/>
    <s v="USD"/>
    <n v="1480947054"/>
    <n v="1475759454"/>
    <b v="0"/>
    <n v="5"/>
    <b v="1"/>
    <n v="5"/>
    <n v="1"/>
    <x v="1"/>
    <s v="plays"/>
    <x v="3576"/>
    <d v="2016-12-05T14:10:54"/>
    <x v="1"/>
  </r>
  <r>
    <n v="3577"/>
    <s v="The Laramie Project in Utah County"/>
    <s v="Our goal is to bring this story of one town's processing of tragedy and their own community identity to Utah County."/>
    <n v="600"/>
    <n v="5"/>
    <x v="0"/>
    <s v="US"/>
    <s v="USD"/>
    <n v="1430029680"/>
    <n v="1427741583"/>
    <b v="0"/>
    <n v="27"/>
    <b v="1"/>
    <n v="1"/>
    <n v="0.19"/>
    <x v="1"/>
    <s v="plays"/>
    <x v="3577"/>
    <d v="2015-04-26T06:28:00"/>
    <x v="2"/>
  </r>
  <r>
    <n v="3578"/>
    <s v="Home"/>
    <s v="An unsparing, slightly surreal look at the effects of the private rented sector on two young women. Based on real events."/>
    <n v="1500"/>
    <n v="5"/>
    <x v="0"/>
    <s v="GB"/>
    <s v="GBP"/>
    <n v="1462037777"/>
    <n v="1459445777"/>
    <b v="0"/>
    <n v="37"/>
    <b v="1"/>
    <n v="0"/>
    <n v="0.14000000000000001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0"/>
    <s v="GB"/>
    <s v="GBP"/>
    <n v="1459444656"/>
    <n v="1456856256"/>
    <b v="0"/>
    <n v="14"/>
    <b v="1"/>
    <n v="1"/>
    <n v="0.36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5"/>
    <x v="0"/>
    <s v="US"/>
    <s v="USD"/>
    <n v="1425185940"/>
    <n v="1421900022"/>
    <b v="0"/>
    <n v="27"/>
    <b v="1"/>
    <n v="1"/>
    <n v="0.19"/>
    <x v="1"/>
    <s v="plays"/>
    <x v="3580"/>
    <d v="2015-03-01T04:59:00"/>
    <x v="2"/>
  </r>
  <r>
    <n v="3581"/>
    <s v="Get FREAK to the Edinburgh Fringe"/>
    <s v="An extraordinary, punchy and provocative new play, providing a voice for women to address their sexuality and self worth. #EDFREAK"/>
    <n v="1500"/>
    <n v="5"/>
    <x v="0"/>
    <s v="GB"/>
    <s v="GBP"/>
    <n v="1406719110"/>
    <n v="1405509510"/>
    <b v="0"/>
    <n v="45"/>
    <b v="1"/>
    <n v="0"/>
    <n v="0.11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5"/>
    <x v="0"/>
    <s v="US"/>
    <s v="USD"/>
    <n v="1459822682"/>
    <n v="1458613082"/>
    <b v="0"/>
    <n v="49"/>
    <b v="1"/>
    <n v="1"/>
    <n v="0.1"/>
    <x v="1"/>
    <s v="plays"/>
    <x v="3582"/>
    <d v="2016-04-05T02:18:02"/>
    <x v="1"/>
  </r>
  <r>
    <n v="3583"/>
    <s v="The Tragedy of Mario and Juliet"/>
    <s v="Bumbling architect Romeo and handsome contractor Mario meet their match while building a balcony for Verona, NJ siren, Juliet."/>
    <n v="3000"/>
    <n v="5"/>
    <x v="0"/>
    <s v="US"/>
    <s v="USD"/>
    <n v="1460970805"/>
    <n v="1455790405"/>
    <b v="0"/>
    <n v="24"/>
    <b v="1"/>
    <n v="0"/>
    <n v="0.21"/>
    <x v="1"/>
    <s v="plays"/>
    <x v="3583"/>
    <d v="2016-04-18T09:13:25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0"/>
    <s v="GB"/>
    <s v="GBP"/>
    <n v="1436772944"/>
    <n v="1434180944"/>
    <b v="0"/>
    <n v="112"/>
    <b v="1"/>
    <n v="0"/>
    <n v="0.0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5"/>
    <x v="0"/>
    <s v="US"/>
    <s v="USD"/>
    <n v="1419181890"/>
    <n v="1416589890"/>
    <b v="0"/>
    <n v="23"/>
    <b v="1"/>
    <n v="0"/>
    <n v="0.22"/>
    <x v="1"/>
    <s v="plays"/>
    <x v="3585"/>
    <d v="2014-12-21T17:11:30"/>
    <x v="3"/>
  </r>
  <r>
    <n v="3586"/>
    <s v="Actors &amp; Musicians who are Blind or Autistic"/>
    <s v="See Theatre In A New Light"/>
    <n v="7500"/>
    <n v="5"/>
    <x v="0"/>
    <s v="US"/>
    <s v="USD"/>
    <n v="1474649070"/>
    <n v="1469465070"/>
    <b v="0"/>
    <n v="54"/>
    <b v="1"/>
    <n v="0"/>
    <n v="0.09"/>
    <x v="1"/>
    <s v="plays"/>
    <x v="3586"/>
    <d v="2016-09-23T16:44:30"/>
    <x v="1"/>
  </r>
  <r>
    <n v="3587"/>
    <s v="Blue Stockings @ The Cockpit Theatre"/>
    <s v="The GSA BA (Hons) Acting class of 2016 are taking a transfer of their GSA Production to The Cockpit Theatre in London"/>
    <n v="500"/>
    <n v="5"/>
    <x v="0"/>
    <s v="GB"/>
    <s v="GBP"/>
    <n v="1467054000"/>
    <n v="1463144254"/>
    <b v="0"/>
    <n v="28"/>
    <b v="1"/>
    <n v="1"/>
    <n v="0.18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5"/>
    <x v="0"/>
    <s v="GB"/>
    <s v="GBP"/>
    <n v="1430348400"/>
    <n v="1428436410"/>
    <b v="0"/>
    <n v="11"/>
    <b v="1"/>
    <n v="3"/>
    <n v="0.45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0"/>
    <s v="US"/>
    <s v="USD"/>
    <n v="1432654347"/>
    <n v="1430494347"/>
    <b v="0"/>
    <n v="62"/>
    <b v="1"/>
    <n v="0"/>
    <n v="0.08"/>
    <x v="1"/>
    <s v="plays"/>
    <x v="3589"/>
    <d v="2015-05-26T15:32:27"/>
    <x v="2"/>
  </r>
  <r>
    <n v="3590"/>
    <s v="The Glasshouse"/>
    <s v="Two men on trial for desertion, confined within a Glasshouse. How long can friendship last? How much can a man stand before he breaks?"/>
    <n v="5000"/>
    <n v="5"/>
    <x v="0"/>
    <s v="GB"/>
    <s v="GBP"/>
    <n v="1413792034"/>
    <n v="1411200034"/>
    <b v="0"/>
    <n v="73"/>
    <b v="1"/>
    <n v="0"/>
    <n v="7.0000000000000007E-2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0"/>
    <s v="US"/>
    <s v="USD"/>
    <n v="1422075540"/>
    <n v="1419979544"/>
    <b v="0"/>
    <n v="18"/>
    <b v="1"/>
    <n v="1"/>
    <n v="0.28000000000000003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5"/>
    <x v="0"/>
    <s v="US"/>
    <s v="USD"/>
    <n v="1423630740"/>
    <n v="1418673307"/>
    <b v="0"/>
    <n v="35"/>
    <b v="1"/>
    <n v="0"/>
    <n v="0.1400000000000000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0"/>
    <s v="US"/>
    <s v="USD"/>
    <n v="1420489560"/>
    <n v="1417469639"/>
    <b v="0"/>
    <n v="43"/>
    <b v="1"/>
    <n v="0"/>
    <n v="0.12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5"/>
    <x v="0"/>
    <s v="US"/>
    <s v="USD"/>
    <n v="1472952982"/>
    <n v="1470792982"/>
    <b v="0"/>
    <n v="36"/>
    <b v="1"/>
    <n v="0"/>
    <n v="0.14000000000000001"/>
    <x v="1"/>
    <s v="plays"/>
    <x v="3594"/>
    <d v="2016-09-04T01:36:22"/>
    <x v="1"/>
  </r>
  <r>
    <n v="3595"/>
    <s v="The Flu Season"/>
    <s v="A new theatre company staging Will Eno's The Flu Season in Seattle"/>
    <n v="2600"/>
    <n v="5"/>
    <x v="0"/>
    <s v="US"/>
    <s v="USD"/>
    <n v="1426229940"/>
    <n v="1423959123"/>
    <b v="0"/>
    <n v="62"/>
    <b v="1"/>
    <n v="0"/>
    <n v="0.08"/>
    <x v="1"/>
    <s v="plays"/>
    <x v="3595"/>
    <d v="2015-03-13T06:59:00"/>
    <x v="2"/>
  </r>
  <r>
    <n v="3596"/>
    <s v="SHADFLY - NEW PLAY AT THE ARTS PROJECT"/>
    <s v="A play about the last eight years of the life of Egon Schiele, one of the most influential Austrian Expressionist artists."/>
    <n v="1100"/>
    <n v="5"/>
    <x v="0"/>
    <s v="CA"/>
    <s v="CAD"/>
    <n v="1409072982"/>
    <n v="1407258582"/>
    <b v="0"/>
    <n v="15"/>
    <b v="1"/>
    <n v="0"/>
    <n v="0.33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5"/>
    <x v="0"/>
    <s v="US"/>
    <s v="USD"/>
    <n v="1456984740"/>
    <n v="1455717790"/>
    <b v="0"/>
    <n v="33"/>
    <b v="1"/>
    <n v="0"/>
    <n v="0.15"/>
    <x v="1"/>
    <s v="plays"/>
    <x v="3597"/>
    <d v="2016-03-03T05:59:00"/>
    <x v="1"/>
  </r>
  <r>
    <n v="3598"/>
    <s v="Cinderella"/>
    <s v="River City Theatre Company needs your support as we embark on our thirteenth production, CINDERELLA!"/>
    <n v="1000"/>
    <n v="5"/>
    <x v="0"/>
    <s v="US"/>
    <s v="USD"/>
    <n v="1409720340"/>
    <n v="1408129822"/>
    <b v="0"/>
    <n v="27"/>
    <b v="1"/>
    <n v="1"/>
    <n v="0.19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4"/>
    <x v="0"/>
    <s v="US"/>
    <s v="USD"/>
    <n v="1440892800"/>
    <n v="1438715077"/>
    <b v="0"/>
    <n v="17"/>
    <b v="1"/>
    <n v="1"/>
    <n v="0.24"/>
    <x v="1"/>
    <s v="plays"/>
    <x v="3599"/>
    <d v="2015-08-30T00:00:00"/>
    <x v="2"/>
  </r>
  <r>
    <n v="3600"/>
    <s v="Pariah"/>
    <s v="The First Play From The Man Who Brought You The Black James Bond!"/>
    <n v="10"/>
    <n v="4"/>
    <x v="0"/>
    <s v="US"/>
    <s v="USD"/>
    <n v="1476390164"/>
    <n v="1473970964"/>
    <b v="0"/>
    <n v="4"/>
    <b v="1"/>
    <n v="40"/>
    <n v="1"/>
    <x v="1"/>
    <s v="plays"/>
    <x v="3600"/>
    <d v="2016-10-13T20:22:44"/>
    <x v="1"/>
  </r>
  <r>
    <n v="3601"/>
    <s v="Pink Confetti at The Courtyard Theatre, Hoxton"/>
    <s v="New play 'Pink Confetti' by Paul Roberts at The Courtyard Theatre produced by Etch and directed by Oliver Dawe."/>
    <n v="2000"/>
    <n v="4"/>
    <x v="0"/>
    <s v="GB"/>
    <s v="GBP"/>
    <n v="1421452682"/>
    <n v="1418860682"/>
    <b v="0"/>
    <n v="53"/>
    <b v="1"/>
    <n v="0"/>
    <n v="0.08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0"/>
    <s v="US"/>
    <s v="USD"/>
    <n v="1463520479"/>
    <n v="1458336479"/>
    <b v="0"/>
    <n v="49"/>
    <b v="1"/>
    <n v="0"/>
    <n v="0.08"/>
    <x v="1"/>
    <s v="plays"/>
    <x v="3602"/>
    <d v="2016-05-17T21:27:59"/>
    <x v="1"/>
  </r>
  <r>
    <n v="3603"/>
    <s v="Thank You For Waiting"/>
    <s v="Help produce &quot;Thank You For Waiting,&quot; a new play that explores friendship, loss, and mental illness, at the 2016 Frigid Festival!"/>
    <n v="1500"/>
    <n v="3"/>
    <x v="0"/>
    <s v="US"/>
    <s v="USD"/>
    <n v="1446759880"/>
    <n v="1444164280"/>
    <b v="0"/>
    <n v="57"/>
    <b v="1"/>
    <n v="0"/>
    <n v="0.05"/>
    <x v="1"/>
    <s v="plays"/>
    <x v="3603"/>
    <d v="2015-11-05T21:44:4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0"/>
    <s v="US"/>
    <s v="USD"/>
    <n v="1461913140"/>
    <n v="1461370956"/>
    <b v="0"/>
    <n v="69"/>
    <b v="1"/>
    <n v="0"/>
    <n v="0.04"/>
    <x v="1"/>
    <s v="plays"/>
    <x v="3604"/>
    <d v="2016-04-29T06:59:00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0"/>
    <s v="GB"/>
    <s v="GBP"/>
    <n v="1455390126"/>
    <n v="1452798126"/>
    <b v="0"/>
    <n v="15"/>
    <b v="1"/>
    <n v="1"/>
    <n v="0.2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"/>
    <x v="0"/>
    <s v="GB"/>
    <s v="GBP"/>
    <n v="1471185057"/>
    <n v="1468593057"/>
    <b v="0"/>
    <n v="64"/>
    <b v="1"/>
    <n v="0"/>
    <n v="0.05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3"/>
    <x v="0"/>
    <s v="GB"/>
    <s v="GBP"/>
    <n v="1450137600"/>
    <n v="1448924882"/>
    <b v="0"/>
    <n v="20"/>
    <b v="1"/>
    <n v="1"/>
    <n v="0.15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3"/>
    <x v="0"/>
    <s v="GB"/>
    <s v="GBP"/>
    <n v="1466172000"/>
    <n v="1463418090"/>
    <b v="0"/>
    <n v="27"/>
    <b v="1"/>
    <n v="0"/>
    <n v="0.11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0"/>
    <s v="GB"/>
    <s v="GBP"/>
    <n v="1459378085"/>
    <n v="1456789685"/>
    <b v="0"/>
    <n v="21"/>
    <b v="1"/>
    <n v="0"/>
    <n v="0.1400000000000000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3"/>
    <x v="0"/>
    <s v="GB"/>
    <s v="GBP"/>
    <n v="1439806936"/>
    <n v="1437214936"/>
    <b v="0"/>
    <n v="31"/>
    <b v="1"/>
    <n v="0"/>
    <n v="0.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"/>
    <x v="0"/>
    <s v="GB"/>
    <s v="GBP"/>
    <n v="1428483201"/>
    <n v="1425891201"/>
    <b v="0"/>
    <n v="51"/>
    <b v="1"/>
    <n v="0"/>
    <n v="0.06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3"/>
    <x v="0"/>
    <s v="CA"/>
    <s v="CAD"/>
    <n v="1402334811"/>
    <n v="1401470811"/>
    <b v="0"/>
    <n v="57"/>
    <b v="1"/>
    <n v="0"/>
    <n v="0.05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3"/>
    <x v="0"/>
    <s v="US"/>
    <s v="USD"/>
    <n v="1403964574"/>
    <n v="1401372574"/>
    <b v="0"/>
    <n v="20"/>
    <b v="1"/>
    <n v="0"/>
    <n v="0.1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3"/>
    <x v="0"/>
    <s v="US"/>
    <s v="USD"/>
    <n v="1434675616"/>
    <n v="1432083616"/>
    <b v="0"/>
    <n v="71"/>
    <b v="1"/>
    <n v="0"/>
    <n v="0.04"/>
    <x v="1"/>
    <s v="plays"/>
    <x v="3614"/>
    <d v="2015-06-19T01:00:16"/>
    <x v="2"/>
  </r>
  <r>
    <n v="3615"/>
    <s v="See Bob Run by Daniel MacIvor"/>
    <s v="Bob is on the road. Bob is on the run. But from what? Will she make it to her destination and what will she find whens she gets there?"/>
    <n v="2500"/>
    <n v="2"/>
    <x v="0"/>
    <s v="GB"/>
    <s v="GBP"/>
    <n v="1449756896"/>
    <n v="1447164896"/>
    <b v="0"/>
    <n v="72"/>
    <b v="1"/>
    <n v="0"/>
    <n v="0.03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2"/>
    <x v="0"/>
    <s v="GB"/>
    <s v="GBP"/>
    <n v="1426801664"/>
    <n v="1424213264"/>
    <b v="0"/>
    <n v="45"/>
    <b v="1"/>
    <n v="0"/>
    <n v="0.04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2"/>
    <x v="0"/>
    <s v="GB"/>
    <s v="GBP"/>
    <n v="1488240000"/>
    <n v="1486996729"/>
    <b v="0"/>
    <n v="51"/>
    <b v="1"/>
    <n v="0"/>
    <n v="0.04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"/>
    <x v="0"/>
    <s v="GB"/>
    <s v="GBP"/>
    <n v="1433343850"/>
    <n v="1430751850"/>
    <b v="0"/>
    <n v="56"/>
    <b v="1"/>
    <n v="0"/>
    <n v="0.04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2"/>
    <x v="0"/>
    <s v="US"/>
    <s v="USD"/>
    <n v="1479592800"/>
    <n v="1476760226"/>
    <b v="0"/>
    <n v="17"/>
    <b v="1"/>
    <n v="0"/>
    <n v="0.12"/>
    <x v="1"/>
    <s v="plays"/>
    <x v="3619"/>
    <d v="2016-11-19T22:00:0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0"/>
    <s v="US"/>
    <s v="USD"/>
    <n v="1425528000"/>
    <n v="1422916261"/>
    <b v="0"/>
    <n v="197"/>
    <b v="1"/>
    <n v="0"/>
    <n v="0.01"/>
    <x v="1"/>
    <s v="plays"/>
    <x v="3620"/>
    <d v="2015-03-05T04:00:00"/>
    <x v="2"/>
  </r>
  <r>
    <n v="3621"/>
    <s v="EverScape"/>
    <s v="Bare Theatre and Sonorous Road collaborate on the NC debut of  Allan Maule's gamer fantasy play that was extended in New York."/>
    <n v="3000"/>
    <n v="2"/>
    <x v="0"/>
    <s v="US"/>
    <s v="USD"/>
    <n v="1475269200"/>
    <n v="1473200844"/>
    <b v="0"/>
    <n v="70"/>
    <b v="1"/>
    <n v="0"/>
    <n v="0.03"/>
    <x v="1"/>
    <s v="plays"/>
    <x v="3621"/>
    <d v="2016-09-30T21:00:00"/>
    <x v="1"/>
  </r>
  <r>
    <n v="3622"/>
    <s v="Shakespeare's Pericles, Prince of Tyre"/>
    <s v="5 actors. 39 characters. 1 epic adventure. Presented by the Cradle Theatre Company."/>
    <n v="1000"/>
    <n v="2"/>
    <x v="0"/>
    <s v="US"/>
    <s v="USD"/>
    <n v="1411874580"/>
    <n v="1409030371"/>
    <b v="0"/>
    <n v="21"/>
    <b v="1"/>
    <n v="0"/>
    <n v="0.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2"/>
    <x v="0"/>
    <s v="US"/>
    <s v="USD"/>
    <n v="1406358000"/>
    <n v="1404841270"/>
    <b v="0"/>
    <n v="34"/>
    <b v="1"/>
    <n v="0"/>
    <n v="0.06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0"/>
    <s v="US"/>
    <s v="USD"/>
    <n v="1471977290"/>
    <n v="1466793290"/>
    <b v="0"/>
    <n v="39"/>
    <b v="1"/>
    <n v="0"/>
    <n v="0.05"/>
    <x v="1"/>
    <s v="plays"/>
    <x v="3624"/>
    <d v="2016-08-23T18:34:50"/>
    <x v="1"/>
  </r>
  <r>
    <n v="3625"/>
    <s v="Village Pub Theatre- FRINGE 2015"/>
    <s v="Help us run Leithâ€™s acclaimed, year round pub theatre VPT as part of Edinburgh Fringe 2015. Presenting 72 short plays over two weeks."/>
    <n v="3000"/>
    <n v="2"/>
    <x v="0"/>
    <s v="GB"/>
    <s v="GBP"/>
    <n v="1435851577"/>
    <n v="1433259577"/>
    <b v="0"/>
    <n v="78"/>
    <b v="1"/>
    <n v="0"/>
    <n v="0.03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2"/>
    <x v="0"/>
    <s v="GB"/>
    <s v="GBP"/>
    <n v="1408204857"/>
    <n v="1406390457"/>
    <b v="0"/>
    <n v="48"/>
    <b v="1"/>
    <n v="0"/>
    <n v="0.04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"/>
    <x v="0"/>
    <s v="US"/>
    <s v="USD"/>
    <n v="1463803140"/>
    <n v="1459446487"/>
    <b v="0"/>
    <n v="29"/>
    <b v="1"/>
    <n v="0"/>
    <n v="7.0000000000000007E-2"/>
    <x v="1"/>
    <s v="plays"/>
    <x v="3627"/>
    <d v="2016-05-21T03:59:00"/>
    <x v="1"/>
  </r>
  <r>
    <n v="3628"/>
    <s v="Blast From the Past"/>
    <s v="I am asking for public funding to help put together a musical tribute titled &quot;Blast From The Past&quot; reenacting famous HipHop, RnB acts."/>
    <n v="100000"/>
    <n v="2"/>
    <x v="2"/>
    <s v="US"/>
    <s v="USD"/>
    <n v="1450040396"/>
    <n v="1444852796"/>
    <b v="0"/>
    <n v="0"/>
    <b v="0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2"/>
    <x v="2"/>
    <s v="GB"/>
    <s v="GBP"/>
    <n v="1417295990"/>
    <n v="1414700390"/>
    <b v="0"/>
    <n v="1"/>
    <b v="0"/>
    <n v="0"/>
    <n v="2"/>
    <x v="1"/>
    <s v="musical"/>
    <x v="363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2"/>
    <x v="2"/>
    <s v="US"/>
    <s v="USD"/>
    <n v="1411444740"/>
    <n v="1409335497"/>
    <b v="0"/>
    <n v="59"/>
    <b v="0"/>
    <n v="0"/>
    <n v="0.03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"/>
    <x v="2"/>
    <s v="GB"/>
    <s v="GBP"/>
    <n v="1416781749"/>
    <n v="1415053749"/>
    <b v="0"/>
    <n v="1"/>
    <b v="0"/>
    <n v="0"/>
    <n v="1"/>
    <x v="1"/>
    <s v="musical"/>
    <x v="3632"/>
    <d v="2014-11-23T22:29:09"/>
    <x v="0"/>
  </r>
  <r>
    <n v="3633"/>
    <s v="SMOKEY AND THE BANDIT: THE MUSICAL"/>
    <s v="SMOKEY AND THE BANDIT: THE MUSICAL_x000a_The classic film, characters and music you love, on stage, LIVE!"/>
    <n v="5000"/>
    <n v="1"/>
    <x v="2"/>
    <s v="US"/>
    <s v="USD"/>
    <n v="1479517200"/>
    <n v="1475765867"/>
    <b v="0"/>
    <n v="31"/>
    <b v="0"/>
    <n v="0"/>
    <n v="0.03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1"/>
    <x v="2"/>
    <s v="CA"/>
    <s v="CAD"/>
    <n v="1484366340"/>
    <n v="1480219174"/>
    <b v="0"/>
    <n v="18"/>
    <b v="0"/>
    <n v="0"/>
    <n v="0.06"/>
    <x v="1"/>
    <s v="musical"/>
    <x v="3634"/>
    <d v="2017-01-14T03:59:00"/>
    <x v="0"/>
  </r>
  <r>
    <n v="3635"/>
    <s v="Mary's Son"/>
    <s v="Mary's Son is a pop opera about Jesus and the hope he brings to all people."/>
    <n v="3500"/>
    <n v="1"/>
    <x v="2"/>
    <s v="US"/>
    <s v="USD"/>
    <n v="1461186676"/>
    <n v="1458594676"/>
    <b v="0"/>
    <n v="10"/>
    <b v="0"/>
    <n v="0"/>
    <n v="0.1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1"/>
    <x v="2"/>
    <s v="US"/>
    <s v="USD"/>
    <n v="1442248829"/>
    <n v="1439224829"/>
    <b v="0"/>
    <n v="0"/>
    <b v="0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1"/>
    <x v="2"/>
    <s v="US"/>
    <s v="USD"/>
    <n v="1420130935"/>
    <n v="1417538935"/>
    <b v="0"/>
    <n v="14"/>
    <b v="0"/>
    <n v="0"/>
    <n v="7.0000000000000007E-2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1"/>
    <x v="2"/>
    <s v="CA"/>
    <s v="CAD"/>
    <n v="1429456132"/>
    <n v="1424275732"/>
    <b v="0"/>
    <n v="2"/>
    <b v="0"/>
    <n v="0"/>
    <n v="0.5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2"/>
    <s v="US"/>
    <s v="USD"/>
    <n v="1431283530"/>
    <n v="1428691530"/>
    <b v="0"/>
    <n v="3"/>
    <b v="0"/>
    <n v="0"/>
    <n v="0.33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2"/>
    <s v="US"/>
    <s v="USD"/>
    <n v="1412485200"/>
    <n v="1410966179"/>
    <b v="0"/>
    <n v="0"/>
    <b v="0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"/>
    <x v="2"/>
    <s v="DE"/>
    <s v="EUR"/>
    <n v="1448902800"/>
    <n v="1445369727"/>
    <b v="0"/>
    <n v="2"/>
    <b v="0"/>
    <n v="0"/>
    <n v="0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1"/>
    <x v="2"/>
    <s v="US"/>
    <s v="USD"/>
    <n v="1447734439"/>
    <n v="1444274839"/>
    <b v="0"/>
    <n v="0"/>
    <b v="0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1"/>
    <x v="2"/>
    <s v="US"/>
    <s v="USD"/>
    <n v="1457413140"/>
    <n v="1454996887"/>
    <b v="0"/>
    <n v="12"/>
    <b v="0"/>
    <n v="0"/>
    <n v="0.08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1"/>
    <x v="2"/>
    <s v="US"/>
    <s v="USD"/>
    <n v="1434497400"/>
    <n v="1431770802"/>
    <b v="0"/>
    <n v="8"/>
    <b v="0"/>
    <n v="0"/>
    <n v="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1"/>
    <x v="2"/>
    <s v="GB"/>
    <s v="GBP"/>
    <n v="1475258327"/>
    <n v="1471370327"/>
    <b v="0"/>
    <n v="2"/>
    <b v="0"/>
    <n v="0"/>
    <n v="0.5"/>
    <x v="1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1"/>
    <x v="0"/>
    <s v="US"/>
    <s v="USD"/>
    <n v="1412492445"/>
    <n v="1409900445"/>
    <b v="0"/>
    <n v="73"/>
    <b v="1"/>
    <n v="0"/>
    <n v="0.0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1"/>
    <x v="0"/>
    <s v="CA"/>
    <s v="CAD"/>
    <n v="1402938394"/>
    <n v="1400691994"/>
    <b v="0"/>
    <n v="8"/>
    <b v="1"/>
    <n v="0"/>
    <n v="0.13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1"/>
    <x v="0"/>
    <s v="GB"/>
    <s v="GBP"/>
    <n v="1454412584"/>
    <n v="1452598184"/>
    <b v="0"/>
    <n v="17"/>
    <b v="1"/>
    <n v="0"/>
    <n v="0.06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0"/>
    <s v="US"/>
    <s v="USD"/>
    <n v="1407686340"/>
    <n v="1404833442"/>
    <b v="0"/>
    <n v="9"/>
    <b v="1"/>
    <n v="0"/>
    <n v="0.1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1"/>
    <x v="0"/>
    <s v="CA"/>
    <s v="CAD"/>
    <n v="1472097540"/>
    <n v="1471188502"/>
    <b v="0"/>
    <n v="17"/>
    <b v="1"/>
    <n v="0"/>
    <n v="0.06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1"/>
    <x v="0"/>
    <s v="GB"/>
    <s v="GBP"/>
    <n v="1438764207"/>
    <n v="1436172207"/>
    <b v="0"/>
    <n v="33"/>
    <b v="1"/>
    <n v="0"/>
    <n v="0.03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0"/>
    <s v="GB"/>
    <s v="GBP"/>
    <n v="1459702800"/>
    <n v="1457690386"/>
    <b v="0"/>
    <n v="38"/>
    <b v="1"/>
    <n v="0"/>
    <n v="0.03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1"/>
    <x v="0"/>
    <s v="US"/>
    <s v="USD"/>
    <n v="1437202740"/>
    <n v="1434654998"/>
    <b v="0"/>
    <n v="79"/>
    <b v="1"/>
    <n v="0"/>
    <n v="0.01"/>
    <x v="1"/>
    <s v="plays"/>
    <x v="3655"/>
    <d v="2015-07-18T06:59:00"/>
    <x v="2"/>
  </r>
  <r>
    <n v="3656"/>
    <s v="AG Theater RÃ¤mibÃ¼hl Projekt 2017"/>
    <s v="Auch dieses Jahr soll wieder unter der Leitung von Christian Seiler &amp; Bruno Catalano ein Projekt der AG Theater stattfinden."/>
    <n v="5000"/>
    <n v="1"/>
    <x v="0"/>
    <s v="CH"/>
    <s v="CHF"/>
    <n v="1485989940"/>
    <n v="1483393836"/>
    <b v="0"/>
    <n v="46"/>
    <b v="1"/>
    <n v="0"/>
    <n v="0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0"/>
    <s v="DK"/>
    <s v="DKK"/>
    <n v="1464817320"/>
    <n v="1462806419"/>
    <b v="0"/>
    <n v="20"/>
    <b v="1"/>
    <n v="0"/>
    <n v="0.05"/>
    <x v="1"/>
    <s v="plays"/>
    <x v="3657"/>
    <d v="2016-06-01T21:42:00"/>
    <x v="0"/>
  </r>
  <r>
    <n v="3658"/>
    <s v="Mr. Marmalade"/>
    <s v="Life is hard when your own imaginary friend can't make time for you."/>
    <n v="1500"/>
    <n v="1"/>
    <x v="0"/>
    <s v="US"/>
    <s v="USD"/>
    <n v="1404273540"/>
    <n v="1400272580"/>
    <b v="0"/>
    <n v="20"/>
    <b v="1"/>
    <n v="0"/>
    <n v="0.0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1"/>
    <x v="0"/>
    <s v="US"/>
    <s v="USD"/>
    <n v="1426775940"/>
    <n v="1424414350"/>
    <b v="0"/>
    <n v="13"/>
    <b v="1"/>
    <n v="0"/>
    <n v="0.08"/>
    <x v="1"/>
    <s v="plays"/>
    <x v="3659"/>
    <d v="2015-03-19T14:39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0"/>
    <s v="GB"/>
    <s v="GBP"/>
    <n v="1419368925"/>
    <n v="1417208925"/>
    <b v="0"/>
    <n v="22"/>
    <b v="1"/>
    <n v="0"/>
    <n v="0.05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0"/>
    <s v="US"/>
    <s v="USD"/>
    <n v="1460260800"/>
    <n v="1458336672"/>
    <b v="0"/>
    <n v="36"/>
    <b v="1"/>
    <n v="0"/>
    <n v="0.03"/>
    <x v="1"/>
    <s v="plays"/>
    <x v="3661"/>
    <d v="2016-04-10T04:00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0"/>
    <s v="CA"/>
    <s v="CAD"/>
    <n v="1427775414"/>
    <n v="1425187014"/>
    <b v="0"/>
    <n v="40"/>
    <b v="1"/>
    <n v="0"/>
    <n v="0.03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1"/>
    <x v="0"/>
    <s v="GB"/>
    <s v="GBP"/>
    <n v="1482321030"/>
    <n v="1477133430"/>
    <b v="0"/>
    <n v="9"/>
    <b v="1"/>
    <n v="0"/>
    <n v="0.11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1"/>
    <x v="0"/>
    <s v="US"/>
    <s v="USD"/>
    <n v="1466056689"/>
    <n v="1464847089"/>
    <b v="0"/>
    <n v="19"/>
    <b v="1"/>
    <n v="0"/>
    <n v="0.05"/>
    <x v="1"/>
    <s v="plays"/>
    <x v="3664"/>
    <d v="2016-06-16T05:58:09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0"/>
    <s v="FR"/>
    <s v="EUR"/>
    <n v="1446062040"/>
    <n v="1445109822"/>
    <b v="0"/>
    <n v="14"/>
    <b v="1"/>
    <n v="0"/>
    <n v="7.0000000000000007E-2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"/>
    <x v="0"/>
    <s v="US"/>
    <s v="USD"/>
    <n v="1406185200"/>
    <n v="1404337382"/>
    <b v="0"/>
    <n v="38"/>
    <b v="1"/>
    <n v="0"/>
    <n v="0.03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1"/>
    <x v="0"/>
    <s v="GB"/>
    <s v="GBP"/>
    <n v="1437261419"/>
    <n v="1434669419"/>
    <b v="0"/>
    <n v="58"/>
    <b v="1"/>
    <n v="0"/>
    <n v="0.02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0"/>
    <s v="US"/>
    <s v="USD"/>
    <n v="1437676380"/>
    <n v="1435670452"/>
    <b v="0"/>
    <n v="28"/>
    <b v="1"/>
    <n v="0"/>
    <n v="0.04"/>
    <x v="1"/>
    <s v="plays"/>
    <x v="3668"/>
    <d v="2015-07-23T18:33:00"/>
    <x v="2"/>
  </r>
  <r>
    <n v="3669"/>
    <s v="Prowl Theatre Company"/>
    <s v="Prowl Theatre Company is brand new. We are putting on our first play 'Sexual perversity in Chicago', from the 10th to the 16th August"/>
    <n v="1000"/>
    <n v="1"/>
    <x v="0"/>
    <s v="GB"/>
    <s v="GBP"/>
    <n v="1434039137"/>
    <n v="1431447137"/>
    <b v="0"/>
    <n v="17"/>
    <b v="1"/>
    <n v="0"/>
    <n v="0.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1"/>
    <x v="0"/>
    <s v="GB"/>
    <s v="GBP"/>
    <n v="1433113200"/>
    <n v="1431951611"/>
    <b v="0"/>
    <n v="12"/>
    <b v="1"/>
    <n v="0"/>
    <n v="0.0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1"/>
    <x v="0"/>
    <s v="US"/>
    <s v="USD"/>
    <n v="1405915140"/>
    <n v="1404140667"/>
    <b v="0"/>
    <n v="40"/>
    <b v="1"/>
    <n v="0"/>
    <n v="0.03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0"/>
    <s v="GB"/>
    <s v="GBP"/>
    <n v="1411771384"/>
    <n v="1409179384"/>
    <b v="0"/>
    <n v="57"/>
    <b v="1"/>
    <n v="0"/>
    <n v="0.02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1"/>
    <x v="0"/>
    <s v="GB"/>
    <s v="GBP"/>
    <n v="1415191920"/>
    <n v="1412233497"/>
    <b v="0"/>
    <n v="114"/>
    <b v="1"/>
    <n v="0"/>
    <n v="0.01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1"/>
    <x v="0"/>
    <s v="DE"/>
    <s v="EUR"/>
    <n v="1472936229"/>
    <n v="1467752229"/>
    <b v="0"/>
    <n v="31"/>
    <b v="1"/>
    <n v="0"/>
    <n v="0.03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1"/>
    <x v="0"/>
    <s v="GB"/>
    <s v="GBP"/>
    <n v="1463353200"/>
    <n v="1462285182"/>
    <b v="0"/>
    <n v="3"/>
    <b v="1"/>
    <n v="2"/>
    <n v="0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"/>
    <x v="0"/>
    <s v="US"/>
    <s v="USD"/>
    <n v="1410550484"/>
    <n v="1408995284"/>
    <b v="0"/>
    <n v="16"/>
    <b v="1"/>
    <n v="0"/>
    <n v="0.06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"/>
    <x v="0"/>
    <s v="US"/>
    <s v="USD"/>
    <n v="1404359940"/>
    <n v="1402580818"/>
    <b v="0"/>
    <n v="199"/>
    <b v="1"/>
    <n v="0"/>
    <n v="0.0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1"/>
    <x v="0"/>
    <s v="GB"/>
    <s v="GBP"/>
    <n v="1433076298"/>
    <n v="1430052298"/>
    <b v="0"/>
    <n v="31"/>
    <b v="1"/>
    <n v="0"/>
    <n v="0.0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0"/>
    <s v="US"/>
    <s v="USD"/>
    <n v="1404190740"/>
    <n v="1401214581"/>
    <b v="0"/>
    <n v="30"/>
    <b v="1"/>
    <n v="0"/>
    <n v="0.03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1"/>
    <x v="0"/>
    <s v="US"/>
    <s v="USD"/>
    <n v="1475664834"/>
    <n v="1473850434"/>
    <b v="0"/>
    <n v="34"/>
    <b v="1"/>
    <n v="0"/>
    <n v="0.03"/>
    <x v="1"/>
    <s v="plays"/>
    <x v="3680"/>
    <d v="2016-10-05T10:53:54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0"/>
    <s v="US"/>
    <s v="USD"/>
    <n v="1452872290"/>
    <n v="1452008290"/>
    <b v="0"/>
    <n v="18"/>
    <b v="1"/>
    <n v="0"/>
    <n v="0.06"/>
    <x v="1"/>
    <s v="plays"/>
    <x v="3681"/>
    <d v="2016-01-15T15:38:1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0"/>
    <s v="US"/>
    <s v="USD"/>
    <n v="1402901940"/>
    <n v="1399998418"/>
    <b v="0"/>
    <n v="67"/>
    <b v="1"/>
    <n v="0"/>
    <n v="0.0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1"/>
    <x v="0"/>
    <s v="US"/>
    <s v="USD"/>
    <n v="1476931696"/>
    <n v="1474339696"/>
    <b v="0"/>
    <n v="66"/>
    <b v="1"/>
    <n v="0"/>
    <n v="0.02"/>
    <x v="1"/>
    <s v="plays"/>
    <x v="3683"/>
    <d v="2016-10-20T02:48:16"/>
    <x v="1"/>
  </r>
  <r>
    <n v="3684"/>
    <s v="Cassiopeia"/>
    <s v="Thespis Theater Festival presents Cassiopeia: A romantic tale of a bride finding her way to her unknown groom before it is too late."/>
    <n v="750"/>
    <n v="1"/>
    <x v="0"/>
    <s v="US"/>
    <s v="USD"/>
    <n v="1441167586"/>
    <n v="1438575586"/>
    <b v="0"/>
    <n v="23"/>
    <b v="1"/>
    <n v="0"/>
    <n v="0.04"/>
    <x v="1"/>
    <s v="plays"/>
    <x v="3684"/>
    <d v="2015-09-02T04:19:46"/>
    <x v="2"/>
  </r>
  <r>
    <n v="3685"/>
    <s v="Two Noble Kinsmen: Fire &amp; Shadows"/>
    <s v="Bare Theatre &amp; Cirque de Vol Studios are back for another outdoor adventure in the amphitheatre at Raleigh Little Theatre!"/>
    <n v="5000"/>
    <n v="1"/>
    <x v="0"/>
    <s v="US"/>
    <s v="USD"/>
    <n v="1400533200"/>
    <n v="1398348859"/>
    <b v="0"/>
    <n v="126"/>
    <b v="1"/>
    <n v="0"/>
    <n v="0.0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1"/>
    <x v="0"/>
    <s v="US"/>
    <s v="USD"/>
    <n v="1440820740"/>
    <n v="1439567660"/>
    <b v="0"/>
    <n v="6"/>
    <b v="1"/>
    <n v="0"/>
    <n v="0.17"/>
    <x v="1"/>
    <s v="plays"/>
    <x v="3686"/>
    <d v="2015-08-29T03:59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1"/>
    <x v="0"/>
    <s v="US"/>
    <s v="USD"/>
    <n v="1403846055"/>
    <n v="1401254055"/>
    <b v="0"/>
    <n v="25"/>
    <b v="1"/>
    <n v="0"/>
    <n v="0.04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1"/>
    <x v="0"/>
    <s v="GB"/>
    <s v="GBP"/>
    <n v="1407524004"/>
    <n v="1404932004"/>
    <b v="0"/>
    <n v="39"/>
    <b v="1"/>
    <n v="0"/>
    <n v="0.03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1"/>
    <x v="0"/>
    <s v="US"/>
    <s v="USD"/>
    <n v="1434925500"/>
    <n v="1432410639"/>
    <b v="0"/>
    <n v="62"/>
    <b v="1"/>
    <n v="0"/>
    <n v="0.02"/>
    <x v="1"/>
    <s v="plays"/>
    <x v="3689"/>
    <d v="2015-06-21T22:25:00"/>
    <x v="2"/>
  </r>
  <r>
    <n v="3690"/>
    <s v="We Rise"/>
    <s v="A play honoring the lives and legacies of the activists and those remembered at the 1992 ACT UP Ashes Action at The White House"/>
    <n v="1500"/>
    <n v="1"/>
    <x v="0"/>
    <s v="US"/>
    <s v="USD"/>
    <n v="1417101683"/>
    <n v="1414506083"/>
    <b v="0"/>
    <n v="31"/>
    <b v="1"/>
    <n v="0"/>
    <n v="0.03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1"/>
    <x v="0"/>
    <s v="US"/>
    <s v="USD"/>
    <n v="1425272340"/>
    <n v="1421426929"/>
    <b v="0"/>
    <n v="274"/>
    <b v="1"/>
    <n v="0"/>
    <n v="0"/>
    <x v="1"/>
    <s v="plays"/>
    <x v="3691"/>
    <d v="2015-03-02T04:59:00"/>
    <x v="2"/>
  </r>
  <r>
    <n v="3692"/>
    <s v="An Evening With Durang"/>
    <s v="Help us independently produce two great comedies by Christopher Durang."/>
    <n v="1000"/>
    <n v="1"/>
    <x v="0"/>
    <s v="US"/>
    <s v="USD"/>
    <n v="1411084800"/>
    <n v="1410304179"/>
    <b v="0"/>
    <n v="17"/>
    <b v="1"/>
    <n v="0"/>
    <n v="0.0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1"/>
    <x v="0"/>
    <s v="GB"/>
    <s v="GBP"/>
    <n v="1448922600"/>
    <n v="1446352529"/>
    <b v="0"/>
    <n v="14"/>
    <b v="1"/>
    <n v="0"/>
    <n v="7.0000000000000007E-2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1"/>
    <x v="0"/>
    <s v="US"/>
    <s v="USD"/>
    <n v="1465178400"/>
    <n v="1461985967"/>
    <b v="0"/>
    <n v="60"/>
    <b v="1"/>
    <n v="0"/>
    <n v="0.02"/>
    <x v="1"/>
    <s v="plays"/>
    <x v="3694"/>
    <d v="2016-06-06T02:00:00"/>
    <x v="1"/>
  </r>
  <r>
    <n v="3695"/>
    <s v="The History Boys at USC"/>
    <s v="Tony-Award Winning Play, The History Boys brought to you by the Independent Student Production Company Narrative Series: Page to Stage!"/>
    <n v="4000"/>
    <n v="1"/>
    <x v="0"/>
    <s v="US"/>
    <s v="USD"/>
    <n v="1421009610"/>
    <n v="1419281610"/>
    <b v="0"/>
    <n v="33"/>
    <b v="1"/>
    <n v="0"/>
    <n v="0.03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1"/>
    <x v="0"/>
    <s v="GB"/>
    <s v="GBP"/>
    <n v="1423838916"/>
    <n v="1418654916"/>
    <b v="0"/>
    <n v="78"/>
    <b v="1"/>
    <n v="0"/>
    <n v="0.01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1"/>
    <x v="0"/>
    <s v="GB"/>
    <s v="GBP"/>
    <n v="1462878648"/>
    <n v="1461064248"/>
    <b v="0"/>
    <n v="30"/>
    <b v="1"/>
    <n v="0"/>
    <n v="0.03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1"/>
    <x v="0"/>
    <s v="US"/>
    <s v="USD"/>
    <n v="1456946487"/>
    <n v="1454354487"/>
    <b v="0"/>
    <n v="136"/>
    <b v="1"/>
    <n v="0"/>
    <n v="0.01"/>
    <x v="1"/>
    <s v="plays"/>
    <x v="3698"/>
    <d v="2016-03-02T19:21:27"/>
    <x v="1"/>
  </r>
  <r>
    <n v="3699"/>
    <s v="Tell Me That You Love Me"/>
    <s v="Tell Me That You Love Me, a new play about the love affair between Actress and Writer, with the novel Arch of Triumph as the backdrop"/>
    <n v="2500"/>
    <n v="1"/>
    <x v="0"/>
    <s v="US"/>
    <s v="USD"/>
    <n v="1413383216"/>
    <n v="1410791216"/>
    <b v="0"/>
    <n v="40"/>
    <b v="1"/>
    <n v="0"/>
    <n v="0.0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1"/>
    <x v="0"/>
    <s v="US"/>
    <s v="USD"/>
    <n v="1412092800"/>
    <n v="1409493800"/>
    <b v="0"/>
    <n v="18"/>
    <b v="1"/>
    <n v="0"/>
    <n v="0.06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"/>
    <x v="0"/>
    <s v="GB"/>
    <s v="GBP"/>
    <n v="1433422793"/>
    <n v="1430830793"/>
    <b v="0"/>
    <n v="39"/>
    <b v="1"/>
    <n v="0"/>
    <n v="0.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1"/>
    <x v="0"/>
    <s v="GB"/>
    <s v="GBP"/>
    <n v="1468191540"/>
    <n v="1464958484"/>
    <b v="0"/>
    <n v="21"/>
    <b v="1"/>
    <n v="0"/>
    <n v="0.05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0"/>
    <s v="US"/>
    <s v="USD"/>
    <n v="1471071540"/>
    <n v="1467720388"/>
    <b v="0"/>
    <n v="30"/>
    <b v="1"/>
    <n v="0"/>
    <n v="0.03"/>
    <x v="1"/>
    <s v="plays"/>
    <x v="3703"/>
    <d v="2016-08-13T06:59:0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0"/>
    <s v="GB"/>
    <s v="GBP"/>
    <n v="1464712394"/>
    <n v="1459528394"/>
    <b v="0"/>
    <n v="27"/>
    <b v="1"/>
    <n v="0"/>
    <n v="0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0"/>
    <x v="0"/>
    <s v="US"/>
    <s v="USD"/>
    <n v="1403546400"/>
    <n v="1401714114"/>
    <b v="0"/>
    <n v="35"/>
    <b v="1"/>
    <n v="0"/>
    <n v="0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0"/>
    <x v="0"/>
    <s v="US"/>
    <s v="USD"/>
    <n v="1410558949"/>
    <n v="1409262949"/>
    <b v="0"/>
    <n v="13"/>
    <b v="1"/>
    <n v="0"/>
    <n v="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0"/>
    <x v="0"/>
    <s v="US"/>
    <s v="USD"/>
    <n v="1469165160"/>
    <n v="1467335378"/>
    <b v="0"/>
    <n v="23"/>
    <b v="1"/>
    <n v="0"/>
    <n v="0"/>
    <x v="1"/>
    <s v="plays"/>
    <x v="3707"/>
    <d v="2016-07-22T05:26:00"/>
    <x v="1"/>
  </r>
  <r>
    <n v="3708"/>
    <s v="Much Ado About Nothing"/>
    <s v="Dear Stone Theater Company brings its inaugural production of Much Ado About Nothing to Logan Square, Chicago. Thanks for watching!"/>
    <n v="700"/>
    <n v="0"/>
    <x v="0"/>
    <s v="US"/>
    <s v="USD"/>
    <n v="1404444286"/>
    <n v="1403234686"/>
    <b v="0"/>
    <n v="39"/>
    <b v="1"/>
    <n v="0"/>
    <n v="0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0"/>
    <x v="0"/>
    <s v="GB"/>
    <s v="GBP"/>
    <n v="1403715546"/>
    <n v="1401123546"/>
    <b v="0"/>
    <n v="35"/>
    <b v="1"/>
    <n v="0"/>
    <n v="0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0"/>
    <x v="0"/>
    <s v="US"/>
    <s v="USD"/>
    <n v="1428068988"/>
    <n v="1425908988"/>
    <b v="0"/>
    <n v="27"/>
    <b v="1"/>
    <n v="0"/>
    <n v="0"/>
    <x v="1"/>
    <s v="plays"/>
    <x v="3710"/>
    <d v="2015-04-03T13:49:48"/>
    <x v="2"/>
  </r>
  <r>
    <n v="3711"/>
    <s v="The Youth Shakespeare Project 2014"/>
    <s v="Two teachers and twenty kids bring one of Shakespeare's plays to life!"/>
    <n v="500"/>
    <n v="0"/>
    <x v="0"/>
    <s v="US"/>
    <s v="USD"/>
    <n v="1402848000"/>
    <n v="1400606573"/>
    <b v="0"/>
    <n v="21"/>
    <b v="1"/>
    <n v="0"/>
    <n v="0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0"/>
    <x v="0"/>
    <s v="US"/>
    <s v="USD"/>
    <n v="1433055540"/>
    <n v="1431230867"/>
    <b v="0"/>
    <n v="104"/>
    <b v="1"/>
    <n v="0"/>
    <n v="0"/>
    <x v="1"/>
    <s v="plays"/>
    <x v="3712"/>
    <d v="2015-05-31T06:59:00"/>
    <x v="2"/>
  </r>
  <r>
    <n v="3713"/>
    <s v="Bring Matt Fotis's Nights on the Couch to NYC!"/>
    <s v="Matt Fotis's play, Nights on the Couch, was accepted to the 28th Annual Strawberry One Act Festival! Show your support!"/>
    <n v="2000"/>
    <n v="0"/>
    <x v="0"/>
    <s v="US"/>
    <s v="USD"/>
    <n v="1465062166"/>
    <n v="1463334166"/>
    <b v="0"/>
    <n v="19"/>
    <b v="1"/>
    <n v="0"/>
    <n v="0"/>
    <x v="1"/>
    <s v="plays"/>
    <x v="3713"/>
    <d v="2016-06-04T17:42:46"/>
    <x v="1"/>
  </r>
  <r>
    <n v="3714"/>
    <s v="Expedition (to NYC)"/>
    <s v="This summer, help some of the top high school theater students from across the country come to NYC to create a world premiere play."/>
    <n v="10000"/>
    <n v="0"/>
    <x v="0"/>
    <s v="US"/>
    <s v="USD"/>
    <n v="1432612740"/>
    <n v="1429881667"/>
    <b v="0"/>
    <n v="97"/>
    <b v="1"/>
    <n v="0"/>
    <n v="0"/>
    <x v="1"/>
    <s v="plays"/>
    <x v="3714"/>
    <d v="2015-05-26T03:59:00"/>
    <x v="2"/>
  </r>
  <r>
    <n v="3715"/>
    <s v="The Inspectors Call"/>
    <s v="Vibrant contemporary political theatre, exploring the professional and human impact of the growing corporate culture in education."/>
    <n v="3500"/>
    <n v="0"/>
    <x v="0"/>
    <s v="GB"/>
    <s v="GBP"/>
    <n v="1427806320"/>
    <n v="1422834819"/>
    <b v="0"/>
    <n v="27"/>
    <b v="1"/>
    <n v="0"/>
    <n v="0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0"/>
    <x v="0"/>
    <s v="US"/>
    <s v="USD"/>
    <n v="1453411109"/>
    <n v="1450819109"/>
    <b v="0"/>
    <n v="24"/>
    <b v="1"/>
    <n v="0"/>
    <n v="0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0"/>
    <x v="0"/>
    <s v="GB"/>
    <s v="GBP"/>
    <n v="1431204449"/>
    <n v="1428526049"/>
    <b v="0"/>
    <n v="13"/>
    <b v="1"/>
    <n v="0"/>
    <n v="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0"/>
    <x v="0"/>
    <s v="GB"/>
    <s v="GBP"/>
    <n v="1425057075"/>
    <n v="1422465075"/>
    <b v="0"/>
    <n v="46"/>
    <b v="1"/>
    <n v="0"/>
    <n v="0"/>
    <x v="1"/>
    <s v="plays"/>
    <x v="3718"/>
    <d v="2015-02-27T17:11:15"/>
    <x v="0"/>
  </r>
  <r>
    <n v="3719"/>
    <s v="Corium"/>
    <s v="A new piece of physical theatre about love, regret and longing."/>
    <n v="200"/>
    <n v="0"/>
    <x v="0"/>
    <s v="GB"/>
    <s v="GBP"/>
    <n v="1434994266"/>
    <n v="1432402266"/>
    <b v="0"/>
    <n v="4"/>
    <b v="1"/>
    <n v="0"/>
    <n v="0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0"/>
    <x v="0"/>
    <s v="US"/>
    <s v="USD"/>
    <n v="1435881006"/>
    <n v="1433980206"/>
    <b v="0"/>
    <n v="40"/>
    <b v="1"/>
    <n v="0"/>
    <n v="0"/>
    <x v="1"/>
    <s v="plays"/>
    <x v="3720"/>
    <d v="2015-07-02T23:50:06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0"/>
    <s v="US"/>
    <s v="USD"/>
    <n v="1415230084"/>
    <n v="1413412084"/>
    <b v="0"/>
    <n v="44"/>
    <b v="1"/>
    <n v="0"/>
    <n v="0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0"/>
    <s v="CA"/>
    <s v="CAD"/>
    <n v="1455231540"/>
    <n v="1452614847"/>
    <b v="0"/>
    <n v="35"/>
    <b v="1"/>
    <n v="0"/>
    <n v="0"/>
    <x v="1"/>
    <s v="plays"/>
    <x v="3722"/>
    <d v="2016-02-11T22:59:00"/>
    <x v="0"/>
  </r>
  <r>
    <n v="3723"/>
    <s v="Beauty and the Beast"/>
    <s v="Saltmine Theatre Company present Beauty and the Beast:"/>
    <n v="4500"/>
    <n v="0"/>
    <x v="0"/>
    <s v="GB"/>
    <s v="GBP"/>
    <n v="1417374262"/>
    <n v="1414778662"/>
    <b v="0"/>
    <n v="63"/>
    <b v="1"/>
    <n v="0"/>
    <n v="0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0"/>
    <s v="GB"/>
    <s v="GBP"/>
    <n v="1462402800"/>
    <n v="1459856860"/>
    <b v="0"/>
    <n v="89"/>
    <b v="1"/>
    <n v="0"/>
    <n v="0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0"/>
    <s v="GB"/>
    <s v="GBP"/>
    <n v="1455831000"/>
    <n v="1454366467"/>
    <b v="0"/>
    <n v="15"/>
    <b v="1"/>
    <n v="0"/>
    <n v="0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0"/>
    <x v="0"/>
    <s v="US"/>
    <s v="USD"/>
    <n v="1461963600"/>
    <n v="1459567371"/>
    <b v="0"/>
    <n v="46"/>
    <b v="1"/>
    <n v="0"/>
    <n v="0"/>
    <x v="1"/>
    <s v="plays"/>
    <x v="3726"/>
    <d v="2016-04-29T21:00:00"/>
    <x v="1"/>
  </r>
  <r>
    <n v="3727"/>
    <s v="Star-Spangled Sitcoms: Huzzah &amp; John Adams"/>
    <s v="It's exactly what you think it is: a historical parody of your favorite sitcom about a bar and its psychiatrist spinoff!"/>
    <n v="2000"/>
    <n v="0"/>
    <x v="0"/>
    <s v="US"/>
    <s v="USD"/>
    <n v="1476939300"/>
    <n v="1474273294"/>
    <b v="0"/>
    <n v="33"/>
    <b v="1"/>
    <n v="0"/>
    <n v="0"/>
    <x v="1"/>
    <s v="plays"/>
    <x v="3727"/>
    <d v="2016-10-20T04:55:00"/>
    <x v="1"/>
  </r>
  <r>
    <n v="3728"/>
    <s v="Bare Bones Shakespeare 2015-16 Season"/>
    <s v="Bare Bones Shakespeare's first season will start with a DFW school touring show: Romeo and Juliet."/>
    <n v="20000"/>
    <n v="0"/>
    <x v="2"/>
    <s v="US"/>
    <s v="USD"/>
    <n v="1439957176"/>
    <n v="1437365176"/>
    <b v="0"/>
    <n v="31"/>
    <b v="0"/>
    <n v="0"/>
    <n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2"/>
    <s v="US"/>
    <s v="USD"/>
    <n v="1427082912"/>
    <n v="1423198512"/>
    <b v="0"/>
    <n v="5"/>
    <b v="0"/>
    <n v="0"/>
    <n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2"/>
    <s v="US"/>
    <s v="USD"/>
    <n v="1439828159"/>
    <n v="1437236159"/>
    <b v="0"/>
    <n v="1"/>
    <b v="0"/>
    <n v="0"/>
    <n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0"/>
    <x v="2"/>
    <s v="US"/>
    <s v="USD"/>
    <n v="1420860180"/>
    <n v="1418234646"/>
    <b v="0"/>
    <n v="12"/>
    <b v="0"/>
    <n v="0"/>
    <n v="0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0"/>
    <x v="2"/>
    <s v="NL"/>
    <s v="EUR"/>
    <n v="1422100800"/>
    <n v="1416932133"/>
    <b v="0"/>
    <n v="4"/>
    <b v="0"/>
    <n v="0"/>
    <n v="0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0"/>
    <x v="2"/>
    <s v="US"/>
    <s v="USD"/>
    <n v="1432589896"/>
    <n v="1427405896"/>
    <b v="0"/>
    <n v="7"/>
    <b v="0"/>
    <n v="0"/>
    <n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0"/>
    <x v="2"/>
    <s v="GB"/>
    <s v="GBP"/>
    <n v="1432831089"/>
    <n v="1430239089"/>
    <b v="0"/>
    <n v="2"/>
    <b v="0"/>
    <n v="0"/>
    <n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0"/>
    <x v="2"/>
    <s v="GB"/>
    <s v="GBP"/>
    <n v="1427133600"/>
    <n v="1423847093"/>
    <b v="0"/>
    <n v="1"/>
    <b v="0"/>
    <n v="0"/>
    <n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0"/>
    <x v="2"/>
    <s v="US"/>
    <s v="USD"/>
    <n v="1447311540"/>
    <n v="1445358903"/>
    <b v="0"/>
    <n v="4"/>
    <b v="0"/>
    <n v="0"/>
    <n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0"/>
    <x v="2"/>
    <s v="GB"/>
    <s v="GBP"/>
    <n v="1405461600"/>
    <n v="1403562705"/>
    <b v="0"/>
    <n v="6"/>
    <b v="0"/>
    <n v="0"/>
    <n v="0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2"/>
    <s v="GB"/>
    <s v="GBP"/>
    <n v="1468752468"/>
    <n v="1467024468"/>
    <b v="0"/>
    <n v="8"/>
    <b v="0"/>
    <n v="0"/>
    <n v="0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0"/>
    <x v="2"/>
    <s v="US"/>
    <s v="USD"/>
    <n v="1407808438"/>
    <n v="1405217355"/>
    <b v="0"/>
    <n v="14"/>
    <b v="0"/>
    <n v="0"/>
    <n v="0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0"/>
    <x v="2"/>
    <s v="US"/>
    <s v="USD"/>
    <n v="1409980144"/>
    <n v="1407388144"/>
    <b v="0"/>
    <n v="4"/>
    <b v="0"/>
    <n v="0"/>
    <n v="0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0"/>
    <x v="2"/>
    <s v="US"/>
    <s v="USD"/>
    <n v="1407689102"/>
    <n v="1405097102"/>
    <b v="0"/>
    <n v="1"/>
    <b v="0"/>
    <n v="0"/>
    <n v="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0"/>
    <x v="2"/>
    <s v="US"/>
    <s v="USD"/>
    <n v="1475918439"/>
    <n v="1473326439"/>
    <b v="0"/>
    <n v="1"/>
    <b v="0"/>
    <n v="0"/>
    <n v="0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0"/>
    <x v="2"/>
    <s v="GB"/>
    <s v="GBP"/>
    <n v="1436137140"/>
    <n v="1433833896"/>
    <b v="0"/>
    <n v="1"/>
    <b v="0"/>
    <n v="0"/>
    <n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0"/>
    <x v="0"/>
    <s v="US"/>
    <s v="USD"/>
    <n v="1455602340"/>
    <n v="1453827436"/>
    <b v="0"/>
    <n v="52"/>
    <b v="1"/>
    <n v="0"/>
    <n v="0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0"/>
    <x v="0"/>
    <s v="US"/>
    <s v="USD"/>
    <n v="1461902340"/>
    <n v="1459220588"/>
    <b v="0"/>
    <n v="7"/>
    <b v="1"/>
    <n v="0"/>
    <n v="0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0"/>
    <s v="US"/>
    <s v="USD"/>
    <n v="1423555140"/>
    <n v="1421105608"/>
    <b v="0"/>
    <n v="28"/>
    <b v="1"/>
    <n v="0"/>
    <n v="0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0"/>
    <x v="0"/>
    <s v="US"/>
    <s v="USD"/>
    <n v="1459641073"/>
    <n v="1454460673"/>
    <b v="0"/>
    <n v="11"/>
    <b v="1"/>
    <n v="0"/>
    <n v="0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0"/>
    <s v="GB"/>
    <s v="GBP"/>
    <n v="1476651600"/>
    <n v="1473189335"/>
    <b v="0"/>
    <n v="15"/>
    <b v="1"/>
    <n v="0"/>
    <n v="0"/>
    <x v="1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0"/>
    <x v="0"/>
    <s v="US"/>
    <s v="USD"/>
    <n v="1433289600"/>
    <n v="1430768800"/>
    <b v="0"/>
    <n v="30"/>
    <b v="1"/>
    <n v="0"/>
    <n v="0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0"/>
    <x v="0"/>
    <s v="US"/>
    <s v="USD"/>
    <n v="1406350740"/>
    <n v="1403125737"/>
    <b v="0"/>
    <n v="27"/>
    <b v="1"/>
    <n v="0"/>
    <n v="0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0"/>
    <x v="0"/>
    <s v="GB"/>
    <s v="GBP"/>
    <n v="1460753307"/>
    <n v="1458161307"/>
    <b v="0"/>
    <n v="28"/>
    <b v="1"/>
    <n v="0"/>
    <n v="0"/>
    <x v="1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0"/>
    <s v="US"/>
    <s v="USD"/>
    <n v="1402515198"/>
    <n v="1399923198"/>
    <b v="0"/>
    <n v="17"/>
    <b v="1"/>
    <n v="0"/>
    <n v="0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0"/>
    <s v="US"/>
    <s v="USD"/>
    <n v="1417465515"/>
    <n v="1415737515"/>
    <b v="0"/>
    <n v="50"/>
    <b v="1"/>
    <n v="0"/>
    <n v="0"/>
    <x v="1"/>
    <s v="musical"/>
    <x v="3757"/>
    <d v="2014-12-01T20:25:15"/>
    <x v="0"/>
  </r>
  <r>
    <n v="3758"/>
    <s v="Luigi's Ladies"/>
    <s v="LUIGI'S LADIES: an original one-woman musical comedy"/>
    <n v="1500"/>
    <n v="0"/>
    <x v="0"/>
    <s v="US"/>
    <s v="USD"/>
    <n v="1400475600"/>
    <n v="1397819938"/>
    <b v="0"/>
    <n v="26"/>
    <b v="1"/>
    <n v="0"/>
    <n v="0"/>
    <x v="1"/>
    <s v="musical"/>
    <x v="3758"/>
    <d v="2014-05-19T05:00:00"/>
    <x v="0"/>
  </r>
  <r>
    <n v="3759"/>
    <s v="Pared Down Productions"/>
    <s v="A production company specializing in small-scale musicals"/>
    <n v="4000"/>
    <n v="0"/>
    <x v="0"/>
    <s v="US"/>
    <s v="USD"/>
    <n v="1440556553"/>
    <n v="1435372553"/>
    <b v="0"/>
    <n v="88"/>
    <b v="1"/>
    <n v="0"/>
    <n v="0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0"/>
    <x v="0"/>
    <s v="US"/>
    <s v="USD"/>
    <n v="1399293386"/>
    <n v="1397133386"/>
    <b v="0"/>
    <n v="91"/>
    <b v="1"/>
    <n v="0"/>
    <n v="0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0"/>
    <x v="0"/>
    <s v="GB"/>
    <s v="GBP"/>
    <n v="1439247600"/>
    <n v="1434625937"/>
    <b v="0"/>
    <n v="3"/>
    <b v="1"/>
    <n v="0"/>
    <n v="0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0"/>
    <x v="0"/>
    <s v="GB"/>
    <s v="GBP"/>
    <n v="1438543889"/>
    <n v="1436383889"/>
    <b v="0"/>
    <n v="28"/>
    <b v="1"/>
    <n v="0"/>
    <n v="0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0"/>
    <x v="0"/>
    <s v="US"/>
    <s v="USD"/>
    <n v="1427907626"/>
    <n v="1425319226"/>
    <b v="0"/>
    <n v="77"/>
    <b v="1"/>
    <n v="0"/>
    <n v="0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0"/>
    <x v="0"/>
    <s v="US"/>
    <s v="USD"/>
    <n v="1464482160"/>
    <n v="1462824832"/>
    <b v="0"/>
    <n v="27"/>
    <b v="1"/>
    <n v="0"/>
    <n v="0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0"/>
    <x v="0"/>
    <s v="US"/>
    <s v="USD"/>
    <n v="1406745482"/>
    <n v="1404153482"/>
    <b v="0"/>
    <n v="107"/>
    <b v="1"/>
    <n v="0"/>
    <n v="0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0"/>
    <x v="0"/>
    <s v="US"/>
    <s v="USD"/>
    <n v="1404360045"/>
    <n v="1401336045"/>
    <b v="0"/>
    <n v="96"/>
    <b v="1"/>
    <n v="0"/>
    <n v="0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0"/>
    <x v="0"/>
    <s v="US"/>
    <s v="USD"/>
    <n v="1425185940"/>
    <n v="1423960097"/>
    <b v="0"/>
    <n v="56"/>
    <b v="1"/>
    <n v="0"/>
    <n v="0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0"/>
    <s v="US"/>
    <s v="USD"/>
    <n v="1402594090"/>
    <n v="1400002090"/>
    <b v="0"/>
    <n v="58"/>
    <b v="1"/>
    <n v="0"/>
    <n v="0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0"/>
    <x v="0"/>
    <s v="US"/>
    <s v="USD"/>
    <n v="1460730079"/>
    <n v="1458138079"/>
    <b v="0"/>
    <n v="15"/>
    <b v="1"/>
    <n v="0"/>
    <n v="0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0"/>
    <x v="0"/>
    <s v="GB"/>
    <s v="GBP"/>
    <n v="1434234010"/>
    <n v="1431642010"/>
    <b v="0"/>
    <n v="20"/>
    <b v="1"/>
    <n v="0"/>
    <n v="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0"/>
    <x v="0"/>
    <s v="US"/>
    <s v="USD"/>
    <n v="1463529600"/>
    <n v="1462307652"/>
    <b v="0"/>
    <n v="38"/>
    <b v="1"/>
    <n v="0"/>
    <n v="0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0"/>
    <x v="0"/>
    <s v="US"/>
    <s v="USD"/>
    <n v="1480399200"/>
    <n v="1478616506"/>
    <b v="0"/>
    <n v="33"/>
    <b v="1"/>
    <n v="0"/>
    <n v="0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0"/>
    <x v="0"/>
    <s v="US"/>
    <s v="USD"/>
    <n v="1479175680"/>
    <n v="1476317247"/>
    <b v="0"/>
    <n v="57"/>
    <b v="1"/>
    <n v="0"/>
    <n v="0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0"/>
    <x v="0"/>
    <s v="CA"/>
    <s v="CAD"/>
    <n v="1428606055"/>
    <n v="1427223655"/>
    <b v="0"/>
    <n v="25"/>
    <b v="1"/>
    <n v="0"/>
    <n v="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0"/>
    <s v="US"/>
    <s v="USD"/>
    <n v="1428552000"/>
    <n v="1426199843"/>
    <b v="0"/>
    <n v="14"/>
    <b v="1"/>
    <n v="0"/>
    <n v="0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0"/>
    <s v="US"/>
    <s v="USD"/>
    <n v="1406854800"/>
    <n v="1403599778"/>
    <b v="0"/>
    <n v="94"/>
    <b v="1"/>
    <n v="0"/>
    <n v="0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0"/>
    <x v="0"/>
    <s v="US"/>
    <s v="USD"/>
    <n v="1411790400"/>
    <n v="1409884821"/>
    <b v="0"/>
    <n v="59"/>
    <b v="1"/>
    <n v="0"/>
    <n v="0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0"/>
    <x v="0"/>
    <s v="US"/>
    <s v="USD"/>
    <n v="1423942780"/>
    <n v="1418758780"/>
    <b v="0"/>
    <n v="36"/>
    <b v="1"/>
    <n v="0"/>
    <n v="0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0"/>
    <x v="0"/>
    <s v="US"/>
    <s v="USD"/>
    <n v="1459010340"/>
    <n v="1456421940"/>
    <b v="0"/>
    <n v="115"/>
    <b v="1"/>
    <n v="0"/>
    <n v="0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0"/>
    <x v="0"/>
    <s v="US"/>
    <s v="USD"/>
    <n v="1436817960"/>
    <n v="1433999785"/>
    <b v="0"/>
    <n v="30"/>
    <b v="1"/>
    <n v="0"/>
    <n v="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0"/>
    <s v="US"/>
    <s v="USD"/>
    <n v="1410210685"/>
    <n v="1408050685"/>
    <b v="0"/>
    <n v="52"/>
    <b v="1"/>
    <n v="0"/>
    <n v="0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0"/>
    <s v="GB"/>
    <s v="GBP"/>
    <n v="1469401200"/>
    <n v="1466887297"/>
    <b v="0"/>
    <n v="27"/>
    <b v="1"/>
    <n v="0"/>
    <n v="0"/>
    <x v="1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0"/>
    <s v="US"/>
    <s v="USD"/>
    <n v="1458057600"/>
    <n v="1455938520"/>
    <b v="0"/>
    <n v="24"/>
    <b v="1"/>
    <n v="0"/>
    <n v="0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0"/>
    <s v="CA"/>
    <s v="CAD"/>
    <n v="1468193532"/>
    <n v="1465601532"/>
    <b v="0"/>
    <n v="10"/>
    <b v="1"/>
    <n v="0"/>
    <n v="0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0"/>
    <x v="0"/>
    <s v="GB"/>
    <s v="GBP"/>
    <n v="1470132180"/>
    <n v="1467040769"/>
    <b v="0"/>
    <n v="30"/>
    <b v="1"/>
    <n v="0"/>
    <n v="0"/>
    <x v="1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0"/>
    <x v="0"/>
    <s v="US"/>
    <s v="USD"/>
    <n v="1464310475"/>
    <n v="1461718475"/>
    <b v="0"/>
    <n v="71"/>
    <b v="1"/>
    <n v="0"/>
    <n v="0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0"/>
    <x v="0"/>
    <s v="US"/>
    <s v="USD"/>
    <n v="1436587140"/>
    <n v="1434113406"/>
    <b v="0"/>
    <n v="10"/>
    <b v="1"/>
    <n v="0"/>
    <n v="0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n v="1448469719"/>
    <b v="0"/>
    <n v="1"/>
    <b v="0"/>
    <n v="0"/>
    <n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0"/>
    <x v="2"/>
    <s v="GB"/>
    <s v="GBP"/>
    <n v="1434395418"/>
    <n v="1431630618"/>
    <b v="0"/>
    <n v="4"/>
    <b v="0"/>
    <n v="0"/>
    <n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0"/>
    <x v="2"/>
    <s v="US"/>
    <s v="USD"/>
    <n v="1436957022"/>
    <n v="1434365022"/>
    <b v="0"/>
    <n v="2"/>
    <b v="0"/>
    <n v="0"/>
    <n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2"/>
    <s v="US"/>
    <s v="USD"/>
    <n v="1418769129"/>
    <n v="1416954729"/>
    <b v="0"/>
    <n v="24"/>
    <b v="0"/>
    <n v="0"/>
    <n v="0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2"/>
    <s v="GB"/>
    <s v="GBP"/>
    <n v="1433685354"/>
    <n v="1431093354"/>
    <b v="0"/>
    <n v="1"/>
    <b v="0"/>
    <n v="0"/>
    <n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0"/>
    <x v="2"/>
    <s v="GB"/>
    <s v="GBP"/>
    <n v="1440801000"/>
    <n v="1437042490"/>
    <b v="0"/>
    <n v="2"/>
    <b v="0"/>
    <n v="0"/>
    <n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0"/>
    <x v="2"/>
    <s v="US"/>
    <s v="USD"/>
    <n v="1484354556"/>
    <n v="1479170556"/>
    <b v="0"/>
    <n v="1"/>
    <b v="0"/>
    <n v="0"/>
    <n v="0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2"/>
    <s v="US"/>
    <s v="USD"/>
    <n v="1429564165"/>
    <n v="1426972165"/>
    <b v="0"/>
    <n v="37"/>
    <b v="0"/>
    <n v="0"/>
    <n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n v="1405099248"/>
    <b v="0"/>
    <n v="5"/>
    <b v="0"/>
    <n v="0"/>
    <n v="0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0"/>
    <x v="2"/>
    <s v="US"/>
    <s v="USD"/>
    <n v="1457734843"/>
    <n v="1455142843"/>
    <b v="0"/>
    <n v="4"/>
    <b v="0"/>
    <n v="0"/>
    <n v="0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0"/>
    <x v="2"/>
    <s v="US"/>
    <s v="USD"/>
    <n v="1420952340"/>
    <n v="1418146883"/>
    <b v="0"/>
    <n v="16"/>
    <b v="0"/>
    <n v="0"/>
    <n v="0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0"/>
    <x v="2"/>
    <s v="US"/>
    <s v="USD"/>
    <n v="1420215216"/>
    <n v="1417536816"/>
    <b v="0"/>
    <n v="9"/>
    <b v="0"/>
    <n v="0"/>
    <n v="0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0"/>
    <x v="2"/>
    <s v="US"/>
    <s v="USD"/>
    <n v="1457133568"/>
    <n v="1454541568"/>
    <b v="0"/>
    <n v="40"/>
    <b v="0"/>
    <n v="0"/>
    <n v="0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n v="1406668640"/>
    <b v="0"/>
    <n v="2"/>
    <b v="0"/>
    <n v="0"/>
    <n v="0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2"/>
    <s v="AU"/>
    <s v="AUD"/>
    <n v="1404022381"/>
    <n v="1402294381"/>
    <b v="0"/>
    <n v="1"/>
    <b v="0"/>
    <n v="0"/>
    <n v="0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2"/>
    <s v="US"/>
    <s v="USD"/>
    <n v="1428097739"/>
    <n v="1427492939"/>
    <b v="0"/>
    <n v="9"/>
    <b v="0"/>
    <n v="0"/>
    <n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0"/>
    <x v="0"/>
    <s v="GB"/>
    <s v="GBP"/>
    <n v="1429955619"/>
    <n v="1424775219"/>
    <b v="0"/>
    <n v="24"/>
    <b v="1"/>
    <n v="0"/>
    <n v="0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0"/>
    <x v="0"/>
    <s v="GB"/>
    <s v="GBP"/>
    <n v="1406761200"/>
    <n v="1402403907"/>
    <b v="0"/>
    <n v="38"/>
    <b v="1"/>
    <n v="0"/>
    <n v="0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0"/>
    <x v="0"/>
    <s v="US"/>
    <s v="USD"/>
    <n v="1426965758"/>
    <n v="1424377358"/>
    <b v="0"/>
    <n v="26"/>
    <b v="1"/>
    <n v="0"/>
    <n v="0"/>
    <x v="1"/>
    <s v="plays"/>
    <x v="3810"/>
    <d v="2015-03-21T19:22:38"/>
    <x v="2"/>
  </r>
  <r>
    <n v="3811"/>
    <s v="The Merchant of Venice"/>
    <s v="The University of Exeter Shakespeare Society is touring its acclaimed show The Merchant of Venice to Stratford-upon-Avon!"/>
    <n v="250"/>
    <n v="0"/>
    <x v="0"/>
    <s v="GB"/>
    <s v="GBP"/>
    <n v="1464692400"/>
    <n v="1461769373"/>
    <b v="0"/>
    <n v="19"/>
    <b v="1"/>
    <n v="0"/>
    <n v="0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0"/>
    <x v="0"/>
    <s v="CA"/>
    <s v="CAD"/>
    <n v="1433131140"/>
    <n v="1429120908"/>
    <b v="0"/>
    <n v="11"/>
    <b v="1"/>
    <n v="0"/>
    <n v="0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0"/>
    <x v="0"/>
    <s v="US"/>
    <s v="USD"/>
    <n v="1465940580"/>
    <n v="1462603021"/>
    <b v="0"/>
    <n v="27"/>
    <b v="1"/>
    <n v="0"/>
    <n v="0"/>
    <x v="1"/>
    <s v="plays"/>
    <x v="3813"/>
    <d v="2016-06-14T21:43:00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0"/>
    <s v="US"/>
    <s v="USD"/>
    <n v="1427860740"/>
    <n v="1424727712"/>
    <b v="0"/>
    <n v="34"/>
    <b v="1"/>
    <n v="0"/>
    <n v="0"/>
    <x v="1"/>
    <s v="plays"/>
    <x v="3814"/>
    <d v="2015-04-01T03:59:00"/>
    <x v="2"/>
  </r>
  <r>
    <n v="3815"/>
    <s v="The Canterbury Shakespeare Festival - first season"/>
    <s v="Come and help us make the Canterbury Shakespeare Festival a reality"/>
    <n v="1000"/>
    <n v="0"/>
    <x v="0"/>
    <s v="GB"/>
    <s v="GBP"/>
    <n v="1440111600"/>
    <n v="1437545657"/>
    <b v="0"/>
    <n v="20"/>
    <b v="1"/>
    <n v="0"/>
    <n v="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0"/>
    <s v="US"/>
    <s v="USD"/>
    <n v="1405614823"/>
    <n v="1403022823"/>
    <b v="0"/>
    <n v="37"/>
    <b v="1"/>
    <n v="0"/>
    <n v="0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0"/>
    <s v="US"/>
    <s v="USD"/>
    <n v="1445659140"/>
    <n v="1444236216"/>
    <b v="0"/>
    <n v="20"/>
    <b v="1"/>
    <n v="0"/>
    <n v="0"/>
    <x v="1"/>
    <s v="plays"/>
    <x v="3817"/>
    <d v="2015-10-24T03:59:00"/>
    <x v="2"/>
  </r>
  <r>
    <n v="3818"/>
    <s v="The AOA Presents: The Maiden of Orleans"/>
    <s v="The Arthurian Order of Avalon is attempting to raise funds to put on the annual Human Chessboard in March 2015!"/>
    <n v="250"/>
    <n v="0"/>
    <x v="0"/>
    <s v="US"/>
    <s v="USD"/>
    <n v="1426187582"/>
    <n v="1423599182"/>
    <b v="0"/>
    <n v="10"/>
    <b v="1"/>
    <n v="0"/>
    <n v="0"/>
    <x v="1"/>
    <s v="plays"/>
    <x v="3818"/>
    <d v="2015-03-12T19:13:02"/>
    <x v="2"/>
  </r>
  <r>
    <n v="3819"/>
    <s v="A Kansas City Fringe Festival premiere: &quot;The Art is a Lie&quot;"/>
    <s v="Support this collection of new plays by Kansas City writers and the artists who are bringing it to life!"/>
    <n v="1000"/>
    <n v="0"/>
    <x v="0"/>
    <s v="US"/>
    <s v="USD"/>
    <n v="1437166920"/>
    <n v="1435554104"/>
    <b v="0"/>
    <n v="26"/>
    <b v="1"/>
    <n v="0"/>
    <n v="0"/>
    <x v="1"/>
    <s v="plays"/>
    <x v="3819"/>
    <d v="2015-07-17T21:02:00"/>
    <x v="2"/>
  </r>
  <r>
    <n v="3820"/>
    <s v="TUSENTACK THEATRE"/>
    <s v="Tusentack Theatre is a professional theatre company providing opportunities to adults who access Mental Health Services."/>
    <n v="300"/>
    <n v="0"/>
    <x v="0"/>
    <s v="GB"/>
    <s v="GBP"/>
    <n v="1436110717"/>
    <n v="1433518717"/>
    <b v="0"/>
    <n v="20"/>
    <b v="1"/>
    <n v="0"/>
    <n v="0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0"/>
    <s v="US"/>
    <s v="USD"/>
    <n v="1451881207"/>
    <n v="1449116407"/>
    <b v="0"/>
    <n v="46"/>
    <b v="1"/>
    <n v="0"/>
    <n v="0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0"/>
    <x v="0"/>
    <s v="DE"/>
    <s v="EUR"/>
    <n v="1453244340"/>
    <n v="1448136417"/>
    <b v="0"/>
    <n v="76"/>
    <b v="1"/>
    <n v="0"/>
    <n v="0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0"/>
    <x v="0"/>
    <s v="US"/>
    <s v="USD"/>
    <n v="1437364740"/>
    <n v="1434405044"/>
    <b v="0"/>
    <n v="41"/>
    <b v="1"/>
    <n v="0"/>
    <n v="0"/>
    <x v="1"/>
    <s v="plays"/>
    <x v="3823"/>
    <d v="2015-07-20T03:59:00"/>
    <x v="2"/>
  </r>
  <r>
    <n v="3824"/>
    <s v="Count Your Blessings - A Verbatim Performance"/>
    <s v="the hardy presents a collaboration between Robbie Curran and Abram Rooney. Kemble House, 9th-14th August, every night at 8pm."/>
    <n v="250"/>
    <n v="0"/>
    <x v="0"/>
    <s v="GB"/>
    <s v="GBP"/>
    <n v="1470058860"/>
    <n v="1469026903"/>
    <b v="0"/>
    <n v="7"/>
    <b v="1"/>
    <n v="0"/>
    <n v="0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0"/>
    <s v="US"/>
    <s v="USD"/>
    <n v="1434505214"/>
    <n v="1432690814"/>
    <b v="0"/>
    <n v="49"/>
    <b v="1"/>
    <n v="0"/>
    <n v="0"/>
    <x v="1"/>
    <s v="plays"/>
    <x v="3825"/>
    <d v="2015-06-17T01:40:14"/>
    <x v="2"/>
  </r>
  <r>
    <n v="3826"/>
    <s v="DAY OF THE DOG by Blue Sparrow Theatre Company"/>
    <s v="This is the story about the Westons. One family who live with mental illness on a daily basis."/>
    <n v="600"/>
    <n v="0"/>
    <x v="0"/>
    <s v="GB"/>
    <s v="GBP"/>
    <n v="1430993394"/>
    <n v="1428401394"/>
    <b v="0"/>
    <n v="26"/>
    <b v="1"/>
    <n v="0"/>
    <n v="0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0"/>
    <x v="0"/>
    <s v="GB"/>
    <s v="GBP"/>
    <n v="1427414400"/>
    <n v="1422656201"/>
    <b v="0"/>
    <n v="65"/>
    <b v="1"/>
    <n v="0"/>
    <n v="0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0"/>
    <x v="0"/>
    <s v="US"/>
    <s v="USD"/>
    <n v="1420033187"/>
    <n v="1414845587"/>
    <b v="0"/>
    <n v="28"/>
    <b v="1"/>
    <n v="0"/>
    <n v="0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0"/>
    <x v="0"/>
    <s v="US"/>
    <s v="USD"/>
    <n v="1472676371"/>
    <n v="1470948371"/>
    <b v="0"/>
    <n v="8"/>
    <b v="1"/>
    <n v="0"/>
    <n v="0"/>
    <x v="1"/>
    <s v="plays"/>
    <x v="3829"/>
    <d v="2016-08-31T20:46:11"/>
    <x v="1"/>
  </r>
  <r>
    <n v="3830"/>
    <s v="Run Away"/>
    <s v="The Aeon Theatre company is producing another original play by Parker Hale at the Manhattan Reportory Theatre"/>
    <n v="100"/>
    <n v="0"/>
    <x v="0"/>
    <s v="US"/>
    <s v="USD"/>
    <n v="1464371211"/>
    <n v="1463161611"/>
    <b v="0"/>
    <n v="3"/>
    <b v="1"/>
    <n v="0"/>
    <n v="0"/>
    <x v="1"/>
    <s v="plays"/>
    <x v="3830"/>
    <d v="2016-05-27T17:46:5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0"/>
    <s v="US"/>
    <s v="USD"/>
    <n v="1415222545"/>
    <n v="1413404545"/>
    <b v="0"/>
    <n v="9"/>
    <b v="1"/>
    <n v="0"/>
    <n v="0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0"/>
    <s v="US"/>
    <s v="USD"/>
    <n v="1455936335"/>
    <n v="1452048335"/>
    <b v="0"/>
    <n v="9"/>
    <b v="1"/>
    <n v="0"/>
    <n v="0"/>
    <x v="1"/>
    <s v="plays"/>
    <x v="3832"/>
    <d v="2016-02-20T02:45:35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0"/>
    <s v="CA"/>
    <s v="CAD"/>
    <n v="1417460940"/>
    <n v="1416516972"/>
    <b v="0"/>
    <n v="20"/>
    <b v="1"/>
    <n v="0"/>
    <n v="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0"/>
    <x v="0"/>
    <s v="GB"/>
    <s v="GBP"/>
    <n v="1434624067"/>
    <n v="1432032067"/>
    <b v="0"/>
    <n v="57"/>
    <b v="1"/>
    <n v="0"/>
    <n v="0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0"/>
    <x v="0"/>
    <s v="GB"/>
    <s v="GBP"/>
    <n v="1461278208"/>
    <n v="1459463808"/>
    <b v="0"/>
    <n v="8"/>
    <b v="1"/>
    <n v="0"/>
    <n v="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0"/>
    <x v="0"/>
    <s v="US"/>
    <s v="USD"/>
    <n v="1470197340"/>
    <n v="1467497652"/>
    <b v="0"/>
    <n v="14"/>
    <b v="1"/>
    <n v="0"/>
    <n v="0"/>
    <x v="1"/>
    <s v="plays"/>
    <x v="3836"/>
    <d v="2016-08-03T04:09:00"/>
    <x v="1"/>
  </r>
  <r>
    <n v="3837"/>
    <s v="Farcical Elements Presents Boeing-Boeing"/>
    <s v="A high-flying French farce with the thrust of a well-tuned jet engine"/>
    <n v="2000"/>
    <n v="0"/>
    <x v="0"/>
    <s v="GB"/>
    <s v="GBP"/>
    <n v="1435947758"/>
    <n v="1432837358"/>
    <b v="0"/>
    <n v="17"/>
    <b v="1"/>
    <n v="0"/>
    <n v="0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n v="1429722209"/>
    <b v="0"/>
    <n v="100"/>
    <b v="1"/>
    <n v="0"/>
    <n v="0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0"/>
    <s v="US"/>
    <s v="USD"/>
    <n v="1438226724"/>
    <n v="1433042724"/>
    <b v="0"/>
    <n v="32"/>
    <b v="1"/>
    <n v="0"/>
    <n v="0"/>
    <x v="1"/>
    <s v="plays"/>
    <x v="3839"/>
    <d v="2015-07-30T03:25:24"/>
    <x v="2"/>
  </r>
  <r>
    <n v="3840"/>
    <s v="Tonight I'll be April"/>
    <s v="A gritty play looking at a modern day relationship, highlighting issues of mental health and abuse suffered by men."/>
    <n v="1"/>
    <n v="0"/>
    <x v="0"/>
    <s v="GB"/>
    <s v="GBP"/>
    <n v="1459180229"/>
    <n v="1457023829"/>
    <b v="0"/>
    <n v="3"/>
    <b v="1"/>
    <n v="0"/>
    <n v="0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2"/>
    <s v="US"/>
    <s v="USD"/>
    <n v="1405882287"/>
    <n v="1400698287"/>
    <b v="1"/>
    <n v="34"/>
    <b v="0"/>
    <n v="0"/>
    <n v="0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0"/>
    <x v="2"/>
    <s v="GB"/>
    <s v="GBP"/>
    <n v="1399809052"/>
    <n v="1397217052"/>
    <b v="1"/>
    <n v="23"/>
    <b v="0"/>
    <n v="0"/>
    <n v="0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0"/>
    <x v="2"/>
    <s v="US"/>
    <s v="USD"/>
    <n v="1401587064"/>
    <n v="1399427064"/>
    <b v="1"/>
    <n v="19"/>
    <b v="0"/>
    <n v="0"/>
    <n v="0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2"/>
    <s v="US"/>
    <s v="USD"/>
    <n v="1401778740"/>
    <n v="1399474134"/>
    <b v="1"/>
    <n v="50"/>
    <b v="0"/>
    <n v="0"/>
    <n v="0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0"/>
    <x v="2"/>
    <s v="US"/>
    <s v="USD"/>
    <n v="1443711774"/>
    <n v="1441119774"/>
    <b v="1"/>
    <n v="12"/>
    <b v="0"/>
    <n v="0"/>
    <n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0"/>
    <x v="2"/>
    <s v="US"/>
    <s v="USD"/>
    <n v="1412405940"/>
    <n v="1409721542"/>
    <b v="1"/>
    <n v="8"/>
    <b v="0"/>
    <n v="0"/>
    <n v="0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0"/>
    <x v="2"/>
    <s v="US"/>
    <s v="USD"/>
    <n v="1437283391"/>
    <n v="1433395391"/>
    <b v="1"/>
    <n v="9"/>
    <b v="0"/>
    <n v="0"/>
    <n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2"/>
    <s v="US"/>
    <s v="USD"/>
    <n v="1445196989"/>
    <n v="1442604989"/>
    <b v="1"/>
    <n v="43"/>
    <b v="0"/>
    <n v="0"/>
    <n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0"/>
    <x v="2"/>
    <s v="DE"/>
    <s v="EUR"/>
    <n v="1434047084"/>
    <n v="1431455084"/>
    <b v="1"/>
    <n v="28"/>
    <b v="0"/>
    <n v="0"/>
    <n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0"/>
    <x v="2"/>
    <s v="US"/>
    <s v="USD"/>
    <n v="1420081143"/>
    <n v="1417489143"/>
    <b v="1"/>
    <n v="4"/>
    <b v="0"/>
    <n v="0"/>
    <n v="0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0"/>
    <x v="2"/>
    <s v="GB"/>
    <s v="GBP"/>
    <n v="1437129179"/>
    <n v="1434537179"/>
    <b v="1"/>
    <n v="24"/>
    <b v="0"/>
    <n v="0"/>
    <n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0"/>
    <x v="2"/>
    <s v="US"/>
    <s v="USD"/>
    <n v="1427427276"/>
    <n v="1425270876"/>
    <b v="0"/>
    <n v="2"/>
    <b v="0"/>
    <n v="0"/>
    <n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n v="1406578178"/>
    <b v="0"/>
    <n v="2"/>
    <b v="0"/>
    <n v="0"/>
    <n v="0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0"/>
    <x v="2"/>
    <s v="US"/>
    <s v="USD"/>
    <n v="1431206058"/>
    <n v="1428614058"/>
    <b v="0"/>
    <n v="20"/>
    <b v="0"/>
    <n v="0"/>
    <n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2"/>
    <s v="US"/>
    <s v="USD"/>
    <n v="1427408271"/>
    <n v="1424819871"/>
    <b v="0"/>
    <n v="1"/>
    <b v="0"/>
    <n v="0"/>
    <n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2"/>
    <s v="US"/>
    <s v="USD"/>
    <n v="1425833403"/>
    <n v="1423245003"/>
    <b v="0"/>
    <n v="1"/>
    <b v="0"/>
    <n v="0"/>
    <n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0"/>
    <x v="2"/>
    <s v="US"/>
    <s v="USD"/>
    <n v="1406913120"/>
    <n v="1404927690"/>
    <b v="0"/>
    <n v="4"/>
    <b v="0"/>
    <n v="0"/>
    <n v="0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2"/>
    <s v="GB"/>
    <s v="GBP"/>
    <n v="1432328400"/>
    <n v="1430734844"/>
    <b v="0"/>
    <n v="1"/>
    <b v="0"/>
    <n v="0"/>
    <n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0"/>
    <x v="2"/>
    <s v="US"/>
    <s v="USD"/>
    <n v="1403730000"/>
    <n v="1401485207"/>
    <b v="0"/>
    <n v="1"/>
    <b v="0"/>
    <n v="0"/>
    <n v="0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2"/>
    <s v="US"/>
    <s v="USD"/>
    <n v="1407858710"/>
    <n v="1405266710"/>
    <b v="0"/>
    <n v="13"/>
    <b v="0"/>
    <n v="0"/>
    <n v="0"/>
    <x v="1"/>
    <s v="plays"/>
    <x v="3860"/>
    <d v="2014-08-12T15:51:50"/>
    <x v="0"/>
  </r>
  <r>
    <n v="3861"/>
    <s v="READY OR NOT HERE I COME"/>
    <s v="THE COMING OF THE LORD!"/>
    <n v="2000"/>
    <n v="0"/>
    <x v="2"/>
    <s v="US"/>
    <s v="USD"/>
    <n v="1415828820"/>
    <n v="1412258977"/>
    <b v="0"/>
    <n v="1"/>
    <b v="0"/>
    <n v="0"/>
    <n v="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0"/>
    <x v="2"/>
    <s v="US"/>
    <s v="USD"/>
    <n v="1473699540"/>
    <n v="1472451356"/>
    <b v="0"/>
    <n v="1"/>
    <b v="0"/>
    <n v="0"/>
    <n v="0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0"/>
    <x v="2"/>
    <s v="US"/>
    <s v="USD"/>
    <n v="1447799054"/>
    <n v="1445203454"/>
    <b v="0"/>
    <n v="3"/>
    <b v="0"/>
    <n v="0"/>
    <n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0"/>
    <x v="2"/>
    <s v="CA"/>
    <s v="CAD"/>
    <n v="1409376600"/>
    <n v="1405957098"/>
    <b v="0"/>
    <n v="14"/>
    <b v="0"/>
    <n v="0"/>
    <n v="0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0"/>
    <x v="2"/>
    <s v="US"/>
    <s v="USD"/>
    <n v="1458703740"/>
    <n v="1454453021"/>
    <b v="0"/>
    <n v="2"/>
    <b v="0"/>
    <n v="0"/>
    <n v="0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0"/>
    <x v="2"/>
    <s v="US"/>
    <s v="USD"/>
    <n v="1466278339"/>
    <n v="1463686339"/>
    <b v="0"/>
    <n v="5"/>
    <b v="0"/>
    <n v="0"/>
    <n v="0"/>
    <x v="1"/>
    <s v="plays"/>
    <x v="3867"/>
    <d v="2016-06-18T19:32:19"/>
    <x v="0"/>
  </r>
  <r>
    <n v="3868"/>
    <s v="1000 words (Canceled)"/>
    <s v="New collection of music by Scott Evan Davis!"/>
    <n v="5000"/>
    <n v="0"/>
    <x v="1"/>
    <s v="GB"/>
    <s v="GBP"/>
    <n v="1410191405"/>
    <n v="1408031405"/>
    <b v="0"/>
    <n v="1"/>
    <b v="0"/>
    <n v="0"/>
    <n v="0"/>
    <x v="1"/>
    <s v="musical"/>
    <x v="3868"/>
    <d v="2014-09-08T15:50:05"/>
    <x v="0"/>
  </r>
  <r>
    <n v="3869"/>
    <s v="The Masturbation Musical (Canceled)"/>
    <s v="A Musical about 3 women who pursue their Pleasure and end up finding themselves."/>
    <n v="13111"/>
    <n v="0"/>
    <x v="1"/>
    <s v="US"/>
    <s v="USD"/>
    <n v="1426302660"/>
    <n v="1423761792"/>
    <b v="0"/>
    <n v="15"/>
    <b v="0"/>
    <n v="0"/>
    <n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1"/>
    <s v="US"/>
    <s v="USD"/>
    <n v="1404360478"/>
    <n v="1401768478"/>
    <b v="0"/>
    <n v="10"/>
    <b v="0"/>
    <n v="0"/>
    <n v="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0"/>
    <x v="1"/>
    <s v="US"/>
    <s v="USD"/>
    <n v="1490809450"/>
    <n v="1485629050"/>
    <b v="0"/>
    <n v="3"/>
    <b v="0"/>
    <n v="0"/>
    <n v="0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1"/>
    <s v="GB"/>
    <s v="GBP"/>
    <n v="1454425128"/>
    <n v="1451833128"/>
    <b v="0"/>
    <n v="46"/>
    <b v="0"/>
    <n v="0"/>
    <n v="0"/>
    <x v="1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0"/>
    <x v="1"/>
    <s v="US"/>
    <s v="USD"/>
    <n v="1481213752"/>
    <n v="1478621752"/>
    <b v="0"/>
    <n v="14"/>
    <b v="0"/>
    <n v="0"/>
    <n v="0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0"/>
    <x v="1"/>
    <s v="US"/>
    <s v="USD"/>
    <n v="1435636740"/>
    <n v="1433014746"/>
    <b v="0"/>
    <n v="1"/>
    <b v="0"/>
    <n v="0"/>
    <n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0"/>
    <x v="1"/>
    <s v="GB"/>
    <s v="GBP"/>
    <n v="1406761200"/>
    <n v="1403724820"/>
    <b v="0"/>
    <n v="17"/>
    <b v="0"/>
    <n v="0"/>
    <n v="0"/>
    <x v="1"/>
    <s v="musical"/>
    <x v="3880"/>
    <d v="2014-07-30T23:00:00"/>
    <x v="0"/>
  </r>
  <r>
    <n v="3881"/>
    <s v="My Real Mother's Name is... (Canceled)"/>
    <s v="A musical journey coming to the Blue Venue at the 2017 Orlando Fringe Festival!"/>
    <n v="500"/>
    <n v="0"/>
    <x v="1"/>
    <s v="US"/>
    <s v="USD"/>
    <n v="1487550399"/>
    <n v="1484958399"/>
    <b v="0"/>
    <n v="1"/>
    <b v="0"/>
    <n v="0"/>
    <n v="0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n v="0"/>
    <x v="1"/>
    <s v="musical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1"/>
    <s v="US"/>
    <s v="USD"/>
    <n v="1430517600"/>
    <n v="1426538129"/>
    <b v="0"/>
    <n v="2"/>
    <b v="0"/>
    <n v="0"/>
    <n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0"/>
    <x v="2"/>
    <s v="GB"/>
    <s v="GBP"/>
    <n v="1488114358"/>
    <n v="1485522358"/>
    <b v="0"/>
    <n v="14"/>
    <b v="0"/>
    <n v="0"/>
    <n v="0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0"/>
    <x v="2"/>
    <s v="US"/>
    <s v="USD"/>
    <n v="1420413960"/>
    <n v="1417651630"/>
    <b v="0"/>
    <n v="9"/>
    <b v="0"/>
    <n v="0"/>
    <n v="0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0"/>
    <x v="2"/>
    <s v="US"/>
    <s v="USD"/>
    <n v="1439662344"/>
    <n v="1434478344"/>
    <b v="0"/>
    <n v="8"/>
    <b v="0"/>
    <n v="0"/>
    <n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0"/>
    <x v="2"/>
    <s v="US"/>
    <s v="USD"/>
    <n v="1427086740"/>
    <n v="1424488244"/>
    <b v="0"/>
    <n v="7"/>
    <b v="0"/>
    <n v="0"/>
    <n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0"/>
    <x v="2"/>
    <s v="US"/>
    <s v="USD"/>
    <n v="1404194400"/>
    <n v="1400600840"/>
    <b v="0"/>
    <n v="84"/>
    <b v="0"/>
    <n v="0"/>
    <n v="0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0"/>
    <x v="2"/>
    <s v="US"/>
    <s v="USD"/>
    <n v="1481000340"/>
    <n v="1478386812"/>
    <b v="0"/>
    <n v="11"/>
    <b v="0"/>
    <n v="0"/>
    <n v="0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0"/>
    <x v="2"/>
    <s v="US"/>
    <s v="USD"/>
    <n v="1425103218"/>
    <n v="1422424818"/>
    <b v="0"/>
    <n v="1"/>
    <b v="0"/>
    <n v="0"/>
    <n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0"/>
    <x v="2"/>
    <s v="US"/>
    <s v="USD"/>
    <n v="1402979778"/>
    <n v="1401770178"/>
    <b v="0"/>
    <n v="4"/>
    <b v="0"/>
    <n v="0"/>
    <n v="0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2"/>
    <s v="NZ"/>
    <s v="NZD"/>
    <n v="1420750683"/>
    <n v="1418158683"/>
    <b v="0"/>
    <n v="10"/>
    <b v="0"/>
    <n v="0"/>
    <n v="0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2"/>
    <s v="GB"/>
    <s v="GBP"/>
    <n v="1439827200"/>
    <n v="1436355270"/>
    <b v="0"/>
    <n v="16"/>
    <b v="0"/>
    <n v="0"/>
    <n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0"/>
    <x v="2"/>
    <s v="US"/>
    <s v="USD"/>
    <n v="1407868561"/>
    <n v="1406140561"/>
    <b v="0"/>
    <n v="2"/>
    <b v="0"/>
    <n v="0"/>
    <n v="0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0"/>
    <x v="2"/>
    <s v="US"/>
    <s v="USD"/>
    <n v="1433988791"/>
    <n v="1431396791"/>
    <b v="0"/>
    <n v="5"/>
    <b v="0"/>
    <n v="0"/>
    <n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2"/>
    <s v="US"/>
    <s v="USD"/>
    <n v="1450554599"/>
    <n v="1447098599"/>
    <b v="0"/>
    <n v="1"/>
    <b v="0"/>
    <n v="0"/>
    <n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2"/>
    <s v="GB"/>
    <s v="GBP"/>
    <n v="1479125642"/>
    <n v="1476962042"/>
    <b v="0"/>
    <n v="31"/>
    <b v="0"/>
    <n v="0"/>
    <n v="0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0"/>
    <x v="2"/>
    <s v="US"/>
    <s v="USD"/>
    <n v="1429074240"/>
    <n v="1427866200"/>
    <b v="0"/>
    <n v="2"/>
    <b v="0"/>
    <n v="0"/>
    <n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2"/>
    <s v="GB"/>
    <s v="GBP"/>
    <n v="1434063600"/>
    <n v="1430405903"/>
    <b v="0"/>
    <n v="7"/>
    <b v="0"/>
    <n v="0"/>
    <n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0"/>
    <x v="2"/>
    <s v="GB"/>
    <s v="GBP"/>
    <n v="1435325100"/>
    <n v="1432072893"/>
    <b v="0"/>
    <n v="16"/>
    <b v="0"/>
    <n v="0"/>
    <n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0"/>
    <x v="2"/>
    <s v="US"/>
    <s v="USD"/>
    <n v="1414354080"/>
    <n v="1411587606"/>
    <b v="0"/>
    <n v="4"/>
    <b v="0"/>
    <n v="0"/>
    <n v="0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0"/>
    <x v="2"/>
    <s v="US"/>
    <s v="USD"/>
    <n v="1406603696"/>
    <n v="1405307696"/>
    <b v="0"/>
    <n v="4"/>
    <b v="0"/>
    <n v="0"/>
    <n v="0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n v="1407832642"/>
    <b v="0"/>
    <n v="4"/>
    <b v="0"/>
    <n v="0"/>
    <n v="0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0"/>
    <x v="2"/>
    <s v="US"/>
    <s v="USD"/>
    <n v="1441649397"/>
    <n v="1439057397"/>
    <b v="0"/>
    <n v="3"/>
    <b v="0"/>
    <n v="0"/>
    <n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0"/>
    <x v="2"/>
    <s v="US"/>
    <s v="USD"/>
    <n v="1417033777"/>
    <n v="1414438177"/>
    <b v="0"/>
    <n v="36"/>
    <b v="0"/>
    <n v="0"/>
    <n v="0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0"/>
    <x v="2"/>
    <s v="US"/>
    <s v="USD"/>
    <n v="1429936500"/>
    <n v="1424759330"/>
    <b v="0"/>
    <n v="1"/>
    <b v="0"/>
    <n v="0"/>
    <n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2"/>
    <s v="US"/>
    <s v="USD"/>
    <n v="1448863449"/>
    <n v="1446267849"/>
    <b v="0"/>
    <n v="7"/>
    <b v="0"/>
    <n v="0"/>
    <n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2"/>
    <s v="GB"/>
    <s v="GBP"/>
    <n v="1431298740"/>
    <n v="1429558756"/>
    <b v="0"/>
    <n v="27"/>
    <b v="0"/>
    <n v="0"/>
    <n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0"/>
    <x v="2"/>
    <s v="GB"/>
    <s v="GBP"/>
    <n v="1464824309"/>
    <n v="1462232309"/>
    <b v="0"/>
    <n v="1"/>
    <b v="0"/>
    <n v="0"/>
    <n v="0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0"/>
    <x v="2"/>
    <s v="GB"/>
    <s v="GBP"/>
    <n v="1410439161"/>
    <n v="1407847161"/>
    <b v="0"/>
    <n v="1"/>
    <b v="0"/>
    <n v="0"/>
    <n v="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n v="1406131023"/>
    <b v="0"/>
    <n v="3"/>
    <b v="0"/>
    <n v="0"/>
    <n v="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0"/>
    <x v="2"/>
    <s v="GB"/>
    <s v="GBP"/>
    <n v="1453075200"/>
    <n v="1450628773"/>
    <b v="0"/>
    <n v="3"/>
    <b v="0"/>
    <n v="0"/>
    <n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0"/>
    <x v="2"/>
    <s v="GB"/>
    <s v="GBP"/>
    <n v="1479032260"/>
    <n v="1476436660"/>
    <b v="0"/>
    <n v="3"/>
    <b v="0"/>
    <n v="0"/>
    <n v="0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2"/>
    <s v="US"/>
    <s v="USD"/>
    <n v="1425337200"/>
    <n v="1421432810"/>
    <b v="0"/>
    <n v="6"/>
    <b v="0"/>
    <n v="0"/>
    <n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0"/>
    <x v="2"/>
    <s v="GB"/>
    <s v="GBP"/>
    <n v="1428622271"/>
    <n v="1426203071"/>
    <b v="0"/>
    <n v="17"/>
    <b v="0"/>
    <n v="0"/>
    <n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2"/>
    <s v="US"/>
    <s v="USD"/>
    <n v="1403823722"/>
    <n v="1401231722"/>
    <b v="0"/>
    <n v="40"/>
    <b v="0"/>
    <n v="0"/>
    <n v="0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0"/>
    <x v="2"/>
    <s v="US"/>
    <s v="USD"/>
    <n v="1406753639"/>
    <n v="1404161639"/>
    <b v="0"/>
    <n v="3"/>
    <b v="0"/>
    <n v="0"/>
    <n v="0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0"/>
    <x v="2"/>
    <s v="AU"/>
    <s v="AUD"/>
    <n v="1419645748"/>
    <n v="1417053748"/>
    <b v="0"/>
    <n v="1"/>
    <b v="0"/>
    <n v="0"/>
    <n v="0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2"/>
    <s v="GB"/>
    <s v="GBP"/>
    <n v="1407565504"/>
    <n v="1404973504"/>
    <b v="0"/>
    <n v="2"/>
    <b v="0"/>
    <n v="0"/>
    <n v="0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0"/>
    <x v="2"/>
    <s v="US"/>
    <s v="USD"/>
    <n v="1444971540"/>
    <n v="1442593427"/>
    <b v="0"/>
    <n v="7"/>
    <b v="0"/>
    <n v="0"/>
    <n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2"/>
    <s v="US"/>
    <s v="USD"/>
    <n v="1474228265"/>
    <n v="1471636265"/>
    <b v="0"/>
    <n v="14"/>
    <b v="0"/>
    <n v="0"/>
    <n v="0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2"/>
    <s v="US"/>
    <s v="USD"/>
    <n v="1458097364"/>
    <n v="1455508964"/>
    <b v="0"/>
    <n v="1"/>
    <b v="0"/>
    <n v="0"/>
    <n v="0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0"/>
    <x v="2"/>
    <s v="US"/>
    <s v="USD"/>
    <n v="1468716180"/>
    <n v="1466205262"/>
    <b v="0"/>
    <n v="12"/>
    <b v="0"/>
    <n v="0"/>
    <n v="0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0"/>
    <x v="2"/>
    <s v="US"/>
    <s v="USD"/>
    <n v="1443704400"/>
    <n v="1439827639"/>
    <b v="0"/>
    <n v="12"/>
    <b v="0"/>
    <n v="0"/>
    <n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2"/>
    <s v="GB"/>
    <s v="GBP"/>
    <n v="1443973546"/>
    <n v="1438789546"/>
    <b v="0"/>
    <n v="23"/>
    <b v="0"/>
    <n v="0"/>
    <n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0"/>
    <x v="2"/>
    <s v="US"/>
    <s v="USD"/>
    <n v="1468249760"/>
    <n v="1465830560"/>
    <b v="0"/>
    <n v="10"/>
    <b v="0"/>
    <n v="0"/>
    <n v="0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0"/>
    <x v="2"/>
    <s v="US"/>
    <s v="USD"/>
    <n v="1435441454"/>
    <n v="1432763054"/>
    <b v="0"/>
    <n v="5"/>
    <b v="0"/>
    <n v="0"/>
    <n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0"/>
    <x v="2"/>
    <s v="AU"/>
    <s v="AUD"/>
    <n v="1412656200"/>
    <n v="1412328979"/>
    <b v="0"/>
    <n v="1"/>
    <b v="0"/>
    <n v="0"/>
    <n v="0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0"/>
    <x v="2"/>
    <s v="US"/>
    <s v="USD"/>
    <n v="1420199351"/>
    <n v="1416311351"/>
    <b v="0"/>
    <n v="2"/>
    <b v="0"/>
    <n v="0"/>
    <n v="0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2"/>
    <s v="US"/>
    <s v="USD"/>
    <n v="1416877200"/>
    <n v="1414505137"/>
    <b v="0"/>
    <n v="2"/>
    <b v="0"/>
    <n v="0"/>
    <n v="0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2"/>
    <s v="US"/>
    <s v="USD"/>
    <n v="1446483000"/>
    <n v="1443811268"/>
    <b v="0"/>
    <n v="13"/>
    <b v="0"/>
    <n v="0"/>
    <n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2"/>
    <s v="US"/>
    <s v="USD"/>
    <n v="1431717268"/>
    <n v="1429125268"/>
    <b v="0"/>
    <n v="1"/>
    <b v="0"/>
    <n v="0"/>
    <n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0"/>
    <x v="2"/>
    <s v="US"/>
    <s v="USD"/>
    <n v="1425110400"/>
    <n v="1422388822"/>
    <b v="0"/>
    <n v="5"/>
    <b v="0"/>
    <n v="0"/>
    <n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0"/>
    <x v="2"/>
    <s v="US"/>
    <s v="USD"/>
    <n v="1475378744"/>
    <n v="1472786744"/>
    <b v="0"/>
    <n v="2"/>
    <b v="0"/>
    <n v="0"/>
    <n v="0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2"/>
    <s v="AU"/>
    <s v="AUD"/>
    <n v="1423623221"/>
    <n v="1421031221"/>
    <b v="0"/>
    <n v="32"/>
    <b v="0"/>
    <n v="0"/>
    <n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0"/>
    <x v="2"/>
    <s v="US"/>
    <s v="USD"/>
    <n v="1460140500"/>
    <n v="1457628680"/>
    <b v="0"/>
    <n v="1"/>
    <b v="0"/>
    <n v="0"/>
    <n v="0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n v="1457120942"/>
    <b v="0"/>
    <n v="1"/>
    <b v="0"/>
    <n v="0"/>
    <n v="0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2"/>
    <s v="US"/>
    <s v="USD"/>
    <n v="1445885890"/>
    <n v="1440701890"/>
    <b v="0"/>
    <n v="1"/>
    <b v="0"/>
    <n v="0"/>
    <n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2"/>
    <s v="US"/>
    <s v="USD"/>
    <n v="1448745741"/>
    <n v="1446150141"/>
    <b v="0"/>
    <n v="8"/>
    <b v="0"/>
    <n v="0"/>
    <n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0"/>
    <x v="2"/>
    <s v="US"/>
    <s v="USD"/>
    <n v="1468020354"/>
    <n v="1464045954"/>
    <b v="0"/>
    <n v="1"/>
    <b v="0"/>
    <n v="0"/>
    <n v="0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0"/>
    <x v="2"/>
    <s v="US"/>
    <s v="USD"/>
    <n v="1406988000"/>
    <n v="1403822912"/>
    <b v="0"/>
    <n v="16"/>
    <b v="0"/>
    <n v="0"/>
    <n v="0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2"/>
    <s v="US"/>
    <s v="USD"/>
    <n v="1411930556"/>
    <n v="1409338556"/>
    <b v="0"/>
    <n v="12"/>
    <b v="0"/>
    <n v="0"/>
    <n v="0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0"/>
    <x v="2"/>
    <s v="US"/>
    <s v="USD"/>
    <n v="1451852256"/>
    <n v="1449260256"/>
    <b v="0"/>
    <n v="4"/>
    <b v="0"/>
    <n v="0"/>
    <n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0"/>
    <x v="2"/>
    <s v="GB"/>
    <s v="GBP"/>
    <n v="1399584210"/>
    <n v="1397683410"/>
    <b v="0"/>
    <n v="2"/>
    <b v="0"/>
    <n v="0"/>
    <n v="0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2"/>
    <s v="GB"/>
    <s v="GBP"/>
    <n v="1448722494"/>
    <n v="1446562494"/>
    <b v="0"/>
    <n v="3"/>
    <b v="0"/>
    <n v="0"/>
    <n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0"/>
    <x v="2"/>
    <s v="US"/>
    <s v="USD"/>
    <n v="1429460386"/>
    <n v="1424279986"/>
    <b v="0"/>
    <n v="3"/>
    <b v="0"/>
    <n v="0"/>
    <n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2"/>
    <s v="US"/>
    <s v="USD"/>
    <n v="1460608780"/>
    <n v="1455428380"/>
    <b v="0"/>
    <n v="4"/>
    <b v="0"/>
    <n v="0"/>
    <n v="0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0"/>
    <x v="2"/>
    <s v="US"/>
    <s v="USD"/>
    <n v="1406170740"/>
    <n v="1402506278"/>
    <b v="0"/>
    <n v="2"/>
    <b v="0"/>
    <n v="0"/>
    <n v="0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2"/>
    <s v="US"/>
    <s v="USD"/>
    <n v="1488783507"/>
    <n v="1486191507"/>
    <b v="0"/>
    <n v="10"/>
    <b v="0"/>
    <n v="0"/>
    <n v="0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0"/>
    <x v="2"/>
    <s v="US"/>
    <s v="USD"/>
    <n v="1463945673"/>
    <n v="1458761673"/>
    <b v="0"/>
    <n v="11"/>
    <b v="0"/>
    <n v="0"/>
    <n v="0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2"/>
    <s v="US"/>
    <s v="USD"/>
    <n v="1472442900"/>
    <n v="1471638646"/>
    <b v="0"/>
    <n v="6"/>
    <b v="0"/>
    <n v="0"/>
    <n v="0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2"/>
    <s v="US"/>
    <s v="USD"/>
    <n v="1460925811"/>
    <n v="1458333811"/>
    <b v="0"/>
    <n v="2"/>
    <b v="0"/>
    <n v="0"/>
    <n v="0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0"/>
    <x v="2"/>
    <s v="US"/>
    <s v="USD"/>
    <n v="1405947126"/>
    <n v="1403355126"/>
    <b v="0"/>
    <n v="6"/>
    <b v="0"/>
    <n v="0"/>
    <n v="0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0"/>
    <x v="2"/>
    <s v="US"/>
    <s v="USD"/>
    <n v="1423186634"/>
    <n v="1418002634"/>
    <b v="0"/>
    <n v="8"/>
    <b v="0"/>
    <n v="0"/>
    <n v="0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2"/>
    <s v="US"/>
    <s v="USD"/>
    <n v="1462766400"/>
    <n v="1460219110"/>
    <b v="0"/>
    <n v="37"/>
    <b v="0"/>
    <n v="0"/>
    <n v="0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0"/>
    <x v="2"/>
    <s v="GB"/>
    <s v="GBP"/>
    <n v="1464872848"/>
    <n v="1462280848"/>
    <b v="0"/>
    <n v="11"/>
    <b v="0"/>
    <n v="0"/>
    <n v="0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2"/>
    <s v="US"/>
    <s v="USD"/>
    <n v="1406876400"/>
    <n v="1405024561"/>
    <b v="0"/>
    <n v="10"/>
    <b v="0"/>
    <n v="0"/>
    <n v="0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n v="1466621732"/>
    <b v="0"/>
    <n v="6"/>
    <b v="0"/>
    <n v="0"/>
    <n v="0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0"/>
    <x v="2"/>
    <s v="US"/>
    <s v="USD"/>
    <n v="1422717953"/>
    <n v="1417533953"/>
    <b v="0"/>
    <n v="8"/>
    <b v="0"/>
    <n v="0"/>
    <n v="0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2"/>
    <s v="GB"/>
    <s v="GBP"/>
    <n v="1427659200"/>
    <n v="1425678057"/>
    <b v="0"/>
    <n v="6"/>
    <b v="0"/>
    <n v="0"/>
    <n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2"/>
    <s v="US"/>
    <s v="USD"/>
    <n v="1404570147"/>
    <n v="1401978147"/>
    <b v="0"/>
    <n v="7"/>
    <b v="0"/>
    <n v="0"/>
    <n v="0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0"/>
    <x v="2"/>
    <s v="US"/>
    <s v="USD"/>
    <n v="1468729149"/>
    <n v="1463545149"/>
    <b v="0"/>
    <n v="7"/>
    <b v="0"/>
    <n v="0"/>
    <n v="0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2"/>
    <s v="GB"/>
    <s v="GBP"/>
    <n v="1436297180"/>
    <n v="1431113180"/>
    <b v="0"/>
    <n v="5"/>
    <b v="0"/>
    <n v="0"/>
    <n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2"/>
    <s v="US"/>
    <s v="USD"/>
    <n v="1400569140"/>
    <n v="1397854356"/>
    <b v="0"/>
    <n v="46"/>
    <b v="0"/>
    <n v="0"/>
    <n v="0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0"/>
    <x v="2"/>
    <s v="GB"/>
    <s v="GBP"/>
    <n v="1415404800"/>
    <n v="1412809644"/>
    <b v="0"/>
    <n v="10"/>
    <b v="0"/>
    <n v="0"/>
    <n v="0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2"/>
    <s v="US"/>
    <s v="USD"/>
    <n v="1456002300"/>
    <n v="1454173120"/>
    <b v="0"/>
    <n v="19"/>
    <b v="0"/>
    <n v="0"/>
    <n v="0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0"/>
    <x v="2"/>
    <s v="GB"/>
    <s v="GBP"/>
    <n v="1462539840"/>
    <n v="1460034594"/>
    <b v="0"/>
    <n v="13"/>
    <b v="0"/>
    <n v="0"/>
    <n v="0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0"/>
    <x v="2"/>
    <s v="GB"/>
    <s v="GBP"/>
    <n v="1400278290"/>
    <n v="1399414290"/>
    <b v="0"/>
    <n v="13"/>
    <b v="0"/>
    <n v="0"/>
    <n v="0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0"/>
    <x v="2"/>
    <s v="US"/>
    <s v="USD"/>
    <n v="1440813413"/>
    <n v="1439517413"/>
    <b v="0"/>
    <n v="4"/>
    <b v="0"/>
    <n v="0"/>
    <n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2"/>
    <s v="GB"/>
    <s v="GBP"/>
    <n v="1456934893"/>
    <n v="1454342893"/>
    <b v="0"/>
    <n v="3"/>
    <b v="0"/>
    <n v="0"/>
    <n v="0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0"/>
    <x v="2"/>
    <s v="US"/>
    <s v="USD"/>
    <n v="1433086082"/>
    <n v="1430494082"/>
    <b v="0"/>
    <n v="1"/>
    <b v="0"/>
    <n v="0"/>
    <n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0"/>
    <x v="2"/>
    <s v="US"/>
    <s v="USD"/>
    <n v="1449876859"/>
    <n v="1444689259"/>
    <b v="0"/>
    <n v="9"/>
    <b v="0"/>
    <n v="0"/>
    <n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0"/>
    <x v="2"/>
    <s v="US"/>
    <s v="USD"/>
    <n v="1431549912"/>
    <n v="1428957912"/>
    <b v="0"/>
    <n v="1"/>
    <b v="0"/>
    <n v="0"/>
    <n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0"/>
    <x v="2"/>
    <s v="US"/>
    <s v="USD"/>
    <n v="1405761690"/>
    <n v="1403169690"/>
    <b v="0"/>
    <n v="1"/>
    <b v="0"/>
    <n v="0"/>
    <n v="0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2"/>
    <s v="GB"/>
    <s v="GBP"/>
    <n v="1423913220"/>
    <n v="1421339077"/>
    <b v="0"/>
    <n v="4"/>
    <b v="0"/>
    <n v="0"/>
    <n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0"/>
    <x v="2"/>
    <s v="US"/>
    <s v="USD"/>
    <n v="1416499440"/>
    <n v="1415341464"/>
    <b v="0"/>
    <n v="17"/>
    <b v="0"/>
    <n v="0"/>
    <n v="0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0"/>
    <x v="2"/>
    <s v="US"/>
    <s v="USD"/>
    <n v="1427580426"/>
    <n v="1424992026"/>
    <b v="0"/>
    <n v="12"/>
    <b v="0"/>
    <n v="0"/>
    <n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2"/>
    <s v="US"/>
    <s v="USD"/>
    <n v="1409514709"/>
    <n v="1406058798"/>
    <b v="0"/>
    <n v="14"/>
    <b v="0"/>
    <n v="0"/>
    <n v="0"/>
    <x v="1"/>
    <s v="plays"/>
    <x v="3999"/>
    <d v="2014-08-31T19:51:49"/>
    <x v="0"/>
  </r>
  <r>
    <n v="4000"/>
    <s v="The Escorts"/>
    <s v="An Enticing Trip into the World of Assisted Dying"/>
    <n v="8000"/>
    <n v="0"/>
    <x v="2"/>
    <s v="US"/>
    <s v="USD"/>
    <n v="1462631358"/>
    <n v="1457450958"/>
    <b v="0"/>
    <n v="1"/>
    <b v="0"/>
    <n v="0"/>
    <n v="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2"/>
    <s v="GB"/>
    <s v="GBP"/>
    <n v="1488394800"/>
    <n v="1486681708"/>
    <b v="0"/>
    <n v="14"/>
    <b v="0"/>
    <n v="0"/>
    <n v="0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0"/>
    <x v="2"/>
    <s v="US"/>
    <s v="USD"/>
    <n v="1411779761"/>
    <n v="1409187761"/>
    <b v="0"/>
    <n v="4"/>
    <b v="0"/>
    <n v="0"/>
    <n v="0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0"/>
    <x v="2"/>
    <s v="US"/>
    <s v="USD"/>
    <n v="1424009147"/>
    <n v="1421417147"/>
    <b v="0"/>
    <n v="2"/>
    <b v="0"/>
    <n v="0"/>
    <n v="0"/>
    <x v="1"/>
    <s v="plays"/>
    <x v="4003"/>
    <d v="2015-02-15T14:05:47"/>
    <x v="0"/>
  </r>
  <r>
    <n v="4004"/>
    <s v="South Florida Tours"/>
    <s v="Help Launch The Queen Into South Florida!"/>
    <n v="500"/>
    <n v="0"/>
    <x v="2"/>
    <s v="US"/>
    <s v="USD"/>
    <n v="1412740457"/>
    <n v="1410148457"/>
    <b v="0"/>
    <n v="1"/>
    <b v="0"/>
    <n v="0"/>
    <n v="0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0"/>
    <x v="2"/>
    <s v="US"/>
    <s v="USD"/>
    <n v="1413832985"/>
    <n v="1408648985"/>
    <b v="0"/>
    <n v="2"/>
    <b v="0"/>
    <n v="0"/>
    <n v="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2"/>
    <s v="US"/>
    <s v="USD"/>
    <n v="1455647587"/>
    <n v="1453487587"/>
    <b v="0"/>
    <n v="1"/>
    <b v="0"/>
    <n v="0"/>
    <n v="0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0"/>
    <x v="2"/>
    <s v="US"/>
    <s v="USD"/>
    <n v="1409070480"/>
    <n v="1406572381"/>
    <b v="0"/>
    <n v="1"/>
    <b v="0"/>
    <n v="0"/>
    <n v="0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2"/>
    <s v="GB"/>
    <s v="GBP"/>
    <n v="1437606507"/>
    <n v="1435014507"/>
    <b v="0"/>
    <n v="4"/>
    <b v="0"/>
    <n v="0"/>
    <n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2"/>
    <s v="GB"/>
    <s v="GBP"/>
    <n v="1410281360"/>
    <n v="1406825360"/>
    <b v="0"/>
    <n v="3"/>
    <b v="0"/>
    <n v="0"/>
    <n v="0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0"/>
    <x v="2"/>
    <s v="US"/>
    <s v="USD"/>
    <n v="1414348166"/>
    <n v="1412879366"/>
    <b v="0"/>
    <n v="38"/>
    <b v="0"/>
    <n v="0"/>
    <n v="0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0"/>
    <x v="2"/>
    <s v="GB"/>
    <s v="GBP"/>
    <n v="1422450278"/>
    <n v="1419858278"/>
    <b v="0"/>
    <n v="4"/>
    <b v="0"/>
    <n v="0"/>
    <n v="0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0"/>
    <x v="2"/>
    <s v="US"/>
    <s v="USD"/>
    <n v="1424070823"/>
    <n v="1421478823"/>
    <b v="0"/>
    <n v="2"/>
    <b v="0"/>
    <n v="0"/>
    <n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0"/>
    <x v="2"/>
    <s v="US"/>
    <s v="USD"/>
    <n v="1437331463"/>
    <n v="1434739463"/>
    <b v="0"/>
    <n v="1"/>
    <b v="0"/>
    <n v="0"/>
    <n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0"/>
    <x v="2"/>
    <s v="GB"/>
    <s v="GBP"/>
    <n v="1410987400"/>
    <n v="1408395400"/>
    <b v="0"/>
    <n v="7"/>
    <b v="0"/>
    <n v="0"/>
    <n v="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2"/>
    <s v="US"/>
    <s v="USD"/>
    <n v="1409846874"/>
    <n v="1407254874"/>
    <b v="0"/>
    <n v="2"/>
    <b v="0"/>
    <n v="0"/>
    <n v="0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0"/>
    <x v="2"/>
    <s v="GB"/>
    <s v="GBP"/>
    <n v="1475877108"/>
    <n v="1473285108"/>
    <b v="0"/>
    <n v="4"/>
    <b v="0"/>
    <n v="0"/>
    <n v="0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0"/>
    <x v="2"/>
    <s v="US"/>
    <s v="USD"/>
    <n v="1460737680"/>
    <n v="1455725596"/>
    <b v="0"/>
    <n v="4"/>
    <b v="0"/>
    <n v="0"/>
    <n v="0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0"/>
    <x v="2"/>
    <s v="US"/>
    <s v="USD"/>
    <n v="1427168099"/>
    <n v="1424579699"/>
    <b v="0"/>
    <n v="3"/>
    <b v="0"/>
    <n v="0"/>
    <n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0"/>
    <x v="2"/>
    <s v="US"/>
    <s v="USD"/>
    <n v="1414360358"/>
    <n v="1409176358"/>
    <b v="0"/>
    <n v="2"/>
    <b v="0"/>
    <n v="0"/>
    <n v="0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0"/>
    <x v="2"/>
    <s v="US"/>
    <s v="USD"/>
    <n v="1422759240"/>
    <n v="1418824867"/>
    <b v="0"/>
    <n v="197"/>
    <b v="0"/>
    <n v="0"/>
    <n v="0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2"/>
    <s v="US"/>
    <s v="USD"/>
    <n v="1441037097"/>
    <n v="1438445097"/>
    <b v="0"/>
    <n v="1"/>
    <b v="0"/>
    <n v="0"/>
    <n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2"/>
    <s v="FR"/>
    <s v="EUR"/>
    <n v="1437889336"/>
    <n v="1432705336"/>
    <b v="0"/>
    <n v="4"/>
    <b v="0"/>
    <n v="0"/>
    <n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2"/>
    <s v="US"/>
    <s v="USD"/>
    <n v="1487811600"/>
    <n v="1486077481"/>
    <b v="0"/>
    <n v="7"/>
    <b v="0"/>
    <n v="0"/>
    <n v="0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0"/>
    <x v="2"/>
    <s v="US"/>
    <s v="USD"/>
    <n v="1402007500"/>
    <n v="1399415500"/>
    <b v="0"/>
    <n v="11"/>
    <b v="0"/>
    <n v="0"/>
    <n v="0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0"/>
    <x v="2"/>
    <s v="US"/>
    <s v="USD"/>
    <n v="1454525340"/>
    <n v="1452008599"/>
    <b v="0"/>
    <n v="6"/>
    <b v="0"/>
    <n v="0"/>
    <n v="0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0"/>
    <x v="2"/>
    <s v="US"/>
    <s v="USD"/>
    <n v="1450211116"/>
    <n v="1445023516"/>
    <b v="0"/>
    <n v="7"/>
    <b v="0"/>
    <n v="0"/>
    <n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0"/>
    <x v="2"/>
    <s v="GB"/>
    <s v="GBP"/>
    <n v="1475398800"/>
    <n v="1472711224"/>
    <b v="0"/>
    <n v="94"/>
    <b v="0"/>
    <n v="0"/>
    <n v="0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2"/>
    <s v="US"/>
    <s v="USD"/>
    <n v="1428097450"/>
    <n v="1425509050"/>
    <b v="0"/>
    <n v="2"/>
    <b v="0"/>
    <n v="0"/>
    <n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0"/>
    <x v="2"/>
    <s v="US"/>
    <s v="USD"/>
    <n v="1413925887"/>
    <n v="1411333887"/>
    <b v="0"/>
    <n v="25"/>
    <b v="0"/>
    <n v="0"/>
    <n v="0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0"/>
    <x v="2"/>
    <s v="US"/>
    <s v="USD"/>
    <n v="1404253800"/>
    <n v="1402784964"/>
    <b v="0"/>
    <n v="17"/>
    <b v="0"/>
    <n v="0"/>
    <n v="0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0"/>
    <x v="2"/>
    <s v="US"/>
    <s v="USD"/>
    <n v="1464099900"/>
    <n v="1462585315"/>
    <b v="0"/>
    <n v="2"/>
    <b v="0"/>
    <n v="0"/>
    <n v="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2"/>
    <s v="US"/>
    <s v="USD"/>
    <n v="1413573010"/>
    <n v="1408389010"/>
    <b v="0"/>
    <n v="4"/>
    <b v="0"/>
    <n v="0"/>
    <n v="0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0"/>
    <x v="2"/>
    <s v="US"/>
    <s v="USD"/>
    <n v="1448949540"/>
    <n v="1446048367"/>
    <b v="0"/>
    <n v="5"/>
    <b v="0"/>
    <n v="0"/>
    <n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0"/>
    <x v="2"/>
    <s v="US"/>
    <s v="USD"/>
    <n v="1437188400"/>
    <n v="1432100004"/>
    <b v="0"/>
    <n v="2"/>
    <b v="0"/>
    <n v="0"/>
    <n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0"/>
    <x v="2"/>
    <s v="GB"/>
    <s v="GBP"/>
    <n v="1473160954"/>
    <n v="1467976954"/>
    <b v="0"/>
    <n v="2"/>
    <b v="0"/>
    <n v="0"/>
    <n v="0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0"/>
    <x v="2"/>
    <s v="US"/>
    <s v="USD"/>
    <n v="1421781360"/>
    <n v="1419213664"/>
    <b v="0"/>
    <n v="3"/>
    <b v="0"/>
    <n v="0"/>
    <n v="0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0"/>
    <x v="2"/>
    <s v="US"/>
    <s v="USD"/>
    <n v="1428642000"/>
    <n v="1426050982"/>
    <b v="0"/>
    <n v="4"/>
    <b v="0"/>
    <n v="0"/>
    <n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0"/>
    <x v="2"/>
    <s v="AU"/>
    <s v="AUD"/>
    <n v="1408596589"/>
    <n v="1406004589"/>
    <b v="0"/>
    <n v="1"/>
    <b v="0"/>
    <n v="0"/>
    <n v="0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2"/>
    <s v="US"/>
    <s v="USD"/>
    <n v="1413992210"/>
    <n v="1411400210"/>
    <b v="0"/>
    <n v="12"/>
    <b v="0"/>
    <n v="0"/>
    <n v="0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2"/>
    <s v="US"/>
    <s v="USD"/>
    <n v="1420938000"/>
    <n v="1418862743"/>
    <b v="0"/>
    <n v="4"/>
    <b v="0"/>
    <n v="0"/>
    <n v="0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0"/>
    <x v="2"/>
    <s v="GB"/>
    <s v="GBP"/>
    <n v="1460373187"/>
    <n v="1457352787"/>
    <b v="0"/>
    <n v="91"/>
    <b v="0"/>
    <n v="0"/>
    <n v="0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2"/>
    <s v="US"/>
    <s v="USD"/>
    <n v="1436914815"/>
    <n v="1434322815"/>
    <b v="0"/>
    <n v="1"/>
    <b v="0"/>
    <n v="0"/>
    <n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0"/>
    <x v="2"/>
    <s v="US"/>
    <s v="USD"/>
    <n v="1414077391"/>
    <n v="1411485391"/>
    <b v="0"/>
    <n v="1"/>
    <b v="0"/>
    <n v="0"/>
    <n v="0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0"/>
    <x v="2"/>
    <s v="US"/>
    <s v="USD"/>
    <n v="1413234316"/>
    <n v="1408050316"/>
    <b v="0"/>
    <n v="13"/>
    <b v="0"/>
    <n v="0"/>
    <n v="0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2"/>
    <s v="GB"/>
    <s v="GBP"/>
    <n v="1416081600"/>
    <n v="1413477228"/>
    <b v="0"/>
    <n v="2"/>
    <b v="0"/>
    <n v="0"/>
    <n v="0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2"/>
    <s v="GB"/>
    <s v="GBP"/>
    <n v="1403192031"/>
    <n v="1400600031"/>
    <b v="0"/>
    <n v="21"/>
    <b v="0"/>
    <n v="0"/>
    <n v="0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0"/>
    <x v="2"/>
    <s v="US"/>
    <s v="USD"/>
    <n v="1467575940"/>
    <n v="1465856639"/>
    <b v="0"/>
    <n v="9"/>
    <b v="0"/>
    <n v="0"/>
    <n v="0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2"/>
    <s v="GB"/>
    <s v="GBP"/>
    <n v="1448492400"/>
    <n v="1446506080"/>
    <b v="0"/>
    <n v="6"/>
    <b v="0"/>
    <n v="0"/>
    <n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0"/>
    <x v="2"/>
    <s v="US"/>
    <s v="USD"/>
    <n v="1459483140"/>
    <n v="1458178044"/>
    <b v="0"/>
    <n v="4"/>
    <b v="0"/>
    <n v="0"/>
    <n v="0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0"/>
    <x v="2"/>
    <s v="CA"/>
    <s v="CAD"/>
    <n v="1410836400"/>
    <n v="1408116152"/>
    <b v="0"/>
    <n v="7"/>
    <b v="0"/>
    <n v="0"/>
    <n v="0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0"/>
    <x v="2"/>
    <s v="CA"/>
    <s v="CAD"/>
    <n v="1403539200"/>
    <n v="1400604056"/>
    <b v="0"/>
    <n v="5"/>
    <b v="0"/>
    <n v="0"/>
    <n v="0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2"/>
    <s v="US"/>
    <s v="USD"/>
    <n v="1467481468"/>
    <n v="1464889468"/>
    <b v="0"/>
    <n v="3"/>
    <b v="0"/>
    <n v="0"/>
    <n v="0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0"/>
    <x v="2"/>
    <s v="GB"/>
    <s v="GBP"/>
    <n v="1403886084"/>
    <n v="1401294084"/>
    <b v="0"/>
    <n v="9"/>
    <b v="0"/>
    <n v="0"/>
    <n v="0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2"/>
    <s v="AU"/>
    <s v="AUD"/>
    <n v="1430316426"/>
    <n v="1427724426"/>
    <b v="0"/>
    <n v="6"/>
    <b v="0"/>
    <n v="0"/>
    <n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0"/>
    <x v="2"/>
    <s v="US"/>
    <s v="USD"/>
    <n v="1407883811"/>
    <n v="1405291811"/>
    <b v="0"/>
    <n v="4"/>
    <b v="0"/>
    <n v="0"/>
    <n v="0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2"/>
    <s v="US"/>
    <s v="USD"/>
    <n v="1463619388"/>
    <n v="1461027388"/>
    <b v="0"/>
    <n v="1"/>
    <b v="0"/>
    <n v="0"/>
    <n v="0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2"/>
    <s v="US"/>
    <s v="USD"/>
    <n v="1443408550"/>
    <n v="1439952550"/>
    <b v="0"/>
    <n v="17"/>
    <b v="0"/>
    <n v="0"/>
    <n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0"/>
    <x v="2"/>
    <s v="US"/>
    <s v="USD"/>
    <n v="1484348700"/>
    <n v="1481756855"/>
    <b v="0"/>
    <n v="1"/>
    <b v="0"/>
    <n v="0"/>
    <n v="0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0"/>
    <x v="2"/>
    <s v="GB"/>
    <s v="GBP"/>
    <n v="1425124800"/>
    <n v="1421596356"/>
    <b v="0"/>
    <n v="13"/>
    <b v="0"/>
    <n v="0"/>
    <n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0"/>
    <x v="2"/>
    <s v="US"/>
    <s v="USD"/>
    <n v="1425178800"/>
    <n v="1422374420"/>
    <b v="0"/>
    <n v="6"/>
    <b v="0"/>
    <n v="0"/>
    <n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2"/>
    <s v="GB"/>
    <s v="GBP"/>
    <n v="1408646111"/>
    <n v="1403462111"/>
    <b v="0"/>
    <n v="2"/>
    <b v="0"/>
    <n v="0"/>
    <n v="0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2"/>
    <s v="US"/>
    <s v="USD"/>
    <n v="1431144000"/>
    <n v="1426407426"/>
    <b v="0"/>
    <n v="2"/>
    <b v="0"/>
    <n v="0"/>
    <n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0"/>
    <x v="2"/>
    <s v="GB"/>
    <s v="GBP"/>
    <n v="1446732975"/>
    <n v="1444137375"/>
    <b v="0"/>
    <n v="21"/>
    <b v="0"/>
    <n v="0"/>
    <n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2"/>
    <s v="GB"/>
    <s v="GBP"/>
    <n v="1404149280"/>
    <n v="1400547969"/>
    <b v="0"/>
    <n v="13"/>
    <b v="0"/>
    <n v="0"/>
    <n v="0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0"/>
    <x v="2"/>
    <s v="US"/>
    <s v="USD"/>
    <n v="1482339794"/>
    <n v="1479747794"/>
    <b v="0"/>
    <n v="6"/>
    <b v="0"/>
    <n v="0"/>
    <n v="0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2"/>
    <s v="US"/>
    <s v="USD"/>
    <n v="1466375521"/>
    <n v="1463783521"/>
    <b v="0"/>
    <n v="1"/>
    <b v="0"/>
    <n v="0"/>
    <n v="0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0"/>
    <x v="2"/>
    <s v="US"/>
    <s v="USD"/>
    <n v="1425819425"/>
    <n v="1423231025"/>
    <b v="0"/>
    <n v="12"/>
    <b v="0"/>
    <n v="0"/>
    <n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0"/>
    <x v="2"/>
    <s v="US"/>
    <s v="USD"/>
    <n v="1447542000"/>
    <n v="1446179553"/>
    <b v="0"/>
    <n v="2"/>
    <b v="0"/>
    <n v="0"/>
    <n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0"/>
    <x v="2"/>
    <s v="US"/>
    <s v="USD"/>
    <n v="1452795416"/>
    <n v="1450203416"/>
    <b v="0"/>
    <n v="6"/>
    <b v="0"/>
    <n v="0"/>
    <n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0"/>
    <x v="2"/>
    <s v="IT"/>
    <s v="EUR"/>
    <n v="1476008906"/>
    <n v="1473416906"/>
    <b v="0"/>
    <n v="1"/>
    <b v="0"/>
    <n v="0"/>
    <n v="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0"/>
    <x v="2"/>
    <s v="US"/>
    <s v="USD"/>
    <n v="1427169540"/>
    <n v="1424701775"/>
    <b v="0"/>
    <n v="1"/>
    <b v="0"/>
    <n v="0"/>
    <n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0"/>
    <x v="2"/>
    <s v="US"/>
    <s v="USD"/>
    <n v="1448078400"/>
    <n v="1445985299"/>
    <b v="0"/>
    <n v="5"/>
    <b v="0"/>
    <n v="0"/>
    <n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0"/>
    <x v="2"/>
    <s v="GB"/>
    <s v="GBP"/>
    <n v="1421403960"/>
    <n v="1418827324"/>
    <b v="0"/>
    <n v="3"/>
    <b v="0"/>
    <n v="0"/>
    <n v="0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2"/>
    <s v="US"/>
    <s v="USD"/>
    <n v="1433093700"/>
    <n v="1430242488"/>
    <b v="0"/>
    <n v="8"/>
    <b v="0"/>
    <n v="0"/>
    <n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0"/>
    <x v="2"/>
    <s v="US"/>
    <s v="USD"/>
    <n v="1438959600"/>
    <n v="1437754137"/>
    <b v="0"/>
    <n v="3"/>
    <b v="0"/>
    <n v="0"/>
    <n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2"/>
    <s v="US"/>
    <s v="USD"/>
    <n v="1421410151"/>
    <n v="1418818151"/>
    <b v="0"/>
    <n v="8"/>
    <b v="0"/>
    <n v="0"/>
    <n v="0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n v="1423024847"/>
    <b v="0"/>
    <n v="1"/>
    <b v="0"/>
    <n v="0"/>
    <n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2"/>
    <s v="GB"/>
    <s v="GBP"/>
    <n v="1440272093"/>
    <n v="1435088093"/>
    <b v="0"/>
    <n v="4"/>
    <b v="0"/>
    <n v="0"/>
    <n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0"/>
    <x v="2"/>
    <s v="US"/>
    <s v="USD"/>
    <n v="1413953940"/>
    <n v="1410141900"/>
    <b v="0"/>
    <n v="8"/>
    <b v="0"/>
    <n v="0"/>
    <n v="0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0"/>
    <x v="2"/>
    <s v="MX"/>
    <s v="MXN"/>
    <n v="1482108350"/>
    <n v="1479516350"/>
    <b v="0"/>
    <n v="1"/>
    <b v="0"/>
    <n v="0"/>
    <n v="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2"/>
    <s v="GB"/>
    <s v="GBP"/>
    <n v="1488271860"/>
    <n v="1484484219"/>
    <b v="0"/>
    <n v="5"/>
    <b v="0"/>
    <n v="0"/>
    <n v="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2"/>
    <s v="US"/>
    <s v="USD"/>
    <n v="1472847873"/>
    <n v="1468959873"/>
    <b v="0"/>
    <n v="1"/>
    <b v="0"/>
    <n v="0"/>
    <n v="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0"/>
    <x v="2"/>
    <s v="US"/>
    <s v="USD"/>
    <n v="1463343673"/>
    <n v="1460751673"/>
    <b v="0"/>
    <n v="6"/>
    <b v="0"/>
    <n v="0"/>
    <n v="0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0"/>
    <x v="2"/>
    <s v="US"/>
    <s v="USD"/>
    <n v="1440613920"/>
    <n v="1435953566"/>
    <b v="0"/>
    <n v="6"/>
    <b v="0"/>
    <n v="0"/>
    <n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0"/>
    <x v="2"/>
    <s v="AU"/>
    <s v="AUD"/>
    <n v="1477550434"/>
    <n v="1474958434"/>
    <b v="0"/>
    <n v="14"/>
    <b v="0"/>
    <n v="0"/>
    <n v="0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0"/>
    <x v="2"/>
    <s v="MX"/>
    <s v="MXN"/>
    <n v="1482711309"/>
    <n v="1479860109"/>
    <b v="0"/>
    <n v="6"/>
    <b v="0"/>
    <n v="0"/>
    <n v="0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0"/>
    <x v="2"/>
    <s v="US"/>
    <s v="USD"/>
    <n v="1427936400"/>
    <n v="1424221866"/>
    <b v="0"/>
    <n v="33"/>
    <b v="0"/>
    <n v="0"/>
    <n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0"/>
    <x v="2"/>
    <s v="US"/>
    <s v="USD"/>
    <n v="1411596001"/>
    <n v="1409608801"/>
    <b v="0"/>
    <n v="4"/>
    <b v="0"/>
    <n v="0"/>
    <n v="0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0"/>
    <x v="2"/>
    <s v="US"/>
    <s v="USD"/>
    <n v="1488517200"/>
    <n v="1485909937"/>
    <b v="0"/>
    <n v="1"/>
    <b v="0"/>
    <n v="0"/>
    <n v="0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2"/>
    <s v="GB"/>
    <s v="GBP"/>
    <n v="1469113351"/>
    <n v="1463929351"/>
    <b v="0"/>
    <n v="6"/>
    <b v="0"/>
    <n v="0"/>
    <n v="0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0"/>
    <x v="2"/>
    <s v="US"/>
    <s v="USD"/>
    <n v="1424747740"/>
    <n v="1422155740"/>
    <b v="0"/>
    <n v="6"/>
    <b v="0"/>
    <n v="0"/>
    <n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2"/>
    <s v="IE"/>
    <s v="EUR"/>
    <n v="1456617600"/>
    <n v="1454280186"/>
    <b v="0"/>
    <n v="1"/>
    <b v="0"/>
    <n v="0"/>
    <n v="0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2"/>
    <s v="US"/>
    <s v="USD"/>
    <n v="1452234840"/>
    <n v="1450619123"/>
    <b v="0"/>
    <n v="3"/>
    <b v="0"/>
    <n v="0"/>
    <n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33CC-BD56-46D3-BFC4-A52F8944ED8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6"/>
        <item x="7"/>
        <item x="5"/>
        <item x="8"/>
        <item x="3"/>
        <item x="2"/>
        <item x="1"/>
        <item x="4"/>
        <item x="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08B6-4A37-4494-B984-5C6BC1B37F9B}">
  <dimension ref="A2:E19"/>
  <sheetViews>
    <sheetView workbookViewId="0">
      <selection activeCell="B5" sqref="B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1.44140625" bestFit="1" customWidth="1"/>
    <col min="7" max="13" width="5" bestFit="1" customWidth="1"/>
    <col min="14" max="14" width="7" bestFit="1" customWidth="1"/>
    <col min="15" max="15" width="14.21875" bestFit="1" customWidth="1"/>
    <col min="16" max="16" width="10.77734375" bestFit="1" customWidth="1"/>
  </cols>
  <sheetData>
    <row r="2" spans="1:5" x14ac:dyDescent="0.3">
      <c r="A2" s="13" t="s">
        <v>8321</v>
      </c>
      <c r="B2" t="s">
        <v>8273</v>
      </c>
    </row>
    <row r="3" spans="1:5" x14ac:dyDescent="0.3">
      <c r="A3" s="13" t="s">
        <v>8337</v>
      </c>
      <c r="B3" t="s">
        <v>8322</v>
      </c>
    </row>
    <row r="5" spans="1:5" x14ac:dyDescent="0.3">
      <c r="A5" s="13" t="s">
        <v>8317</v>
      </c>
      <c r="B5" s="13" t="s">
        <v>8320</v>
      </c>
    </row>
    <row r="6" spans="1:5" x14ac:dyDescent="0.3">
      <c r="A6" s="13" t="s">
        <v>8318</v>
      </c>
      <c r="B6" t="s">
        <v>8218</v>
      </c>
      <c r="C6" t="s">
        <v>8220</v>
      </c>
      <c r="D6" t="s">
        <v>8219</v>
      </c>
      <c r="E6" t="s">
        <v>8319</v>
      </c>
    </row>
    <row r="7" spans="1:5" x14ac:dyDescent="0.3">
      <c r="A7" s="16" t="s">
        <v>8331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6" t="s">
        <v>8332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6" t="s">
        <v>8333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6" t="s">
        <v>8334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6" t="s">
        <v>8325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6" t="s">
        <v>8335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6" t="s">
        <v>8326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6" t="s">
        <v>8327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6" t="s">
        <v>8328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6" t="s">
        <v>8329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6" t="s">
        <v>8330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6" t="s">
        <v>8336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6" t="s">
        <v>8319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330-82E5-4782-B317-B1F9B64B8D25}">
  <dimension ref="A1:H13"/>
  <sheetViews>
    <sheetView tabSelected="1" workbookViewId="0">
      <selection activeCell="K18" sqref="K18"/>
    </sheetView>
  </sheetViews>
  <sheetFormatPr defaultRowHeight="14.4" x14ac:dyDescent="0.3"/>
  <cols>
    <col min="1" max="1" width="19" customWidth="1"/>
    <col min="2" max="2" width="18.88671875" customWidth="1"/>
    <col min="3" max="3" width="15.33203125" customWidth="1"/>
    <col min="4" max="4" width="17.33203125" customWidth="1"/>
    <col min="5" max="5" width="15.5546875" customWidth="1"/>
    <col min="6" max="6" width="19.88671875" customWidth="1"/>
    <col min="7" max="7" width="16.88671875" customWidth="1"/>
    <col min="8" max="8" width="19.44140625" customWidth="1"/>
  </cols>
  <sheetData>
    <row r="1" spans="1:8" x14ac:dyDescent="0.3">
      <c r="A1" s="9" t="s">
        <v>8338</v>
      </c>
      <c r="B1" s="9" t="s">
        <v>8339</v>
      </c>
      <c r="C1" s="9" t="s">
        <v>8340</v>
      </c>
      <c r="D1" s="9" t="s">
        <v>8356</v>
      </c>
      <c r="E1" s="9" t="s">
        <v>8341</v>
      </c>
      <c r="F1" s="9" t="s">
        <v>8342</v>
      </c>
      <c r="G1" s="9" t="s">
        <v>8343</v>
      </c>
      <c r="H1" s="9" t="s">
        <v>8357</v>
      </c>
    </row>
    <row r="2" spans="1:8" x14ac:dyDescent="0.3">
      <c r="A2" t="s">
        <v>8344</v>
      </c>
      <c r="B2">
        <f>COUNTIFS(Kickstarter!$F:$F, "successful", Kickstarter!$D:$D, "&lt;1000", Kickstarter!$Q:$Q, "plays")</f>
        <v>141</v>
      </c>
      <c r="C2">
        <f>COUNTIFS(Kickstarter!$F:$F, "failed", Kickstarter!$D:$D, "&lt;1000", Kickstarter!$Q:$Q, "plays")</f>
        <v>45</v>
      </c>
      <c r="D2">
        <f>COUNTIFS(Kickstarter!$F:$F, "canceled", Kickstarter!$D:$D, "&lt;1000", Kickstarter!$Q:$Q, "plays")</f>
        <v>0</v>
      </c>
      <c r="E2">
        <f>SUM(B2, C2, D2)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3">
      <c r="A3" t="s">
        <v>8345</v>
      </c>
      <c r="B3">
        <f>COUNTIFS(Kickstarter!$F:$F,"successful",Kickstarter!$D:$D,"&gt;=1000",Kickstarter!$Q:$Q,"plays",Kickstarter!$D:$D,"&lt;=4999")</f>
        <v>388</v>
      </c>
      <c r="C3">
        <f>COUNTIFS(Kickstarter!$F:$F,"failed",Kickstarter!$D:$D,"&gt;=1000",Kickstarter!$Q:$Q,"plays",Kickstarter!$D:$D,"&lt;=4999")</f>
        <v>146</v>
      </c>
      <c r="D3">
        <f>COUNTIFS(Kickstarter!$F:$F,"canceled",Kickstarter!$D:$D,"&gt;=1000",Kickstarter!$Q:$Q,"plays",Kickstarter!$D:$D,"&lt;=4999")</f>
        <v>0</v>
      </c>
      <c r="E3">
        <f t="shared" ref="E3:E13" si="0">SUM(B3, C3, D3)</f>
        <v>534</v>
      </c>
      <c r="F3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</row>
    <row r="4" spans="1:8" x14ac:dyDescent="0.3">
      <c r="A4" t="s">
        <v>8346</v>
      </c>
      <c r="B4">
        <f>COUNTIFS(Kickstarter!$F:$F,"successful",Kickstarter!$D:$D,"&gt;=5000",Kickstarter!$Q:$Q,"plays",Kickstarter!$D:$D,"&lt;=9999")</f>
        <v>93</v>
      </c>
      <c r="C4">
        <f>COUNTIFS(Kickstarter!$F:$F,"failed",Kickstarter!$D:$D,"&gt;=5000",Kickstarter!$Q:$Q,"plays",Kickstarter!$D:$D,"&lt;=9999")</f>
        <v>76</v>
      </c>
      <c r="D4">
        <f>COUNTIFS(Kickstarter!$F:$F,"canceled",Kickstarter!$D:$D,"&gt;=5000",Kickstarter!$Q:$Q,"plays",Kickstarter!$D:$D,"&lt;=9999")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3">
      <c r="A5" t="s">
        <v>8347</v>
      </c>
      <c r="B5">
        <f>COUNTIFS(Kickstarter!$F:$F,"successful",Kickstarter!$D:$D,"&gt;=10000",Kickstarter!$Q:$Q,"plays",Kickstarter!$D:$D,"&lt;=14999")</f>
        <v>39</v>
      </c>
      <c r="C5">
        <f>COUNTIFS(Kickstarter!$F:$F,"failed",Kickstarter!$D:$D,"&gt;=10000",Kickstarter!$Q:$Q,"plays",Kickstarter!$D:$D,"&lt;=14999")</f>
        <v>33</v>
      </c>
      <c r="D5">
        <f>COUNTIFS(Kickstarter!$F:$F,"canceled",Kickstarter!$D:$D,"&gt;=10000",Kickstarter!$Q:$Q,"plays",Kickstarter!$D:$D,"&lt;=14999")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3">
      <c r="A6" t="s">
        <v>8348</v>
      </c>
      <c r="B6">
        <f>COUNTIFS(Kickstarter!$F:$F,"successful",Kickstarter!$D:$D,"&gt;=15000",Kickstarter!$Q:$Q,"plays",Kickstarter!$D:$D,"&lt;=19999")</f>
        <v>12</v>
      </c>
      <c r="C6">
        <f>COUNTIFS(Kickstarter!$F:$F,"failed",Kickstarter!$D:$D,"&gt;=15000",Kickstarter!$Q:$Q,"plays",Kickstarter!$D:$D,"&lt;=19999")</f>
        <v>12</v>
      </c>
      <c r="D6">
        <f>COUNTIFS(Kickstarter!$F:$F,"canceled",Kickstarter!$D:$D,"&gt;=15000",Kickstarter!$Q:$Q,"plays",Kickstarter!$D:$D,"&lt;=19999")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8349</v>
      </c>
      <c r="B7">
        <f>COUNTIFS(Kickstarter!$F:$F,"successful",Kickstarter!$D:$D,"&gt;=20000",Kickstarter!$Q:$Q,"plays",Kickstarter!$D:$D,"&lt;=24999")</f>
        <v>9</v>
      </c>
      <c r="C7">
        <f>COUNTIFS(Kickstarter!$F:$F,"failed",Kickstarter!$D:$D,"&gt;=20000",Kickstarter!$Q:$Q,"plays",Kickstarter!$D:$D,"&lt;=24999")</f>
        <v>11</v>
      </c>
      <c r="D7">
        <f>COUNTIFS(Kickstarter!$F:$F,"canceled",Kickstarter!$D:$D,"&gt;=20000",Kickstarter!$Q:$Q,"plays",Kickstarter!$D:$D,"&lt;=24999")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3">
      <c r="A8" t="s">
        <v>8350</v>
      </c>
      <c r="B8">
        <f>COUNTIFS(Kickstarter!$F:$F,"successful",Kickstarter!$D:$D,"&gt;=25000",Kickstarter!$Q:$Q,"plays",Kickstarter!$D:$D,"&lt;=29999")</f>
        <v>1</v>
      </c>
      <c r="C8">
        <f>COUNTIFS(Kickstarter!$F:$F,"failed",Kickstarter!$D:$D,"&gt;=25000",Kickstarter!$Q:$Q,"plays",Kickstarter!$D:$D,"&lt;=29999")</f>
        <v>4</v>
      </c>
      <c r="D8">
        <f>COUNTIFS(Kickstarter!$F:$F,"canceled",Kickstarter!$D:$D,"&gt;=25000",Kickstarter!$Q:$Q,"plays",Kickstarter!$D:$D,"&lt;=29999")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t="s">
        <v>8351</v>
      </c>
      <c r="B9">
        <f>COUNTIFS(Kickstarter!$F:$F,"successful",Kickstarter!$D:$D,"&gt;=30000",Kickstarter!$Q:$Q,"plays",Kickstarter!$D:$D,"&lt;=34999")</f>
        <v>3</v>
      </c>
      <c r="C9">
        <f>COUNTIFS(Kickstarter!$F:$F,"failed",Kickstarter!$D:$D,"&gt;=30000",Kickstarter!$Q:$Q,"plays",Kickstarter!$D:$D,"&lt;=34999")</f>
        <v>8</v>
      </c>
      <c r="D9">
        <f>COUNTIFS(Kickstarter!$F:$F,"canceled",Kickstarter!$D:$D,"&gt;=30000",Kickstarter!$Q:$Q,"plays",Kickstarter!$D:$D,"&lt;=34999")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3">
      <c r="A10" t="s">
        <v>8352</v>
      </c>
      <c r="B10">
        <f>COUNTIFS(Kickstarter!$F:$F,"successful",Kickstarter!$D:$D,"&gt;=35000",Kickstarter!$Q:$Q,"plays",Kickstarter!$D:$D,"&lt;=39999")</f>
        <v>4</v>
      </c>
      <c r="C10">
        <f>COUNTIFS(Kickstarter!$F:$F,"failed",Kickstarter!$D:$D,"&gt;=35000",Kickstarter!$Q:$Q,"plays",Kickstarter!$D:$D,"&lt;=39999")</f>
        <v>2</v>
      </c>
      <c r="D10">
        <f>COUNTIFS(Kickstarter!$F:$F,"canceled",Kickstarter!$D:$D,"&gt;=35000",Kickstarter!$Q:$Q,"plays",Kickstarter!$D:$D,"&lt;=39999")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3">
      <c r="A11" t="s">
        <v>8353</v>
      </c>
      <c r="B11">
        <f>COUNTIFS(Kickstarter!$F:$F,"successful",Kickstarter!$D:$D,"&gt;=40000",Kickstarter!$Q:$Q,"plays",Kickstarter!$D:$D,"&lt;=44999")</f>
        <v>2</v>
      </c>
      <c r="C11">
        <f>COUNTIFS(Kickstarter!$F:$F,"failed",Kickstarter!$D:$D,"&gt;=40000",Kickstarter!$Q:$Q,"plays",Kickstarter!$D:$D,"&lt;=44999")</f>
        <v>1</v>
      </c>
      <c r="D11">
        <f>COUNTIFS(Kickstarter!$F:$F,"canceled",Kickstarter!$D:$D,"&gt;=40000",Kickstarter!$Q:$Q,"plays",Kickstarter!$D:$D,"&lt;=44999")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3">
      <c r="A12" t="s">
        <v>8354</v>
      </c>
      <c r="B12">
        <f>COUNTIFS(Kickstarter!$F:$F,"successful",Kickstarter!$D:$D,"&gt;=45000",Kickstarter!$Q:$Q,"plays",Kickstarter!$D:$D,"&lt;=49999")</f>
        <v>0</v>
      </c>
      <c r="C12">
        <f>COUNTIFS(Kickstarter!$F:$F,"failed",Kickstarter!$D:$D,"&gt;=45000",Kickstarter!$Q:$Q,"plays",Kickstarter!$D:$D,"&lt;=49999")</f>
        <v>1</v>
      </c>
      <c r="D12">
        <f>COUNTIFS(Kickstarter!$F:$F,"canceled",Kickstarter!$D:$D,"&gt;=45000",Kickstarter!$Q:$Q,"plays",Kickstarter!$D:$D,"&lt;=49999")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8355</v>
      </c>
      <c r="B13">
        <f>COUNTIFS(Kickstarter!$F:$F,"successful",Kickstarter!$D:$D,"&gt;=50000",Kickstarter!$Q:$Q,"plays")</f>
        <v>2</v>
      </c>
      <c r="C13">
        <f>COUNTIFS(Kickstarter!$F:$F,"failed",Kickstarter!$D:$D,"&gt;=50000",Kickstarter!$Q:$Q,"plays")</f>
        <v>14</v>
      </c>
      <c r="D13">
        <f>COUNTIFS(Kickstarter!$F:$F,"canceled",Kickstarter!$D:$D,"&gt;=50000",Kickstarter!$Q:$Q,"plays")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1" zoomScale="50" zoomScaleNormal="50" workbookViewId="0">
      <selection activeCell="U2" sqref="U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28" customWidth="1"/>
    <col min="15" max="15" width="23.21875" customWidth="1"/>
    <col min="16" max="16" width="26.6640625" customWidth="1"/>
    <col min="17" max="17" width="15.88671875" customWidth="1"/>
    <col min="18" max="18" width="31" style="15" customWidth="1"/>
    <col min="19" max="19" width="27.66406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8264</v>
      </c>
      <c r="O1" s="9" t="s">
        <v>8265</v>
      </c>
      <c r="P1" s="10" t="s">
        <v>8321</v>
      </c>
      <c r="Q1" s="9" t="s">
        <v>8316</v>
      </c>
      <c r="R1" s="14" t="s">
        <v>8323</v>
      </c>
      <c r="S1" s="9" t="s">
        <v>8324</v>
      </c>
      <c r="T1" s="9" t="s">
        <v>8337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2344134.67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>
        <f>ROUND(E2/D2*100,0)</f>
        <v>27578</v>
      </c>
      <c r="O2">
        <f>IFERROR(ROUND(E2/L2,2),0)</f>
        <v>12879.86</v>
      </c>
      <c r="P2" s="11" t="s">
        <v>8266</v>
      </c>
      <c r="Q2" t="s">
        <v>8267</v>
      </c>
      <c r="R2" s="15">
        <f>(((J2/60)/60)/24)+DATE(1970,1,1)</f>
        <v>42177.007071759261</v>
      </c>
      <c r="S2" s="15">
        <f>(((I2/60)/60)/24)+DATE(1970,1,1)</f>
        <v>42208.125</v>
      </c>
      <c r="T2">
        <f>YEAR(R2)</f>
        <v>2015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1076751.05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>
        <f t="shared" ref="N3:N66" si="0">ROUND(E3/D3*100,0)</f>
        <v>10479</v>
      </c>
      <c r="O3">
        <f t="shared" ref="O3:O66" si="1">IFERROR(ROUND(E3/L3,2),0)</f>
        <v>13629.76</v>
      </c>
      <c r="P3" s="11" t="s">
        <v>8266</v>
      </c>
      <c r="Q3" t="s">
        <v>8267</v>
      </c>
      <c r="R3" s="15">
        <f t="shared" ref="R3:R66" si="2">(((J3/60)/60)/24)+DATE(1970,1,1)</f>
        <v>42766.600497685184</v>
      </c>
      <c r="S3" s="15">
        <f t="shared" ref="S3:S66" si="3">(((I3/60)/60)/24)+DATE(1970,1,1)</f>
        <v>42796.600497685184</v>
      </c>
      <c r="T3">
        <f t="shared" ref="T3:T66" si="4">YEAR(R3)</f>
        <v>2017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1052110.8700000001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>
        <f t="shared" si="0"/>
        <v>210422</v>
      </c>
      <c r="O4">
        <f t="shared" si="1"/>
        <v>30060.31</v>
      </c>
      <c r="P4" s="11" t="s">
        <v>8266</v>
      </c>
      <c r="Q4" t="s">
        <v>8267</v>
      </c>
      <c r="R4" s="15">
        <f t="shared" si="2"/>
        <v>42405.702349537038</v>
      </c>
      <c r="S4" s="15">
        <f t="shared" si="3"/>
        <v>42415.702349537038</v>
      </c>
      <c r="T4">
        <f t="shared" si="4"/>
        <v>2016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972594.99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>
        <f t="shared" si="0"/>
        <v>9726</v>
      </c>
      <c r="O5">
        <f t="shared" si="1"/>
        <v>6483.97</v>
      </c>
      <c r="P5" s="11" t="s">
        <v>8266</v>
      </c>
      <c r="Q5" t="s">
        <v>8267</v>
      </c>
      <c r="R5" s="15">
        <f t="shared" si="2"/>
        <v>41828.515127314815</v>
      </c>
      <c r="S5" s="15">
        <f t="shared" si="3"/>
        <v>41858.515127314815</v>
      </c>
      <c r="T5">
        <f t="shared" si="4"/>
        <v>2014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800211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>
        <f t="shared" si="0"/>
        <v>1819</v>
      </c>
      <c r="O6">
        <f t="shared" si="1"/>
        <v>2817.64</v>
      </c>
      <c r="P6" s="11" t="s">
        <v>8266</v>
      </c>
      <c r="Q6" t="s">
        <v>8267</v>
      </c>
      <c r="R6" s="15">
        <f t="shared" si="2"/>
        <v>42327.834247685183</v>
      </c>
      <c r="S6" s="15">
        <f t="shared" si="3"/>
        <v>42357.834247685183</v>
      </c>
      <c r="T6">
        <f t="shared" si="4"/>
        <v>2015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791862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>
        <f t="shared" si="0"/>
        <v>19802</v>
      </c>
      <c r="O7">
        <f t="shared" si="1"/>
        <v>16848.13</v>
      </c>
      <c r="P7" s="11" t="s">
        <v>8266</v>
      </c>
      <c r="Q7" t="s">
        <v>8267</v>
      </c>
      <c r="R7" s="15">
        <f t="shared" si="2"/>
        <v>42563.932951388888</v>
      </c>
      <c r="S7" s="15">
        <f t="shared" si="3"/>
        <v>42580.232638888891</v>
      </c>
      <c r="T7">
        <f t="shared" si="4"/>
        <v>2016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590807.11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>
        <f t="shared" si="0"/>
        <v>7385</v>
      </c>
      <c r="O8">
        <f t="shared" si="1"/>
        <v>10186.33</v>
      </c>
      <c r="P8" s="11" t="s">
        <v>8266</v>
      </c>
      <c r="Q8" t="s">
        <v>8267</v>
      </c>
      <c r="R8" s="15">
        <f t="shared" si="2"/>
        <v>41794.072337962964</v>
      </c>
      <c r="S8" s="15">
        <f t="shared" si="3"/>
        <v>41804.072337962964</v>
      </c>
      <c r="T8">
        <f t="shared" si="4"/>
        <v>2014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513422.57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>
        <f t="shared" si="0"/>
        <v>5705</v>
      </c>
      <c r="O9">
        <f t="shared" si="1"/>
        <v>9007.41</v>
      </c>
      <c r="P9" s="11" t="s">
        <v>8266</v>
      </c>
      <c r="Q9" t="s">
        <v>8267</v>
      </c>
      <c r="R9" s="15">
        <f t="shared" si="2"/>
        <v>42516.047071759262</v>
      </c>
      <c r="S9" s="15">
        <f t="shared" si="3"/>
        <v>42556.047071759262</v>
      </c>
      <c r="T9">
        <f t="shared" si="4"/>
        <v>2016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508525.01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>
        <f t="shared" si="0"/>
        <v>14529</v>
      </c>
      <c r="O10">
        <f t="shared" si="1"/>
        <v>42377.08</v>
      </c>
      <c r="P10" s="11" t="s">
        <v>8266</v>
      </c>
      <c r="Q10" t="s">
        <v>8267</v>
      </c>
      <c r="R10" s="15">
        <f t="shared" si="2"/>
        <v>42468.94458333333</v>
      </c>
      <c r="S10" s="15">
        <f t="shared" si="3"/>
        <v>42475.875</v>
      </c>
      <c r="T10">
        <f t="shared" si="4"/>
        <v>2016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500784.27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>
        <f t="shared" si="0"/>
        <v>100157</v>
      </c>
      <c r="O11">
        <f t="shared" si="1"/>
        <v>25039.21</v>
      </c>
      <c r="P11" s="11" t="s">
        <v>8266</v>
      </c>
      <c r="Q11" t="s">
        <v>8267</v>
      </c>
      <c r="R11" s="15">
        <f t="shared" si="2"/>
        <v>42447.103518518517</v>
      </c>
      <c r="S11" s="15">
        <f t="shared" si="3"/>
        <v>42477.103518518517</v>
      </c>
      <c r="T11">
        <f t="shared" si="4"/>
        <v>2016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471567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>
        <f t="shared" si="0"/>
        <v>15719</v>
      </c>
      <c r="O12">
        <f t="shared" si="1"/>
        <v>24819.32</v>
      </c>
      <c r="P12" s="11" t="s">
        <v>8266</v>
      </c>
      <c r="Q12" t="s">
        <v>8267</v>
      </c>
      <c r="R12" s="15">
        <f t="shared" si="2"/>
        <v>41780.068043981482</v>
      </c>
      <c r="S12" s="15">
        <f t="shared" si="3"/>
        <v>41815.068043981482</v>
      </c>
      <c r="T12">
        <f t="shared" si="4"/>
        <v>2014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409782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>
        <f t="shared" si="0"/>
        <v>8196</v>
      </c>
      <c r="O13">
        <f t="shared" si="1"/>
        <v>5463.76</v>
      </c>
      <c r="P13" s="11" t="s">
        <v>8266</v>
      </c>
      <c r="Q13" t="s">
        <v>8267</v>
      </c>
      <c r="R13" s="15">
        <f t="shared" si="2"/>
        <v>42572.778495370367</v>
      </c>
      <c r="S13" s="15">
        <f t="shared" si="3"/>
        <v>42604.125</v>
      </c>
      <c r="T13">
        <f t="shared" si="4"/>
        <v>2016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396659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>
        <f t="shared" si="0"/>
        <v>1322</v>
      </c>
      <c r="O14">
        <f t="shared" si="1"/>
        <v>479.64</v>
      </c>
      <c r="P14" s="11" t="s">
        <v>8266</v>
      </c>
      <c r="Q14" t="s">
        <v>8267</v>
      </c>
      <c r="R14" s="15">
        <f t="shared" si="2"/>
        <v>41791.713252314818</v>
      </c>
      <c r="S14" s="15">
        <f t="shared" si="3"/>
        <v>41836.125</v>
      </c>
      <c r="T14">
        <f t="shared" si="4"/>
        <v>2014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349474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>
        <f t="shared" si="0"/>
        <v>9985</v>
      </c>
      <c r="O15">
        <f t="shared" si="1"/>
        <v>6852.43</v>
      </c>
      <c r="P15" s="11" t="s">
        <v>8266</v>
      </c>
      <c r="Q15" t="s">
        <v>8267</v>
      </c>
      <c r="R15" s="15">
        <f t="shared" si="2"/>
        <v>42508.677187499998</v>
      </c>
      <c r="S15" s="15">
        <f t="shared" si="3"/>
        <v>42544.852083333331</v>
      </c>
      <c r="T15">
        <f t="shared" si="4"/>
        <v>2016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348018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>
        <f t="shared" si="0"/>
        <v>5800</v>
      </c>
      <c r="O16">
        <f t="shared" si="1"/>
        <v>8488.24</v>
      </c>
      <c r="P16" s="11" t="s">
        <v>8266</v>
      </c>
      <c r="Q16" t="s">
        <v>8267</v>
      </c>
      <c r="R16" s="15">
        <f t="shared" si="2"/>
        <v>41808.02648148148</v>
      </c>
      <c r="S16" s="15">
        <f t="shared" si="3"/>
        <v>41833.582638888889</v>
      </c>
      <c r="T16">
        <f t="shared" si="4"/>
        <v>2014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335597.31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>
        <f t="shared" si="0"/>
        <v>16780</v>
      </c>
      <c r="O17">
        <f t="shared" si="1"/>
        <v>3424.46</v>
      </c>
      <c r="P17" s="11" t="s">
        <v>8266</v>
      </c>
      <c r="Q17" t="s">
        <v>8267</v>
      </c>
      <c r="R17" s="15">
        <f t="shared" si="2"/>
        <v>42256.391875000001</v>
      </c>
      <c r="S17" s="15">
        <f t="shared" si="3"/>
        <v>42274.843055555553</v>
      </c>
      <c r="T17">
        <f t="shared" si="4"/>
        <v>2015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315295.89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>
        <f t="shared" si="0"/>
        <v>2627</v>
      </c>
      <c r="O18">
        <f t="shared" si="1"/>
        <v>4504.2299999999996</v>
      </c>
      <c r="P18" s="11" t="s">
        <v>8266</v>
      </c>
      <c r="Q18" t="s">
        <v>8267</v>
      </c>
      <c r="R18" s="15">
        <f t="shared" si="2"/>
        <v>41760.796423611115</v>
      </c>
      <c r="S18" s="15">
        <f t="shared" si="3"/>
        <v>41806.229166666664</v>
      </c>
      <c r="T18">
        <f t="shared" si="4"/>
        <v>2014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315222.2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>
        <f t="shared" si="0"/>
        <v>21015</v>
      </c>
      <c r="O19">
        <f t="shared" si="1"/>
        <v>8756.17</v>
      </c>
      <c r="P19" s="11" t="s">
        <v>8266</v>
      </c>
      <c r="Q19" t="s">
        <v>8267</v>
      </c>
      <c r="R19" s="15">
        <f t="shared" si="2"/>
        <v>41917.731736111113</v>
      </c>
      <c r="S19" s="15">
        <f t="shared" si="3"/>
        <v>41947.773402777777</v>
      </c>
      <c r="T19">
        <f t="shared" si="4"/>
        <v>2014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306970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>
        <f t="shared" si="0"/>
        <v>1023</v>
      </c>
      <c r="O20">
        <f t="shared" si="1"/>
        <v>897.57</v>
      </c>
      <c r="P20" s="11" t="s">
        <v>8266</v>
      </c>
      <c r="Q20" t="s">
        <v>8267</v>
      </c>
      <c r="R20" s="15">
        <f t="shared" si="2"/>
        <v>41869.542314814818</v>
      </c>
      <c r="S20" s="15">
        <f t="shared" si="3"/>
        <v>41899.542314814818</v>
      </c>
      <c r="T20">
        <f t="shared" si="4"/>
        <v>2014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>
        <f t="shared" si="0"/>
        <v>35496</v>
      </c>
      <c r="O21">
        <f t="shared" si="1"/>
        <v>13714.53</v>
      </c>
      <c r="P21" s="11" t="s">
        <v>8266</v>
      </c>
      <c r="Q21" t="s">
        <v>8267</v>
      </c>
      <c r="R21" s="15">
        <f t="shared" si="2"/>
        <v>42175.816365740742</v>
      </c>
      <c r="S21" s="15">
        <f t="shared" si="3"/>
        <v>42205.816365740742</v>
      </c>
      <c r="T21">
        <f t="shared" si="4"/>
        <v>2015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292097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>
        <f t="shared" si="0"/>
        <v>14605</v>
      </c>
      <c r="O22">
        <f t="shared" si="1"/>
        <v>11683.88</v>
      </c>
      <c r="P22" s="11" t="s">
        <v>8266</v>
      </c>
      <c r="Q22" t="s">
        <v>8267</v>
      </c>
      <c r="R22" s="15">
        <f t="shared" si="2"/>
        <v>42200.758240740746</v>
      </c>
      <c r="S22" s="15">
        <f t="shared" si="3"/>
        <v>42260.758240740746</v>
      </c>
      <c r="T22">
        <f t="shared" si="4"/>
        <v>2015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285309.33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>
        <f t="shared" si="0"/>
        <v>1542</v>
      </c>
      <c r="O23">
        <f t="shared" si="1"/>
        <v>2824.84</v>
      </c>
      <c r="P23" s="11" t="s">
        <v>8266</v>
      </c>
      <c r="Q23" t="s">
        <v>8267</v>
      </c>
      <c r="R23" s="15">
        <f t="shared" si="2"/>
        <v>41878.627187500002</v>
      </c>
      <c r="S23" s="15">
        <f t="shared" si="3"/>
        <v>41908.627187500002</v>
      </c>
      <c r="T23">
        <f t="shared" si="4"/>
        <v>2014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243778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>
        <f t="shared" si="0"/>
        <v>69651</v>
      </c>
      <c r="O24">
        <f t="shared" si="1"/>
        <v>30472.25</v>
      </c>
      <c r="P24" s="11" t="s">
        <v>8266</v>
      </c>
      <c r="Q24" t="s">
        <v>8267</v>
      </c>
      <c r="R24" s="15">
        <f t="shared" si="2"/>
        <v>41989.91134259259</v>
      </c>
      <c r="S24" s="15">
        <f t="shared" si="3"/>
        <v>42005.332638888889</v>
      </c>
      <c r="T24">
        <f t="shared" si="4"/>
        <v>2014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231543.12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>
        <f t="shared" si="0"/>
        <v>11577</v>
      </c>
      <c r="O25">
        <f t="shared" si="1"/>
        <v>10067.09</v>
      </c>
      <c r="P25" s="11" t="s">
        <v>8266</v>
      </c>
      <c r="Q25" t="s">
        <v>8267</v>
      </c>
      <c r="R25" s="15">
        <f t="shared" si="2"/>
        <v>42097.778946759259</v>
      </c>
      <c r="S25" s="15">
        <f t="shared" si="3"/>
        <v>42124.638888888891</v>
      </c>
      <c r="T25">
        <f t="shared" si="4"/>
        <v>2015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229802.31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>
        <f t="shared" si="0"/>
        <v>657</v>
      </c>
      <c r="O26">
        <f t="shared" si="1"/>
        <v>400.35</v>
      </c>
      <c r="P26" s="11" t="s">
        <v>8266</v>
      </c>
      <c r="Q26" t="s">
        <v>8267</v>
      </c>
      <c r="R26" s="15">
        <f t="shared" si="2"/>
        <v>42229.820173611108</v>
      </c>
      <c r="S26" s="15">
        <f t="shared" si="3"/>
        <v>42262.818750000006</v>
      </c>
      <c r="T26">
        <f t="shared" si="4"/>
        <v>2015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210171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>
        <f t="shared" si="0"/>
        <v>35029</v>
      </c>
      <c r="O27">
        <f t="shared" si="1"/>
        <v>15012.21</v>
      </c>
      <c r="P27" s="11" t="s">
        <v>8266</v>
      </c>
      <c r="Q27" t="s">
        <v>8267</v>
      </c>
      <c r="R27" s="15">
        <f t="shared" si="2"/>
        <v>42318.025011574078</v>
      </c>
      <c r="S27" s="15">
        <f t="shared" si="3"/>
        <v>42378.025011574078</v>
      </c>
      <c r="T27">
        <f t="shared" si="4"/>
        <v>2015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206743.09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>
        <f t="shared" si="0"/>
        <v>16539</v>
      </c>
      <c r="O28">
        <f t="shared" si="1"/>
        <v>10881.22</v>
      </c>
      <c r="P28" s="11" t="s">
        <v>8266</v>
      </c>
      <c r="Q28" t="s">
        <v>8267</v>
      </c>
      <c r="R28" s="15">
        <f t="shared" si="2"/>
        <v>41828.515555555554</v>
      </c>
      <c r="S28" s="15">
        <f t="shared" si="3"/>
        <v>41868.515555555554</v>
      </c>
      <c r="T28">
        <f t="shared" si="4"/>
        <v>2014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205025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>
        <f t="shared" si="0"/>
        <v>1025</v>
      </c>
      <c r="O29">
        <f t="shared" si="1"/>
        <v>1366.83</v>
      </c>
      <c r="P29" s="11" t="s">
        <v>8266</v>
      </c>
      <c r="Q29" t="s">
        <v>8267</v>
      </c>
      <c r="R29" s="15">
        <f t="shared" si="2"/>
        <v>41929.164733796293</v>
      </c>
      <c r="S29" s="15">
        <f t="shared" si="3"/>
        <v>41959.206400462965</v>
      </c>
      <c r="T29">
        <f t="shared" si="4"/>
        <v>2014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202928.5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>
        <f t="shared" si="0"/>
        <v>1691</v>
      </c>
      <c r="O30">
        <f t="shared" si="1"/>
        <v>2858.15</v>
      </c>
      <c r="P30" s="11" t="s">
        <v>8266</v>
      </c>
      <c r="Q30" t="s">
        <v>8267</v>
      </c>
      <c r="R30" s="15">
        <f t="shared" si="2"/>
        <v>42324.96393518518</v>
      </c>
      <c r="S30" s="15">
        <f t="shared" si="3"/>
        <v>42354.96393518518</v>
      </c>
      <c r="T30">
        <f t="shared" si="4"/>
        <v>2015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201165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>
        <f t="shared" si="0"/>
        <v>6706</v>
      </c>
      <c r="O31">
        <f t="shared" si="1"/>
        <v>1719.36</v>
      </c>
      <c r="P31" s="11" t="s">
        <v>8266</v>
      </c>
      <c r="Q31" t="s">
        <v>8267</v>
      </c>
      <c r="R31" s="15">
        <f t="shared" si="2"/>
        <v>41812.67324074074</v>
      </c>
      <c r="S31" s="15">
        <f t="shared" si="3"/>
        <v>41842.67324074074</v>
      </c>
      <c r="T31">
        <f t="shared" si="4"/>
        <v>2014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198415.01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>
        <f t="shared" si="0"/>
        <v>4960</v>
      </c>
      <c r="O32">
        <f t="shared" si="1"/>
        <v>3743.68</v>
      </c>
      <c r="P32" s="11" t="s">
        <v>8266</v>
      </c>
      <c r="Q32" t="s">
        <v>8267</v>
      </c>
      <c r="R32" s="15">
        <f t="shared" si="2"/>
        <v>41842.292997685188</v>
      </c>
      <c r="S32" s="15">
        <f t="shared" si="3"/>
        <v>41872.292997685188</v>
      </c>
      <c r="T32">
        <f t="shared" si="4"/>
        <v>2014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193963.9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>
        <f t="shared" si="0"/>
        <v>1492030</v>
      </c>
      <c r="O33">
        <f t="shared" si="1"/>
        <v>193963.9</v>
      </c>
      <c r="P33" s="11" t="s">
        <v>8266</v>
      </c>
      <c r="Q33" t="s">
        <v>8267</v>
      </c>
      <c r="R33" s="15">
        <f t="shared" si="2"/>
        <v>42376.79206018518</v>
      </c>
      <c r="S33" s="15">
        <f t="shared" si="3"/>
        <v>42394.79206018518</v>
      </c>
      <c r="T33">
        <f t="shared" si="4"/>
        <v>2016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184133.01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>
        <f t="shared" si="0"/>
        <v>647</v>
      </c>
      <c r="O34">
        <f t="shared" si="1"/>
        <v>2068.91</v>
      </c>
      <c r="P34" s="11" t="s">
        <v>8266</v>
      </c>
      <c r="Q34" t="s">
        <v>8267</v>
      </c>
      <c r="R34" s="15">
        <f t="shared" si="2"/>
        <v>42461.627511574072</v>
      </c>
      <c r="S34" s="15">
        <f t="shared" si="3"/>
        <v>42503.165972222225</v>
      </c>
      <c r="T34">
        <f t="shared" si="4"/>
        <v>2016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180062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>
        <f t="shared" si="0"/>
        <v>3430</v>
      </c>
      <c r="O35">
        <f t="shared" si="1"/>
        <v>2813.47</v>
      </c>
      <c r="P35" s="11" t="s">
        <v>8266</v>
      </c>
      <c r="Q35" t="s">
        <v>8267</v>
      </c>
      <c r="R35" s="15">
        <f t="shared" si="2"/>
        <v>42286.660891203705</v>
      </c>
      <c r="S35" s="15">
        <f t="shared" si="3"/>
        <v>42316.702557870376</v>
      </c>
      <c r="T35">
        <f t="shared" si="4"/>
        <v>2015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177412.01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>
        <f t="shared" si="0"/>
        <v>6824</v>
      </c>
      <c r="O36">
        <f t="shared" si="1"/>
        <v>2609</v>
      </c>
      <c r="P36" s="11" t="s">
        <v>8266</v>
      </c>
      <c r="Q36" t="s">
        <v>8267</v>
      </c>
      <c r="R36" s="15">
        <f t="shared" si="2"/>
        <v>41841.321770833332</v>
      </c>
      <c r="S36" s="15">
        <f t="shared" si="3"/>
        <v>41856.321770833332</v>
      </c>
      <c r="T36">
        <f t="shared" si="4"/>
        <v>2014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176524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>
        <f t="shared" si="0"/>
        <v>17652</v>
      </c>
      <c r="O37">
        <f t="shared" si="1"/>
        <v>6304.43</v>
      </c>
      <c r="P37" s="11" t="s">
        <v>8266</v>
      </c>
      <c r="Q37" t="s">
        <v>8267</v>
      </c>
      <c r="R37" s="15">
        <f t="shared" si="2"/>
        <v>42098.291828703703</v>
      </c>
      <c r="S37" s="15">
        <f t="shared" si="3"/>
        <v>42122</v>
      </c>
      <c r="T37">
        <f t="shared" si="4"/>
        <v>2015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176420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>
        <f t="shared" si="0"/>
        <v>2940</v>
      </c>
      <c r="O38">
        <f t="shared" si="1"/>
        <v>4009.55</v>
      </c>
      <c r="P38" s="11" t="s">
        <v>8266</v>
      </c>
      <c r="Q38" t="s">
        <v>8267</v>
      </c>
      <c r="R38" s="15">
        <f t="shared" si="2"/>
        <v>42068.307002314818</v>
      </c>
      <c r="S38" s="15">
        <f t="shared" si="3"/>
        <v>42098.265335648146</v>
      </c>
      <c r="T38">
        <f t="shared" si="4"/>
        <v>2015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171253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>
        <f t="shared" si="0"/>
        <v>778</v>
      </c>
      <c r="O39">
        <f t="shared" si="1"/>
        <v>676.89</v>
      </c>
      <c r="P39" s="11" t="s">
        <v>8266</v>
      </c>
      <c r="Q39" t="s">
        <v>8267</v>
      </c>
      <c r="R39" s="15">
        <f t="shared" si="2"/>
        <v>42032.693043981482</v>
      </c>
      <c r="S39" s="15">
        <f t="shared" si="3"/>
        <v>42062.693043981482</v>
      </c>
      <c r="T39">
        <f t="shared" si="4"/>
        <v>2015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170525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>
        <f t="shared" si="0"/>
        <v>6821</v>
      </c>
      <c r="O40">
        <f t="shared" si="1"/>
        <v>2583.71</v>
      </c>
      <c r="P40" s="11" t="s">
        <v>8266</v>
      </c>
      <c r="Q40" t="s">
        <v>8267</v>
      </c>
      <c r="R40" s="15">
        <f t="shared" si="2"/>
        <v>41375.057222222218</v>
      </c>
      <c r="S40" s="15">
        <f t="shared" si="3"/>
        <v>41405.057222222218</v>
      </c>
      <c r="T40">
        <f t="shared" si="4"/>
        <v>2013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170271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>
        <f t="shared" si="0"/>
        <v>681</v>
      </c>
      <c r="O41">
        <f t="shared" si="1"/>
        <v>784.66</v>
      </c>
      <c r="P41" s="11" t="s">
        <v>8266</v>
      </c>
      <c r="Q41" t="s">
        <v>8267</v>
      </c>
      <c r="R41" s="15">
        <f t="shared" si="2"/>
        <v>41754.047083333331</v>
      </c>
      <c r="S41" s="15">
        <f t="shared" si="3"/>
        <v>41784.957638888889</v>
      </c>
      <c r="T41">
        <f t="shared" si="4"/>
        <v>2014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169985.91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>
        <f t="shared" si="0"/>
        <v>8499</v>
      </c>
      <c r="O42">
        <f t="shared" si="1"/>
        <v>10624.12</v>
      </c>
      <c r="P42" s="11" t="s">
        <v>8266</v>
      </c>
      <c r="Q42" t="s">
        <v>8267</v>
      </c>
      <c r="R42" s="15">
        <f t="shared" si="2"/>
        <v>41789.21398148148</v>
      </c>
      <c r="S42" s="15">
        <f t="shared" si="3"/>
        <v>41809.166666666664</v>
      </c>
      <c r="T42">
        <f t="shared" si="4"/>
        <v>2014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169394.6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>
        <f t="shared" si="0"/>
        <v>8470</v>
      </c>
      <c r="O43">
        <f t="shared" si="1"/>
        <v>8915.51</v>
      </c>
      <c r="P43" s="11" t="s">
        <v>8266</v>
      </c>
      <c r="Q43" t="s">
        <v>8267</v>
      </c>
      <c r="R43" s="15">
        <f t="shared" si="2"/>
        <v>41887.568912037037</v>
      </c>
      <c r="S43" s="15">
        <f t="shared" si="3"/>
        <v>41917.568912037037</v>
      </c>
      <c r="T43">
        <f t="shared" si="4"/>
        <v>2014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168829.14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>
        <f t="shared" si="0"/>
        <v>1206</v>
      </c>
      <c r="O44">
        <f t="shared" si="1"/>
        <v>998.99</v>
      </c>
      <c r="P44" s="11" t="s">
        <v>8266</v>
      </c>
      <c r="Q44" t="s">
        <v>8267</v>
      </c>
      <c r="R44" s="15">
        <f t="shared" si="2"/>
        <v>41971.639189814814</v>
      </c>
      <c r="S44" s="15">
        <f t="shared" si="3"/>
        <v>42001.639189814814</v>
      </c>
      <c r="T44">
        <f t="shared" si="4"/>
        <v>2014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167820.6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>
        <f t="shared" si="0"/>
        <v>1678</v>
      </c>
      <c r="O45">
        <f t="shared" si="1"/>
        <v>638.1</v>
      </c>
      <c r="P45" s="11" t="s">
        <v>8266</v>
      </c>
      <c r="Q45" t="s">
        <v>8267</v>
      </c>
      <c r="R45" s="15">
        <f t="shared" si="2"/>
        <v>41802.790347222224</v>
      </c>
      <c r="S45" s="15">
        <f t="shared" si="3"/>
        <v>41833</v>
      </c>
      <c r="T45">
        <f t="shared" si="4"/>
        <v>2014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>
        <f t="shared" si="0"/>
        <v>8371</v>
      </c>
      <c r="O46">
        <f t="shared" si="1"/>
        <v>11160.67</v>
      </c>
      <c r="P46" s="11" t="s">
        <v>8266</v>
      </c>
      <c r="Q46" t="s">
        <v>8267</v>
      </c>
      <c r="R46" s="15">
        <f t="shared" si="2"/>
        <v>41874.098807870374</v>
      </c>
      <c r="S46" s="15">
        <f t="shared" si="3"/>
        <v>41919.098807870374</v>
      </c>
      <c r="T46">
        <f t="shared" si="4"/>
        <v>2014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161459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>
        <f t="shared" si="0"/>
        <v>3229</v>
      </c>
      <c r="O47">
        <f t="shared" si="1"/>
        <v>2646.87</v>
      </c>
      <c r="P47" s="11" t="s">
        <v>8266</v>
      </c>
      <c r="Q47" t="s">
        <v>8267</v>
      </c>
      <c r="R47" s="15">
        <f t="shared" si="2"/>
        <v>42457.623923611114</v>
      </c>
      <c r="S47" s="15">
        <f t="shared" si="3"/>
        <v>42487.623923611114</v>
      </c>
      <c r="T47">
        <f t="shared" si="4"/>
        <v>2016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160920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>
        <f t="shared" si="0"/>
        <v>1916</v>
      </c>
      <c r="O48">
        <f t="shared" si="1"/>
        <v>3576</v>
      </c>
      <c r="P48" s="11" t="s">
        <v>8266</v>
      </c>
      <c r="Q48" t="s">
        <v>8267</v>
      </c>
      <c r="R48" s="15">
        <f t="shared" si="2"/>
        <v>42323.964976851858</v>
      </c>
      <c r="S48" s="15">
        <f t="shared" si="3"/>
        <v>42353.964976851858</v>
      </c>
      <c r="T48">
        <f t="shared" si="4"/>
        <v>2015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153362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>
        <f t="shared" si="0"/>
        <v>3067</v>
      </c>
      <c r="O49">
        <f t="shared" si="1"/>
        <v>2190.89</v>
      </c>
      <c r="P49" s="11" t="s">
        <v>8266</v>
      </c>
      <c r="Q49" t="s">
        <v>8267</v>
      </c>
      <c r="R49" s="15">
        <f t="shared" si="2"/>
        <v>41932.819525462961</v>
      </c>
      <c r="S49" s="15">
        <f t="shared" si="3"/>
        <v>41992.861192129625</v>
      </c>
      <c r="T49">
        <f t="shared" si="4"/>
        <v>2014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152604.29999999999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>
        <f t="shared" si="0"/>
        <v>7630</v>
      </c>
      <c r="O50">
        <f t="shared" si="1"/>
        <v>4015.9</v>
      </c>
      <c r="P50" s="11" t="s">
        <v>8266</v>
      </c>
      <c r="Q50" t="s">
        <v>8267</v>
      </c>
      <c r="R50" s="15">
        <f t="shared" si="2"/>
        <v>42033.516898148147</v>
      </c>
      <c r="S50" s="15">
        <f t="shared" si="3"/>
        <v>42064.5</v>
      </c>
      <c r="T50">
        <f t="shared" si="4"/>
        <v>2015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152579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>
        <f t="shared" si="0"/>
        <v>1271</v>
      </c>
      <c r="O51">
        <f t="shared" si="1"/>
        <v>1753.78</v>
      </c>
      <c r="P51" s="11" t="s">
        <v>8266</v>
      </c>
      <c r="Q51" t="s">
        <v>8267</v>
      </c>
      <c r="R51" s="15">
        <f t="shared" si="2"/>
        <v>42271.176446759258</v>
      </c>
      <c r="S51" s="15">
        <f t="shared" si="3"/>
        <v>42301.176446759258</v>
      </c>
      <c r="T51">
        <f t="shared" si="4"/>
        <v>2015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152165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>
        <f t="shared" si="0"/>
        <v>25361</v>
      </c>
      <c r="O52">
        <f t="shared" si="1"/>
        <v>6916.59</v>
      </c>
      <c r="P52" s="11" t="s">
        <v>8266</v>
      </c>
      <c r="Q52" t="s">
        <v>8267</v>
      </c>
      <c r="R52" s="15">
        <f t="shared" si="2"/>
        <v>41995.752986111111</v>
      </c>
      <c r="S52" s="15">
        <f t="shared" si="3"/>
        <v>42034.708333333328</v>
      </c>
      <c r="T52">
        <f t="shared" si="4"/>
        <v>2014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150102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>
        <f t="shared" si="0"/>
        <v>1365</v>
      </c>
      <c r="O53">
        <f t="shared" si="1"/>
        <v>1261.3599999999999</v>
      </c>
      <c r="P53" s="11" t="s">
        <v>8266</v>
      </c>
      <c r="Q53" t="s">
        <v>8267</v>
      </c>
      <c r="R53" s="15">
        <f t="shared" si="2"/>
        <v>42196.928668981483</v>
      </c>
      <c r="S53" s="15">
        <f t="shared" si="3"/>
        <v>42226.928668981483</v>
      </c>
      <c r="T53">
        <f t="shared" si="4"/>
        <v>2015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147233.76999999999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>
        <f t="shared" si="0"/>
        <v>1472</v>
      </c>
      <c r="O54">
        <f t="shared" si="1"/>
        <v>2831.42</v>
      </c>
      <c r="P54" s="11" t="s">
        <v>8266</v>
      </c>
      <c r="Q54" t="s">
        <v>8267</v>
      </c>
      <c r="R54" s="15">
        <f t="shared" si="2"/>
        <v>41807.701921296299</v>
      </c>
      <c r="S54" s="15">
        <f t="shared" si="3"/>
        <v>41837.701921296299</v>
      </c>
      <c r="T54">
        <f t="shared" si="4"/>
        <v>2014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142483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>
        <f t="shared" si="0"/>
        <v>4749</v>
      </c>
      <c r="O55">
        <f t="shared" si="1"/>
        <v>1217.8</v>
      </c>
      <c r="P55" s="11" t="s">
        <v>8266</v>
      </c>
      <c r="Q55" t="s">
        <v>8267</v>
      </c>
      <c r="R55" s="15">
        <f t="shared" si="2"/>
        <v>41719.549131944441</v>
      </c>
      <c r="S55" s="15">
        <f t="shared" si="3"/>
        <v>41733.916666666664</v>
      </c>
      <c r="T55">
        <f t="shared" si="4"/>
        <v>2014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137254.84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>
        <f t="shared" si="0"/>
        <v>1373</v>
      </c>
      <c r="O56">
        <f t="shared" si="1"/>
        <v>2639.52</v>
      </c>
      <c r="P56" s="11" t="s">
        <v>8266</v>
      </c>
      <c r="Q56" t="s">
        <v>8267</v>
      </c>
      <c r="R56" s="15">
        <f t="shared" si="2"/>
        <v>42333.713206018518</v>
      </c>
      <c r="S56" s="15">
        <f t="shared" si="3"/>
        <v>42363.713206018518</v>
      </c>
      <c r="T56">
        <f t="shared" si="4"/>
        <v>2015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136924.35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>
        <f t="shared" si="0"/>
        <v>1592</v>
      </c>
      <c r="O57">
        <f t="shared" si="1"/>
        <v>1592.14</v>
      </c>
      <c r="P57" s="11" t="s">
        <v>8266</v>
      </c>
      <c r="Q57" t="s">
        <v>8267</v>
      </c>
      <c r="R57" s="15">
        <f t="shared" si="2"/>
        <v>42496.968935185185</v>
      </c>
      <c r="S57" s="15">
        <f t="shared" si="3"/>
        <v>42517.968935185185</v>
      </c>
      <c r="T57">
        <f t="shared" si="4"/>
        <v>2016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136009.76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>
        <f t="shared" si="0"/>
        <v>1700</v>
      </c>
      <c r="O58">
        <f t="shared" si="1"/>
        <v>781.67</v>
      </c>
      <c r="P58" s="11" t="s">
        <v>8266</v>
      </c>
      <c r="Q58" t="s">
        <v>8267</v>
      </c>
      <c r="R58" s="15">
        <f t="shared" si="2"/>
        <v>42149.548888888887</v>
      </c>
      <c r="S58" s="15">
        <f t="shared" si="3"/>
        <v>42163.666666666672</v>
      </c>
      <c r="T58">
        <f t="shared" si="4"/>
        <v>2015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129748.82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>
        <f t="shared" si="0"/>
        <v>865</v>
      </c>
      <c r="O59">
        <f t="shared" si="1"/>
        <v>1880.42</v>
      </c>
      <c r="P59" s="11" t="s">
        <v>8266</v>
      </c>
      <c r="Q59" t="s">
        <v>8267</v>
      </c>
      <c r="R59" s="15">
        <f t="shared" si="2"/>
        <v>42089.83289351852</v>
      </c>
      <c r="S59" s="15">
        <f t="shared" si="3"/>
        <v>42119.83289351852</v>
      </c>
      <c r="T59">
        <f t="shared" si="4"/>
        <v>2015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126082.45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>
        <f t="shared" si="0"/>
        <v>1261</v>
      </c>
      <c r="O60">
        <f t="shared" si="1"/>
        <v>1681.1</v>
      </c>
      <c r="P60" s="11" t="s">
        <v>8266</v>
      </c>
      <c r="Q60" t="s">
        <v>8267</v>
      </c>
      <c r="R60" s="15">
        <f t="shared" si="2"/>
        <v>41932.745046296295</v>
      </c>
      <c r="S60" s="15">
        <f t="shared" si="3"/>
        <v>41962.786712962959</v>
      </c>
      <c r="T60">
        <f t="shared" si="4"/>
        <v>2014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125137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>
        <f t="shared" si="0"/>
        <v>626</v>
      </c>
      <c r="O61">
        <f t="shared" si="1"/>
        <v>3792.03</v>
      </c>
      <c r="P61" s="11" t="s">
        <v>8266</v>
      </c>
      <c r="Q61" t="s">
        <v>8267</v>
      </c>
      <c r="R61" s="15">
        <f t="shared" si="2"/>
        <v>42230.23583333334</v>
      </c>
      <c r="S61" s="15">
        <f t="shared" si="3"/>
        <v>42261.875</v>
      </c>
      <c r="T61">
        <f t="shared" si="4"/>
        <v>2015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123920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>
        <f t="shared" si="0"/>
        <v>2754</v>
      </c>
      <c r="O62">
        <f t="shared" si="1"/>
        <v>1147.4100000000001</v>
      </c>
      <c r="P62" s="11" t="s">
        <v>8266</v>
      </c>
      <c r="Q62" t="s">
        <v>8268</v>
      </c>
      <c r="R62" s="15">
        <f t="shared" si="2"/>
        <v>41701.901817129627</v>
      </c>
      <c r="S62" s="15">
        <f t="shared" si="3"/>
        <v>41721</v>
      </c>
      <c r="T62">
        <f t="shared" si="4"/>
        <v>2014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123444.12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>
        <f t="shared" si="0"/>
        <v>2469</v>
      </c>
      <c r="O63">
        <f t="shared" si="1"/>
        <v>5367.14</v>
      </c>
      <c r="P63" s="11" t="s">
        <v>8266</v>
      </c>
      <c r="Q63" t="s">
        <v>8268</v>
      </c>
      <c r="R63" s="15">
        <f t="shared" si="2"/>
        <v>41409.814317129632</v>
      </c>
      <c r="S63" s="15">
        <f t="shared" si="3"/>
        <v>41431.814317129632</v>
      </c>
      <c r="T63">
        <f t="shared" si="4"/>
        <v>2013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120249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>
        <f t="shared" si="0"/>
        <v>4008</v>
      </c>
      <c r="O64">
        <f t="shared" si="1"/>
        <v>2505.19</v>
      </c>
      <c r="P64" s="11" t="s">
        <v>8266</v>
      </c>
      <c r="Q64" t="s">
        <v>8268</v>
      </c>
      <c r="R64" s="15">
        <f t="shared" si="2"/>
        <v>41311.799513888887</v>
      </c>
      <c r="S64" s="15">
        <f t="shared" si="3"/>
        <v>41336.799513888887</v>
      </c>
      <c r="T64">
        <f t="shared" si="4"/>
        <v>2013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>
        <f t="shared" si="0"/>
        <v>5861</v>
      </c>
      <c r="O65">
        <f t="shared" si="1"/>
        <v>1831.41</v>
      </c>
      <c r="P65" s="11" t="s">
        <v>8266</v>
      </c>
      <c r="Q65" t="s">
        <v>8268</v>
      </c>
      <c r="R65" s="15">
        <f t="shared" si="2"/>
        <v>41612.912187499998</v>
      </c>
      <c r="S65" s="15">
        <f t="shared" si="3"/>
        <v>41636.207638888889</v>
      </c>
      <c r="T65">
        <f t="shared" si="4"/>
        <v>2013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117108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>
        <f t="shared" si="0"/>
        <v>9759</v>
      </c>
      <c r="O66">
        <f t="shared" si="1"/>
        <v>4879.5</v>
      </c>
      <c r="P66" s="11" t="s">
        <v>8266</v>
      </c>
      <c r="Q66" t="s">
        <v>8268</v>
      </c>
      <c r="R66" s="15">
        <f t="shared" si="2"/>
        <v>41433.01829861111</v>
      </c>
      <c r="S66" s="15">
        <f t="shared" si="3"/>
        <v>41463.01829861111</v>
      </c>
      <c r="T66">
        <f t="shared" si="4"/>
        <v>2013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115816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>
        <f t="shared" ref="N67:N130" si="5">ROUND(E67/D67*100,0)</f>
        <v>1655</v>
      </c>
      <c r="O67">
        <f t="shared" ref="O67:O130" si="6">IFERROR(ROUND(E67/L67,2),0)</f>
        <v>2031.86</v>
      </c>
      <c r="P67" s="11" t="s">
        <v>8266</v>
      </c>
      <c r="Q67" t="s">
        <v>8268</v>
      </c>
      <c r="R67" s="15">
        <f t="shared" ref="R67:R130" si="7">(((J67/60)/60)/24)+DATE(1970,1,1)</f>
        <v>41835.821226851855</v>
      </c>
      <c r="S67" s="15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115297.5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>
        <f t="shared" si="5"/>
        <v>5765</v>
      </c>
      <c r="O68">
        <f t="shared" si="6"/>
        <v>4434.5200000000004</v>
      </c>
      <c r="P68" s="11" t="s">
        <v>8266</v>
      </c>
      <c r="Q68" t="s">
        <v>8268</v>
      </c>
      <c r="R68" s="15">
        <f t="shared" si="7"/>
        <v>42539.849768518514</v>
      </c>
      <c r="S68" s="15">
        <f t="shared" si="8"/>
        <v>42569.849768518514</v>
      </c>
      <c r="T68">
        <f t="shared" si="9"/>
        <v>2016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114977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>
        <f t="shared" si="5"/>
        <v>5749</v>
      </c>
      <c r="O69">
        <f t="shared" si="6"/>
        <v>5748.85</v>
      </c>
      <c r="P69" s="11" t="s">
        <v>8266</v>
      </c>
      <c r="Q69" t="s">
        <v>8268</v>
      </c>
      <c r="R69" s="15">
        <f t="shared" si="7"/>
        <v>41075.583379629628</v>
      </c>
      <c r="S69" s="15">
        <f t="shared" si="8"/>
        <v>41105.583379629628</v>
      </c>
      <c r="T69">
        <f t="shared" si="9"/>
        <v>2012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113015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>
        <f t="shared" si="5"/>
        <v>18836</v>
      </c>
      <c r="O70">
        <f t="shared" si="6"/>
        <v>3139.31</v>
      </c>
      <c r="P70" s="11" t="s">
        <v>8266</v>
      </c>
      <c r="Q70" t="s">
        <v>8268</v>
      </c>
      <c r="R70" s="15">
        <f t="shared" si="7"/>
        <v>41663.569340277776</v>
      </c>
      <c r="S70" s="15">
        <f t="shared" si="8"/>
        <v>41693.569340277776</v>
      </c>
      <c r="T70">
        <f t="shared" si="9"/>
        <v>2014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112536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>
        <f t="shared" si="5"/>
        <v>1125</v>
      </c>
      <c r="O71">
        <f t="shared" si="6"/>
        <v>632.22</v>
      </c>
      <c r="P71" s="11" t="s">
        <v>8266</v>
      </c>
      <c r="Q71" t="s">
        <v>8268</v>
      </c>
      <c r="R71" s="15">
        <f t="shared" si="7"/>
        <v>40786.187789351854</v>
      </c>
      <c r="S71" s="15">
        <f t="shared" si="8"/>
        <v>40818.290972222225</v>
      </c>
      <c r="T71">
        <f t="shared" si="9"/>
        <v>2011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110538.12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>
        <f t="shared" si="5"/>
        <v>22108</v>
      </c>
      <c r="O72">
        <f t="shared" si="6"/>
        <v>6502.24</v>
      </c>
      <c r="P72" s="11" t="s">
        <v>8266</v>
      </c>
      <c r="Q72" t="s">
        <v>8268</v>
      </c>
      <c r="R72" s="15">
        <f t="shared" si="7"/>
        <v>40730.896354166667</v>
      </c>
      <c r="S72" s="15">
        <f t="shared" si="8"/>
        <v>40790.896354166667</v>
      </c>
      <c r="T72">
        <f t="shared" si="9"/>
        <v>2011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110353.65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>
        <f t="shared" si="5"/>
        <v>6131</v>
      </c>
      <c r="O73">
        <f t="shared" si="6"/>
        <v>3448.55</v>
      </c>
      <c r="P73" s="11" t="s">
        <v>8266</v>
      </c>
      <c r="Q73" t="s">
        <v>8268</v>
      </c>
      <c r="R73" s="15">
        <f t="shared" si="7"/>
        <v>40997.271493055552</v>
      </c>
      <c r="S73" s="15">
        <f t="shared" si="8"/>
        <v>41057.271493055552</v>
      </c>
      <c r="T73">
        <f t="shared" si="9"/>
        <v>2012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108397.11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>
        <f t="shared" si="5"/>
        <v>4927</v>
      </c>
      <c r="O74">
        <f t="shared" si="6"/>
        <v>2643.83</v>
      </c>
      <c r="P74" s="11" t="s">
        <v>8266</v>
      </c>
      <c r="Q74" t="s">
        <v>8268</v>
      </c>
      <c r="R74" s="15">
        <f t="shared" si="7"/>
        <v>41208.010196759256</v>
      </c>
      <c r="S74" s="15">
        <f t="shared" si="8"/>
        <v>41228</v>
      </c>
      <c r="T74">
        <f t="shared" si="9"/>
        <v>2012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107421.57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>
        <f t="shared" si="5"/>
        <v>11936</v>
      </c>
      <c r="O75">
        <f t="shared" si="6"/>
        <v>5967.87</v>
      </c>
      <c r="P75" s="11" t="s">
        <v>8266</v>
      </c>
      <c r="Q75" t="s">
        <v>8268</v>
      </c>
      <c r="R75" s="15">
        <f t="shared" si="7"/>
        <v>40587.75675925926</v>
      </c>
      <c r="S75" s="15">
        <f t="shared" si="8"/>
        <v>40666.165972222225</v>
      </c>
      <c r="T75">
        <f t="shared" si="9"/>
        <v>2011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107148.74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>
        <f t="shared" si="5"/>
        <v>21430</v>
      </c>
      <c r="O76">
        <f t="shared" si="6"/>
        <v>3694.78</v>
      </c>
      <c r="P76" s="11" t="s">
        <v>8266</v>
      </c>
      <c r="Q76" t="s">
        <v>8268</v>
      </c>
      <c r="R76" s="15">
        <f t="shared" si="7"/>
        <v>42360.487210648149</v>
      </c>
      <c r="S76" s="15">
        <f t="shared" si="8"/>
        <v>42390.487210648149</v>
      </c>
      <c r="T76">
        <f t="shared" si="9"/>
        <v>2015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106330.39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>
        <f t="shared" si="5"/>
        <v>3038</v>
      </c>
      <c r="O77">
        <f t="shared" si="6"/>
        <v>2262.35</v>
      </c>
      <c r="P77" s="11" t="s">
        <v>8266</v>
      </c>
      <c r="Q77" t="s">
        <v>8268</v>
      </c>
      <c r="R77" s="15">
        <f t="shared" si="7"/>
        <v>41357.209166666667</v>
      </c>
      <c r="S77" s="15">
        <f t="shared" si="8"/>
        <v>41387.209166666667</v>
      </c>
      <c r="T77">
        <f t="shared" si="9"/>
        <v>2013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106222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>
        <f t="shared" si="5"/>
        <v>35407</v>
      </c>
      <c r="O78">
        <f t="shared" si="6"/>
        <v>7081.47</v>
      </c>
      <c r="P78" s="11" t="s">
        <v>8266</v>
      </c>
      <c r="Q78" t="s">
        <v>8268</v>
      </c>
      <c r="R78" s="15">
        <f t="shared" si="7"/>
        <v>40844.691643518519</v>
      </c>
      <c r="S78" s="15">
        <f t="shared" si="8"/>
        <v>40904.733310185184</v>
      </c>
      <c r="T78">
        <f t="shared" si="9"/>
        <v>2011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106084.5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>
        <f t="shared" si="5"/>
        <v>26521</v>
      </c>
      <c r="O79">
        <f t="shared" si="6"/>
        <v>4080.17</v>
      </c>
      <c r="P79" s="11" t="s">
        <v>8266</v>
      </c>
      <c r="Q79" t="s">
        <v>8268</v>
      </c>
      <c r="R79" s="15">
        <f t="shared" si="7"/>
        <v>40997.144872685189</v>
      </c>
      <c r="S79" s="15">
        <f t="shared" si="8"/>
        <v>41050.124305555553</v>
      </c>
      <c r="T79">
        <f t="shared" si="9"/>
        <v>2012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105881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>
        <f t="shared" si="5"/>
        <v>211762</v>
      </c>
      <c r="O80">
        <f t="shared" si="6"/>
        <v>3025.17</v>
      </c>
      <c r="P80" s="11" t="s">
        <v>8266</v>
      </c>
      <c r="Q80" t="s">
        <v>8268</v>
      </c>
      <c r="R80" s="15">
        <f t="shared" si="7"/>
        <v>42604.730567129634</v>
      </c>
      <c r="S80" s="15">
        <f t="shared" si="8"/>
        <v>42614.730567129634</v>
      </c>
      <c r="T80">
        <f t="shared" si="9"/>
        <v>2016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105745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>
        <f t="shared" si="5"/>
        <v>8134</v>
      </c>
      <c r="O81">
        <f t="shared" si="6"/>
        <v>2579.15</v>
      </c>
      <c r="P81" s="11" t="s">
        <v>8266</v>
      </c>
      <c r="Q81" t="s">
        <v>8268</v>
      </c>
      <c r="R81" s="15">
        <f t="shared" si="7"/>
        <v>41724.776539351849</v>
      </c>
      <c r="S81" s="15">
        <f t="shared" si="8"/>
        <v>41754.776539351849</v>
      </c>
      <c r="T81">
        <f t="shared" si="9"/>
        <v>2014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104146.51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>
        <f t="shared" si="5"/>
        <v>868</v>
      </c>
      <c r="O82">
        <f t="shared" si="6"/>
        <v>2215.88</v>
      </c>
      <c r="P82" s="11" t="s">
        <v>8266</v>
      </c>
      <c r="Q82" t="s">
        <v>8268</v>
      </c>
      <c r="R82" s="15">
        <f t="shared" si="7"/>
        <v>41583.083981481483</v>
      </c>
      <c r="S82" s="15">
        <f t="shared" si="8"/>
        <v>41618.083981481483</v>
      </c>
      <c r="T82">
        <f t="shared" si="9"/>
        <v>2013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100939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>
        <f t="shared" si="5"/>
        <v>13459</v>
      </c>
      <c r="O83">
        <f t="shared" si="6"/>
        <v>3604.96</v>
      </c>
      <c r="P83" s="11" t="s">
        <v>8266</v>
      </c>
      <c r="Q83" t="s">
        <v>8268</v>
      </c>
      <c r="R83" s="15">
        <f t="shared" si="7"/>
        <v>41100.158877314818</v>
      </c>
      <c r="S83" s="15">
        <f t="shared" si="8"/>
        <v>41104.126388888886</v>
      </c>
      <c r="T83">
        <f t="shared" si="9"/>
        <v>2012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100824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>
        <f t="shared" si="5"/>
        <v>2521</v>
      </c>
      <c r="O84">
        <f t="shared" si="6"/>
        <v>1008.24</v>
      </c>
      <c r="P84" s="11" t="s">
        <v>8266</v>
      </c>
      <c r="Q84" t="s">
        <v>8268</v>
      </c>
      <c r="R84" s="15">
        <f t="shared" si="7"/>
        <v>40795.820150462961</v>
      </c>
      <c r="S84" s="15">
        <f t="shared" si="8"/>
        <v>40825.820150462961</v>
      </c>
      <c r="T84">
        <f t="shared" si="9"/>
        <v>2011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100490.02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>
        <f t="shared" si="5"/>
        <v>50245</v>
      </c>
      <c r="O85">
        <f t="shared" si="6"/>
        <v>7730</v>
      </c>
      <c r="P85" s="11" t="s">
        <v>8266</v>
      </c>
      <c r="Q85" t="s">
        <v>8268</v>
      </c>
      <c r="R85" s="15">
        <f t="shared" si="7"/>
        <v>42042.615613425922</v>
      </c>
      <c r="S85" s="15">
        <f t="shared" si="8"/>
        <v>42057.479166666672</v>
      </c>
      <c r="T85">
        <f t="shared" si="9"/>
        <v>2015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100036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>
        <f t="shared" si="5"/>
        <v>20007</v>
      </c>
      <c r="O86">
        <f t="shared" si="6"/>
        <v>14290.86</v>
      </c>
      <c r="P86" s="11" t="s">
        <v>8266</v>
      </c>
      <c r="Q86" t="s">
        <v>8268</v>
      </c>
      <c r="R86" s="15">
        <f t="shared" si="7"/>
        <v>40648.757939814815</v>
      </c>
      <c r="S86" s="15">
        <f t="shared" si="8"/>
        <v>40678.757939814815</v>
      </c>
      <c r="T86">
        <f t="shared" si="9"/>
        <v>2011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98953.42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>
        <f t="shared" si="5"/>
        <v>8246</v>
      </c>
      <c r="O87">
        <f t="shared" si="6"/>
        <v>4712.07</v>
      </c>
      <c r="P87" s="11" t="s">
        <v>8266</v>
      </c>
      <c r="Q87" t="s">
        <v>8268</v>
      </c>
      <c r="R87" s="15">
        <f t="shared" si="7"/>
        <v>40779.125428240739</v>
      </c>
      <c r="S87" s="15">
        <f t="shared" si="8"/>
        <v>40809.125428240739</v>
      </c>
      <c r="T87">
        <f t="shared" si="9"/>
        <v>2011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97273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>
        <f t="shared" si="5"/>
        <v>1621</v>
      </c>
      <c r="O88">
        <f t="shared" si="6"/>
        <v>5721.94</v>
      </c>
      <c r="P88" s="11" t="s">
        <v>8266</v>
      </c>
      <c r="Q88" t="s">
        <v>8268</v>
      </c>
      <c r="R88" s="15">
        <f t="shared" si="7"/>
        <v>42291.556076388893</v>
      </c>
      <c r="S88" s="15">
        <f t="shared" si="8"/>
        <v>42365.59774305555</v>
      </c>
      <c r="T88">
        <f t="shared" si="9"/>
        <v>2015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>
        <f t="shared" si="5"/>
        <v>3850</v>
      </c>
      <c r="O89">
        <f t="shared" si="6"/>
        <v>3849.96</v>
      </c>
      <c r="P89" s="11" t="s">
        <v>8266</v>
      </c>
      <c r="Q89" t="s">
        <v>8268</v>
      </c>
      <c r="R89" s="15">
        <f t="shared" si="7"/>
        <v>40322.53938657407</v>
      </c>
      <c r="S89" s="15">
        <f t="shared" si="8"/>
        <v>40332.070138888892</v>
      </c>
      <c r="T89">
        <f t="shared" si="9"/>
        <v>2010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96015.9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>
        <f t="shared" si="5"/>
        <v>2743</v>
      </c>
      <c r="O90">
        <f t="shared" si="6"/>
        <v>1600.27</v>
      </c>
      <c r="P90" s="11" t="s">
        <v>8266</v>
      </c>
      <c r="Q90" t="s">
        <v>8268</v>
      </c>
      <c r="R90" s="15">
        <f t="shared" si="7"/>
        <v>41786.65892361111</v>
      </c>
      <c r="S90" s="15">
        <f t="shared" si="8"/>
        <v>41812.65892361111</v>
      </c>
      <c r="T90">
        <f t="shared" si="9"/>
        <v>2014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93374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>
        <f t="shared" si="5"/>
        <v>1556</v>
      </c>
      <c r="O91">
        <f t="shared" si="6"/>
        <v>1667.39</v>
      </c>
      <c r="P91" s="11" t="s">
        <v>8266</v>
      </c>
      <c r="Q91" t="s">
        <v>8268</v>
      </c>
      <c r="R91" s="15">
        <f t="shared" si="7"/>
        <v>41402.752222222225</v>
      </c>
      <c r="S91" s="15">
        <f t="shared" si="8"/>
        <v>41427.752222222225</v>
      </c>
      <c r="T91">
        <f t="shared" si="9"/>
        <v>2013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92848.5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>
        <f t="shared" si="5"/>
        <v>18570</v>
      </c>
      <c r="O92">
        <f t="shared" si="6"/>
        <v>5803.03</v>
      </c>
      <c r="P92" s="11" t="s">
        <v>8266</v>
      </c>
      <c r="Q92" t="s">
        <v>8268</v>
      </c>
      <c r="R92" s="15">
        <f t="shared" si="7"/>
        <v>40706.297442129631</v>
      </c>
      <c r="S92" s="15">
        <f t="shared" si="8"/>
        <v>40736.297442129631</v>
      </c>
      <c r="T92">
        <f t="shared" si="9"/>
        <v>2011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92340.21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>
        <f t="shared" si="5"/>
        <v>3078</v>
      </c>
      <c r="O93">
        <f t="shared" si="6"/>
        <v>2007.4</v>
      </c>
      <c r="P93" s="11" t="s">
        <v>8266</v>
      </c>
      <c r="Q93" t="s">
        <v>8268</v>
      </c>
      <c r="R93" s="15">
        <f t="shared" si="7"/>
        <v>40619.402361111112</v>
      </c>
      <c r="S93" s="15">
        <f t="shared" si="8"/>
        <v>40680.402361111112</v>
      </c>
      <c r="T93">
        <f t="shared" si="9"/>
        <v>2011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92154.22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>
        <f t="shared" si="5"/>
        <v>1843</v>
      </c>
      <c r="O94">
        <f t="shared" si="6"/>
        <v>2143.12</v>
      </c>
      <c r="P94" s="11" t="s">
        <v>8266</v>
      </c>
      <c r="Q94" t="s">
        <v>8268</v>
      </c>
      <c r="R94" s="15">
        <f t="shared" si="7"/>
        <v>42721.198877314819</v>
      </c>
      <c r="S94" s="15">
        <f t="shared" si="8"/>
        <v>42767.333333333328</v>
      </c>
      <c r="T94">
        <f t="shared" si="9"/>
        <v>2016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86492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>
        <f t="shared" si="5"/>
        <v>8649</v>
      </c>
      <c r="O95">
        <f t="shared" si="6"/>
        <v>5766.13</v>
      </c>
      <c r="P95" s="11" t="s">
        <v>8266</v>
      </c>
      <c r="Q95" t="s">
        <v>8268</v>
      </c>
      <c r="R95" s="15">
        <f t="shared" si="7"/>
        <v>41065.858067129629</v>
      </c>
      <c r="S95" s="15">
        <f t="shared" si="8"/>
        <v>41093.875</v>
      </c>
      <c r="T95">
        <f t="shared" si="9"/>
        <v>2012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86133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>
        <f t="shared" si="5"/>
        <v>34453</v>
      </c>
      <c r="O96">
        <f t="shared" si="6"/>
        <v>7177.75</v>
      </c>
      <c r="P96" s="11" t="s">
        <v>8266</v>
      </c>
      <c r="Q96" t="s">
        <v>8268</v>
      </c>
      <c r="R96" s="15">
        <f t="shared" si="7"/>
        <v>41716.717847222222</v>
      </c>
      <c r="S96" s="15">
        <f t="shared" si="8"/>
        <v>41736.717847222222</v>
      </c>
      <c r="T96">
        <f t="shared" si="9"/>
        <v>2014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85192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>
        <f t="shared" si="5"/>
        <v>24341</v>
      </c>
      <c r="O97">
        <f t="shared" si="6"/>
        <v>4056.76</v>
      </c>
      <c r="P97" s="11" t="s">
        <v>8266</v>
      </c>
      <c r="Q97" t="s">
        <v>8268</v>
      </c>
      <c r="R97" s="15">
        <f t="shared" si="7"/>
        <v>40935.005104166667</v>
      </c>
      <c r="S97" s="15">
        <f t="shared" si="8"/>
        <v>40965.005104166667</v>
      </c>
      <c r="T97">
        <f t="shared" si="9"/>
        <v>2012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84947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>
        <f t="shared" si="5"/>
        <v>5663</v>
      </c>
      <c r="O98">
        <f t="shared" si="6"/>
        <v>2498.44</v>
      </c>
      <c r="P98" s="11" t="s">
        <v>8266</v>
      </c>
      <c r="Q98" t="s">
        <v>8268</v>
      </c>
      <c r="R98" s="15">
        <f t="shared" si="7"/>
        <v>40324.662511574075</v>
      </c>
      <c r="S98" s="15">
        <f t="shared" si="8"/>
        <v>40391.125</v>
      </c>
      <c r="T98">
        <f t="shared" si="9"/>
        <v>2010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82532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>
        <f t="shared" si="5"/>
        <v>20633</v>
      </c>
      <c r="O99">
        <f t="shared" si="6"/>
        <v>10316.5</v>
      </c>
      <c r="P99" s="11" t="s">
        <v>8266</v>
      </c>
      <c r="Q99" t="s">
        <v>8268</v>
      </c>
      <c r="R99" s="15">
        <f t="shared" si="7"/>
        <v>40706.135208333333</v>
      </c>
      <c r="S99" s="15">
        <f t="shared" si="8"/>
        <v>40736.135208333333</v>
      </c>
      <c r="T99">
        <f t="shared" si="9"/>
        <v>2011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81316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>
        <f t="shared" si="5"/>
        <v>2541</v>
      </c>
      <c r="O100">
        <f t="shared" si="6"/>
        <v>1355.27</v>
      </c>
      <c r="P100" s="11" t="s">
        <v>8266</v>
      </c>
      <c r="Q100" t="s">
        <v>8268</v>
      </c>
      <c r="R100" s="15">
        <f t="shared" si="7"/>
        <v>41214.79483796296</v>
      </c>
      <c r="S100" s="15">
        <f t="shared" si="8"/>
        <v>41250.979166666664</v>
      </c>
      <c r="T100">
        <f t="shared" si="9"/>
        <v>2012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80070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>
        <f t="shared" si="5"/>
        <v>5338</v>
      </c>
      <c r="O101">
        <f t="shared" si="6"/>
        <v>2053.08</v>
      </c>
      <c r="P101" s="11" t="s">
        <v>8266</v>
      </c>
      <c r="Q101" t="s">
        <v>8268</v>
      </c>
      <c r="R101" s="15">
        <f t="shared" si="7"/>
        <v>41631.902766203704</v>
      </c>
      <c r="S101" s="15">
        <f t="shared" si="8"/>
        <v>41661.902766203704</v>
      </c>
      <c r="T101">
        <f t="shared" si="9"/>
        <v>2013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79686.05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>
        <f t="shared" si="5"/>
        <v>1594</v>
      </c>
      <c r="O102">
        <f t="shared" si="6"/>
        <v>3064.85</v>
      </c>
      <c r="P102" s="11" t="s">
        <v>8266</v>
      </c>
      <c r="Q102" t="s">
        <v>8268</v>
      </c>
      <c r="R102" s="15">
        <f t="shared" si="7"/>
        <v>41197.753310185188</v>
      </c>
      <c r="S102" s="15">
        <f t="shared" si="8"/>
        <v>41217.794976851852</v>
      </c>
      <c r="T102">
        <f t="shared" si="9"/>
        <v>2012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>
        <f t="shared" si="5"/>
        <v>2267</v>
      </c>
      <c r="O103">
        <f t="shared" si="6"/>
        <v>2266.7199999999998</v>
      </c>
      <c r="P103" s="11" t="s">
        <v>8266</v>
      </c>
      <c r="Q103" t="s">
        <v>8268</v>
      </c>
      <c r="R103" s="15">
        <f t="shared" si="7"/>
        <v>41274.776736111111</v>
      </c>
      <c r="S103" s="15">
        <f t="shared" si="8"/>
        <v>41298.776736111111</v>
      </c>
      <c r="T103">
        <f t="shared" si="9"/>
        <v>2012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79173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>
        <f t="shared" si="5"/>
        <v>1320</v>
      </c>
      <c r="O104">
        <f t="shared" si="6"/>
        <v>1218.05</v>
      </c>
      <c r="P104" s="11" t="s">
        <v>8266</v>
      </c>
      <c r="Q104" t="s">
        <v>8268</v>
      </c>
      <c r="R104" s="15">
        <f t="shared" si="7"/>
        <v>40505.131168981483</v>
      </c>
      <c r="S104" s="15">
        <f t="shared" si="8"/>
        <v>40535.131168981483</v>
      </c>
      <c r="T104">
        <f t="shared" si="9"/>
        <v>2010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77710.8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>
        <f t="shared" si="5"/>
        <v>5978</v>
      </c>
      <c r="O105">
        <f t="shared" si="6"/>
        <v>1585.93</v>
      </c>
      <c r="P105" s="11" t="s">
        <v>8266</v>
      </c>
      <c r="Q105" t="s">
        <v>8268</v>
      </c>
      <c r="R105" s="15">
        <f t="shared" si="7"/>
        <v>41682.805902777778</v>
      </c>
      <c r="S105" s="15">
        <f t="shared" si="8"/>
        <v>41705.805902777778</v>
      </c>
      <c r="T105">
        <f t="shared" si="9"/>
        <v>2014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>
        <f t="shared" si="5"/>
        <v>15390</v>
      </c>
      <c r="O106">
        <f t="shared" si="6"/>
        <v>7694.98</v>
      </c>
      <c r="P106" s="11" t="s">
        <v>8266</v>
      </c>
      <c r="Q106" t="s">
        <v>8268</v>
      </c>
      <c r="R106" s="15">
        <f t="shared" si="7"/>
        <v>40612.695208333331</v>
      </c>
      <c r="S106" s="15">
        <f t="shared" si="8"/>
        <v>40636.041666666664</v>
      </c>
      <c r="T106">
        <f t="shared" si="9"/>
        <v>2011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76726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>
        <f t="shared" si="5"/>
        <v>3488</v>
      </c>
      <c r="O107">
        <f t="shared" si="6"/>
        <v>1278.77</v>
      </c>
      <c r="P107" s="11" t="s">
        <v>8266</v>
      </c>
      <c r="Q107" t="s">
        <v>8268</v>
      </c>
      <c r="R107" s="15">
        <f t="shared" si="7"/>
        <v>42485.724768518514</v>
      </c>
      <c r="S107" s="15">
        <f t="shared" si="8"/>
        <v>42504</v>
      </c>
      <c r="T107">
        <f t="shared" si="9"/>
        <v>2016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76130.2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>
        <f t="shared" si="5"/>
        <v>1523</v>
      </c>
      <c r="O108">
        <f t="shared" si="6"/>
        <v>2819.64</v>
      </c>
      <c r="P108" s="11" t="s">
        <v>8266</v>
      </c>
      <c r="Q108" t="s">
        <v>8268</v>
      </c>
      <c r="R108" s="15">
        <f t="shared" si="7"/>
        <v>40987.776631944449</v>
      </c>
      <c r="S108" s="15">
        <f t="shared" si="8"/>
        <v>41001.776631944449</v>
      </c>
      <c r="T108">
        <f t="shared" si="9"/>
        <v>2012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76105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>
        <f t="shared" si="5"/>
        <v>1015</v>
      </c>
      <c r="O109">
        <f t="shared" si="6"/>
        <v>1102.97</v>
      </c>
      <c r="P109" s="11" t="s">
        <v>8266</v>
      </c>
      <c r="Q109" t="s">
        <v>8268</v>
      </c>
      <c r="R109" s="15">
        <f t="shared" si="7"/>
        <v>40635.982488425929</v>
      </c>
      <c r="S109" s="15">
        <f t="shared" si="8"/>
        <v>40657.982488425929</v>
      </c>
      <c r="T109">
        <f t="shared" si="9"/>
        <v>2011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76047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>
        <f t="shared" si="5"/>
        <v>5070</v>
      </c>
      <c r="O110">
        <f t="shared" si="6"/>
        <v>1618.02</v>
      </c>
      <c r="P110" s="11" t="s">
        <v>8266</v>
      </c>
      <c r="Q110" t="s">
        <v>8268</v>
      </c>
      <c r="R110" s="15">
        <f t="shared" si="7"/>
        <v>41365.613078703704</v>
      </c>
      <c r="S110" s="15">
        <f t="shared" si="8"/>
        <v>41425.613078703704</v>
      </c>
      <c r="T110">
        <f t="shared" si="9"/>
        <v>2013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75099.199999999997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>
        <f t="shared" si="5"/>
        <v>7510</v>
      </c>
      <c r="O111">
        <f t="shared" si="6"/>
        <v>1597.86</v>
      </c>
      <c r="P111" s="11" t="s">
        <v>8266</v>
      </c>
      <c r="Q111" t="s">
        <v>8268</v>
      </c>
      <c r="R111" s="15">
        <f t="shared" si="7"/>
        <v>40570.025810185187</v>
      </c>
      <c r="S111" s="15">
        <f t="shared" si="8"/>
        <v>40600.025810185187</v>
      </c>
      <c r="T111">
        <f t="shared" si="9"/>
        <v>2011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75029.48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>
        <f t="shared" si="5"/>
        <v>5771</v>
      </c>
      <c r="O112">
        <f t="shared" si="6"/>
        <v>2885.75</v>
      </c>
      <c r="P112" s="11" t="s">
        <v>8266</v>
      </c>
      <c r="Q112" t="s">
        <v>8268</v>
      </c>
      <c r="R112" s="15">
        <f t="shared" si="7"/>
        <v>41557.949687500004</v>
      </c>
      <c r="S112" s="15">
        <f t="shared" si="8"/>
        <v>41592.249305555553</v>
      </c>
      <c r="T112">
        <f t="shared" si="9"/>
        <v>2013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74134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>
        <f t="shared" si="5"/>
        <v>2118</v>
      </c>
      <c r="O113">
        <f t="shared" si="6"/>
        <v>1398.75</v>
      </c>
      <c r="P113" s="11" t="s">
        <v>8266</v>
      </c>
      <c r="Q113" t="s">
        <v>8268</v>
      </c>
      <c r="R113" s="15">
        <f t="shared" si="7"/>
        <v>42125.333182870367</v>
      </c>
      <c r="S113" s="15">
        <f t="shared" si="8"/>
        <v>42155.333182870367</v>
      </c>
      <c r="T113">
        <f t="shared" si="9"/>
        <v>2015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74026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>
        <f t="shared" si="5"/>
        <v>1481</v>
      </c>
      <c r="O114">
        <f t="shared" si="6"/>
        <v>913.9</v>
      </c>
      <c r="P114" s="11" t="s">
        <v>8266</v>
      </c>
      <c r="Q114" t="s">
        <v>8268</v>
      </c>
      <c r="R114" s="15">
        <f t="shared" si="7"/>
        <v>41718.043032407404</v>
      </c>
      <c r="S114" s="15">
        <f t="shared" si="8"/>
        <v>41742.083333333336</v>
      </c>
      <c r="T114">
        <f t="shared" si="9"/>
        <v>2014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>
        <f t="shared" si="5"/>
        <v>1476</v>
      </c>
      <c r="O115">
        <f t="shared" si="6"/>
        <v>946.39</v>
      </c>
      <c r="P115" s="11" t="s">
        <v>8266</v>
      </c>
      <c r="Q115" t="s">
        <v>8268</v>
      </c>
      <c r="R115" s="15">
        <f t="shared" si="7"/>
        <v>40753.758425925924</v>
      </c>
      <c r="S115" s="15">
        <f t="shared" si="8"/>
        <v>40761.625</v>
      </c>
      <c r="T115">
        <f t="shared" si="9"/>
        <v>2011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73552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>
        <f t="shared" si="5"/>
        <v>2452</v>
      </c>
      <c r="O116">
        <f t="shared" si="6"/>
        <v>2101.4899999999998</v>
      </c>
      <c r="P116" s="11" t="s">
        <v>8266</v>
      </c>
      <c r="Q116" t="s">
        <v>8268</v>
      </c>
      <c r="R116" s="15">
        <f t="shared" si="7"/>
        <v>40861.27416666667</v>
      </c>
      <c r="S116" s="15">
        <f t="shared" si="8"/>
        <v>40921.27416666667</v>
      </c>
      <c r="T116">
        <f t="shared" si="9"/>
        <v>2011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71771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>
        <f t="shared" si="5"/>
        <v>15949</v>
      </c>
      <c r="O117">
        <f t="shared" si="6"/>
        <v>3262.32</v>
      </c>
      <c r="P117" s="11" t="s">
        <v>8266</v>
      </c>
      <c r="Q117" t="s">
        <v>8268</v>
      </c>
      <c r="R117" s="15">
        <f t="shared" si="7"/>
        <v>40918.738935185182</v>
      </c>
      <c r="S117" s="15">
        <f t="shared" si="8"/>
        <v>40943.738935185182</v>
      </c>
      <c r="T117">
        <f t="shared" si="9"/>
        <v>2012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71748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>
        <f t="shared" si="5"/>
        <v>2050</v>
      </c>
      <c r="O118">
        <f t="shared" si="6"/>
        <v>1258.74</v>
      </c>
      <c r="P118" s="11" t="s">
        <v>8266</v>
      </c>
      <c r="Q118" t="s">
        <v>8268</v>
      </c>
      <c r="R118" s="15">
        <f t="shared" si="7"/>
        <v>40595.497164351851</v>
      </c>
      <c r="S118" s="15">
        <f t="shared" si="8"/>
        <v>40641.455497685187</v>
      </c>
      <c r="T118">
        <f t="shared" si="9"/>
        <v>2011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69465.33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>
        <f t="shared" si="5"/>
        <v>1544</v>
      </c>
      <c r="O119">
        <f t="shared" si="6"/>
        <v>2572.79</v>
      </c>
      <c r="P119" s="11" t="s">
        <v>8266</v>
      </c>
      <c r="Q119" t="s">
        <v>8268</v>
      </c>
      <c r="R119" s="15">
        <f t="shared" si="7"/>
        <v>40248.834999999999</v>
      </c>
      <c r="S119" s="15">
        <f t="shared" si="8"/>
        <v>40338.791666666664</v>
      </c>
      <c r="T119">
        <f t="shared" si="9"/>
        <v>2010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67856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>
        <f t="shared" si="5"/>
        <v>1357</v>
      </c>
      <c r="O120">
        <f t="shared" si="6"/>
        <v>1739.9</v>
      </c>
      <c r="P120" s="11" t="s">
        <v>8266</v>
      </c>
      <c r="Q120" t="s">
        <v>8268</v>
      </c>
      <c r="R120" s="15">
        <f t="shared" si="7"/>
        <v>40723.053657407407</v>
      </c>
      <c r="S120" s="15">
        <f t="shared" si="8"/>
        <v>40753.053657407407</v>
      </c>
      <c r="T120">
        <f t="shared" si="9"/>
        <v>2011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>
        <f t="shared" si="5"/>
        <v>2048</v>
      </c>
      <c r="O121">
        <f t="shared" si="6"/>
        <v>1798.77</v>
      </c>
      <c r="P121" s="11" t="s">
        <v>8266</v>
      </c>
      <c r="Q121" t="s">
        <v>8268</v>
      </c>
      <c r="R121" s="15">
        <f t="shared" si="7"/>
        <v>40739.069282407407</v>
      </c>
      <c r="S121" s="15">
        <f t="shared" si="8"/>
        <v>40768.958333333336</v>
      </c>
      <c r="T121">
        <f t="shared" si="9"/>
        <v>2011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66458.23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>
        <f t="shared" si="5"/>
        <v>95</v>
      </c>
      <c r="O122">
        <f t="shared" si="6"/>
        <v>66458.23</v>
      </c>
      <c r="P122" s="11" t="s">
        <v>8266</v>
      </c>
      <c r="Q122" t="s">
        <v>8269</v>
      </c>
      <c r="R122" s="15">
        <f t="shared" si="7"/>
        <v>42616.049849537041</v>
      </c>
      <c r="S122" s="15">
        <f t="shared" si="8"/>
        <v>42646.049849537041</v>
      </c>
      <c r="T122">
        <f t="shared" si="9"/>
        <v>2016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65924.38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>
        <f t="shared" si="5"/>
        <v>2197</v>
      </c>
      <c r="O123">
        <f t="shared" si="6"/>
        <v>65924.38</v>
      </c>
      <c r="P123" s="11" t="s">
        <v>8266</v>
      </c>
      <c r="Q123" t="s">
        <v>8269</v>
      </c>
      <c r="R123" s="15">
        <f t="shared" si="7"/>
        <v>42096.704976851848</v>
      </c>
      <c r="S123" s="15">
        <f t="shared" si="8"/>
        <v>42112.427777777775</v>
      </c>
      <c r="T123">
        <f t="shared" si="9"/>
        <v>2015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65313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>
        <f t="shared" si="5"/>
        <v>0</v>
      </c>
      <c r="O124">
        <f t="shared" si="6"/>
        <v>0</v>
      </c>
      <c r="P124" s="11" t="s">
        <v>8266</v>
      </c>
      <c r="Q124" t="s">
        <v>8269</v>
      </c>
      <c r="R124" s="15">
        <f t="shared" si="7"/>
        <v>42593.431793981479</v>
      </c>
      <c r="S124" s="15">
        <f t="shared" si="8"/>
        <v>42653.431793981479</v>
      </c>
      <c r="T124">
        <f t="shared" si="9"/>
        <v>2016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64974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>
        <f t="shared" si="5"/>
        <v>118</v>
      </c>
      <c r="O125">
        <f t="shared" si="6"/>
        <v>10829</v>
      </c>
      <c r="P125" s="11" t="s">
        <v>8266</v>
      </c>
      <c r="Q125" t="s">
        <v>8269</v>
      </c>
      <c r="R125" s="15">
        <f t="shared" si="7"/>
        <v>41904.781990740739</v>
      </c>
      <c r="S125" s="15">
        <f t="shared" si="8"/>
        <v>41940.916666666664</v>
      </c>
      <c r="T125">
        <f t="shared" si="9"/>
        <v>2014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64203.33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>
        <f t="shared" si="5"/>
        <v>1605</v>
      </c>
      <c r="O126">
        <f t="shared" si="6"/>
        <v>0</v>
      </c>
      <c r="P126" s="11" t="s">
        <v>8266</v>
      </c>
      <c r="Q126" t="s">
        <v>8269</v>
      </c>
      <c r="R126" s="15">
        <f t="shared" si="7"/>
        <v>42114.928726851853</v>
      </c>
      <c r="S126" s="15">
        <f t="shared" si="8"/>
        <v>42139.928726851853</v>
      </c>
      <c r="T126">
        <f t="shared" si="9"/>
        <v>2015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63527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>
        <f t="shared" si="5"/>
        <v>12705</v>
      </c>
      <c r="O127">
        <f t="shared" si="6"/>
        <v>10587.83</v>
      </c>
      <c r="P127" s="11" t="s">
        <v>8266</v>
      </c>
      <c r="Q127" t="s">
        <v>8269</v>
      </c>
      <c r="R127" s="15">
        <f t="shared" si="7"/>
        <v>42709.993981481486</v>
      </c>
      <c r="S127" s="15">
        <f t="shared" si="8"/>
        <v>42769.993981481486</v>
      </c>
      <c r="T127">
        <f t="shared" si="9"/>
        <v>2016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63460.18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>
        <f t="shared" si="5"/>
        <v>254</v>
      </c>
      <c r="O128">
        <f t="shared" si="6"/>
        <v>4881.55</v>
      </c>
      <c r="P128" s="11" t="s">
        <v>8266</v>
      </c>
      <c r="Q128" t="s">
        <v>8269</v>
      </c>
      <c r="R128" s="15">
        <f t="shared" si="7"/>
        <v>42135.589548611111</v>
      </c>
      <c r="S128" s="15">
        <f t="shared" si="8"/>
        <v>42166.083333333328</v>
      </c>
      <c r="T128">
        <f t="shared" si="9"/>
        <v>2015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60450.1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>
        <f t="shared" si="5"/>
        <v>756</v>
      </c>
      <c r="O129">
        <f t="shared" si="6"/>
        <v>15112.53</v>
      </c>
      <c r="P129" s="11" t="s">
        <v>8266</v>
      </c>
      <c r="Q129" t="s">
        <v>8269</v>
      </c>
      <c r="R129" s="15">
        <f t="shared" si="7"/>
        <v>42067.62431712963</v>
      </c>
      <c r="S129" s="15">
        <f t="shared" si="8"/>
        <v>42097.582650462966</v>
      </c>
      <c r="T129">
        <f t="shared" si="9"/>
        <v>2015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60180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>
        <f t="shared" si="5"/>
        <v>60</v>
      </c>
      <c r="O130">
        <f t="shared" si="6"/>
        <v>10030</v>
      </c>
      <c r="P130" s="11" t="s">
        <v>8266</v>
      </c>
      <c r="Q130" t="s">
        <v>8269</v>
      </c>
      <c r="R130" s="15">
        <f t="shared" si="7"/>
        <v>42628.22792824074</v>
      </c>
      <c r="S130" s="15">
        <f t="shared" si="8"/>
        <v>42663.22792824074</v>
      </c>
      <c r="T130">
        <f t="shared" si="9"/>
        <v>2016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60175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>
        <f t="shared" ref="N131:N194" si="10">ROUND(E131/D131*100,0)</f>
        <v>301</v>
      </c>
      <c r="O131">
        <f t="shared" ref="O131:O194" si="11">IFERROR(ROUND(E131/L131,2),0)</f>
        <v>0</v>
      </c>
      <c r="P131" s="11" t="s">
        <v>8266</v>
      </c>
      <c r="Q131" t="s">
        <v>8269</v>
      </c>
      <c r="R131" s="15">
        <f t="shared" ref="R131:R194" si="12">(((J131/60)/60)/24)+DATE(1970,1,1)</f>
        <v>41882.937303240738</v>
      </c>
      <c r="S131" s="15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60095.35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>
        <f t="shared" si="10"/>
        <v>10016</v>
      </c>
      <c r="O132">
        <f t="shared" si="11"/>
        <v>0</v>
      </c>
      <c r="P132" s="11" t="s">
        <v>8266</v>
      </c>
      <c r="Q132" t="s">
        <v>8269</v>
      </c>
      <c r="R132" s="15">
        <f t="shared" si="12"/>
        <v>41778.915416666663</v>
      </c>
      <c r="S132" s="15">
        <f t="shared" si="13"/>
        <v>41806.844444444447</v>
      </c>
      <c r="T132">
        <f t="shared" si="14"/>
        <v>2014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60046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>
        <f t="shared" si="10"/>
        <v>5004</v>
      </c>
      <c r="O133">
        <f t="shared" si="11"/>
        <v>0</v>
      </c>
      <c r="P133" s="11" t="s">
        <v>8266</v>
      </c>
      <c r="Q133" t="s">
        <v>8269</v>
      </c>
      <c r="R133" s="15">
        <f t="shared" si="12"/>
        <v>42541.837511574078</v>
      </c>
      <c r="S133" s="15">
        <f t="shared" si="13"/>
        <v>42557</v>
      </c>
      <c r="T133">
        <f t="shared" si="14"/>
        <v>2016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58520.2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>
        <f t="shared" si="10"/>
        <v>73</v>
      </c>
      <c r="O134">
        <f t="shared" si="11"/>
        <v>722.47</v>
      </c>
      <c r="P134" s="11" t="s">
        <v>8266</v>
      </c>
      <c r="Q134" t="s">
        <v>8269</v>
      </c>
      <c r="R134" s="15">
        <f t="shared" si="12"/>
        <v>41905.812581018516</v>
      </c>
      <c r="S134" s="15">
        <f t="shared" si="13"/>
        <v>41950.854247685187</v>
      </c>
      <c r="T134">
        <f t="shared" si="14"/>
        <v>2014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57817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>
        <f t="shared" si="10"/>
        <v>81</v>
      </c>
      <c r="O135">
        <f t="shared" si="11"/>
        <v>0</v>
      </c>
      <c r="P135" s="11" t="s">
        <v>8266</v>
      </c>
      <c r="Q135" t="s">
        <v>8269</v>
      </c>
      <c r="R135" s="15">
        <f t="shared" si="12"/>
        <v>42491.80768518518</v>
      </c>
      <c r="S135" s="15">
        <f t="shared" si="13"/>
        <v>42521.729861111111</v>
      </c>
      <c r="T135">
        <f t="shared" si="14"/>
        <v>2016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57754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>
        <f t="shared" si="10"/>
        <v>1155</v>
      </c>
      <c r="O136">
        <f t="shared" si="11"/>
        <v>0</v>
      </c>
      <c r="P136" s="11" t="s">
        <v>8266</v>
      </c>
      <c r="Q136" t="s">
        <v>8269</v>
      </c>
      <c r="R136" s="15">
        <f t="shared" si="12"/>
        <v>42221.909930555557</v>
      </c>
      <c r="S136" s="15">
        <f t="shared" si="13"/>
        <v>42251.708333333328</v>
      </c>
      <c r="T136">
        <f t="shared" si="14"/>
        <v>2015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57342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>
        <f t="shared" si="10"/>
        <v>1911</v>
      </c>
      <c r="O137">
        <f t="shared" si="11"/>
        <v>11468.4</v>
      </c>
      <c r="P137" s="11" t="s">
        <v>8266</v>
      </c>
      <c r="Q137" t="s">
        <v>8269</v>
      </c>
      <c r="R137" s="15">
        <f t="shared" si="12"/>
        <v>41788.381909722222</v>
      </c>
      <c r="S137" s="15">
        <f t="shared" si="13"/>
        <v>41821.791666666664</v>
      </c>
      <c r="T137">
        <f t="shared" si="14"/>
        <v>2014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57197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>
        <f t="shared" si="10"/>
        <v>1907</v>
      </c>
      <c r="O138">
        <f t="shared" si="11"/>
        <v>0</v>
      </c>
      <c r="P138" s="11" t="s">
        <v>8266</v>
      </c>
      <c r="Q138" t="s">
        <v>8269</v>
      </c>
      <c r="R138" s="15">
        <f t="shared" si="12"/>
        <v>42096.410115740742</v>
      </c>
      <c r="S138" s="15">
        <f t="shared" si="13"/>
        <v>42140.427777777775</v>
      </c>
      <c r="T138">
        <f t="shared" si="14"/>
        <v>2015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56618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>
        <f t="shared" si="10"/>
        <v>103</v>
      </c>
      <c r="O139">
        <f t="shared" si="11"/>
        <v>0</v>
      </c>
      <c r="P139" s="11" t="s">
        <v>8266</v>
      </c>
      <c r="Q139" t="s">
        <v>8269</v>
      </c>
      <c r="R139" s="15">
        <f t="shared" si="12"/>
        <v>42239.573993055557</v>
      </c>
      <c r="S139" s="15">
        <f t="shared" si="13"/>
        <v>42289.573993055557</v>
      </c>
      <c r="T139">
        <f t="shared" si="14"/>
        <v>2015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56590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>
        <f t="shared" si="10"/>
        <v>38</v>
      </c>
      <c r="O140">
        <f t="shared" si="11"/>
        <v>975.69</v>
      </c>
      <c r="P140" s="11" t="s">
        <v>8266</v>
      </c>
      <c r="Q140" t="s">
        <v>8269</v>
      </c>
      <c r="R140" s="15">
        <f t="shared" si="12"/>
        <v>42186.257418981477</v>
      </c>
      <c r="S140" s="15">
        <f t="shared" si="13"/>
        <v>42217.207638888889</v>
      </c>
      <c r="T140">
        <f t="shared" si="14"/>
        <v>2015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56146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>
        <f t="shared" si="10"/>
        <v>11229</v>
      </c>
      <c r="O141">
        <f t="shared" si="11"/>
        <v>56146</v>
      </c>
      <c r="P141" s="11" t="s">
        <v>8266</v>
      </c>
      <c r="Q141" t="s">
        <v>8269</v>
      </c>
      <c r="R141" s="15">
        <f t="shared" si="12"/>
        <v>42187.920972222222</v>
      </c>
      <c r="S141" s="15">
        <f t="shared" si="13"/>
        <v>42197.920972222222</v>
      </c>
      <c r="T141">
        <f t="shared" si="14"/>
        <v>2015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56079.83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>
        <f t="shared" si="10"/>
        <v>28</v>
      </c>
      <c r="O142">
        <f t="shared" si="11"/>
        <v>0</v>
      </c>
      <c r="P142" s="11" t="s">
        <v>8266</v>
      </c>
      <c r="Q142" t="s">
        <v>8269</v>
      </c>
      <c r="R142" s="15">
        <f t="shared" si="12"/>
        <v>42053.198287037041</v>
      </c>
      <c r="S142" s="15">
        <f t="shared" si="13"/>
        <v>42083.15662037037</v>
      </c>
      <c r="T142">
        <f t="shared" si="14"/>
        <v>2015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55223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>
        <f t="shared" si="10"/>
        <v>460</v>
      </c>
      <c r="O143">
        <f t="shared" si="11"/>
        <v>1972.25</v>
      </c>
      <c r="P143" s="11" t="s">
        <v>8266</v>
      </c>
      <c r="Q143" t="s">
        <v>8269</v>
      </c>
      <c r="R143" s="15">
        <f t="shared" si="12"/>
        <v>42110.153043981481</v>
      </c>
      <c r="S143" s="15">
        <f t="shared" si="13"/>
        <v>42155.153043981481</v>
      </c>
      <c r="T143">
        <f t="shared" si="14"/>
        <v>2015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55201.52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>
        <f t="shared" si="10"/>
        <v>1840</v>
      </c>
      <c r="O144">
        <f t="shared" si="11"/>
        <v>55201.52</v>
      </c>
      <c r="P144" s="11" t="s">
        <v>8266</v>
      </c>
      <c r="Q144" t="s">
        <v>8269</v>
      </c>
      <c r="R144" s="15">
        <f t="shared" si="12"/>
        <v>41938.893263888887</v>
      </c>
      <c r="S144" s="15">
        <f t="shared" si="13"/>
        <v>41959.934930555552</v>
      </c>
      <c r="T144">
        <f t="shared" si="14"/>
        <v>2014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54116.28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>
        <f t="shared" si="10"/>
        <v>984</v>
      </c>
      <c r="O145">
        <f t="shared" si="11"/>
        <v>0</v>
      </c>
      <c r="P145" s="11" t="s">
        <v>8266</v>
      </c>
      <c r="Q145" t="s">
        <v>8269</v>
      </c>
      <c r="R145" s="15">
        <f t="shared" si="12"/>
        <v>42559.064143518524</v>
      </c>
      <c r="S145" s="15">
        <f t="shared" si="13"/>
        <v>42616.246527777781</v>
      </c>
      <c r="T145">
        <f t="shared" si="14"/>
        <v>2016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53771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>
        <f t="shared" si="10"/>
        <v>717</v>
      </c>
      <c r="O146">
        <f t="shared" si="11"/>
        <v>1453.27</v>
      </c>
      <c r="P146" s="11" t="s">
        <v>8266</v>
      </c>
      <c r="Q146" t="s">
        <v>8269</v>
      </c>
      <c r="R146" s="15">
        <f t="shared" si="12"/>
        <v>42047.762407407412</v>
      </c>
      <c r="S146" s="15">
        <f t="shared" si="13"/>
        <v>42107.72074074074</v>
      </c>
      <c r="T146">
        <f t="shared" si="14"/>
        <v>2015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53769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>
        <f t="shared" si="10"/>
        <v>1195</v>
      </c>
      <c r="O147">
        <f t="shared" si="11"/>
        <v>5974.33</v>
      </c>
      <c r="P147" s="11" t="s">
        <v>8266</v>
      </c>
      <c r="Q147" t="s">
        <v>8269</v>
      </c>
      <c r="R147" s="15">
        <f t="shared" si="12"/>
        <v>42200.542268518519</v>
      </c>
      <c r="S147" s="15">
        <f t="shared" si="13"/>
        <v>42227.542268518519</v>
      </c>
      <c r="T147">
        <f t="shared" si="14"/>
        <v>2015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53737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>
        <f t="shared" si="10"/>
        <v>269</v>
      </c>
      <c r="O148">
        <f t="shared" si="11"/>
        <v>17912.330000000002</v>
      </c>
      <c r="P148" s="11" t="s">
        <v>8266</v>
      </c>
      <c r="Q148" t="s">
        <v>8269</v>
      </c>
      <c r="R148" s="15">
        <f t="shared" si="12"/>
        <v>42693.016180555554</v>
      </c>
      <c r="S148" s="15">
        <f t="shared" si="13"/>
        <v>42753.016180555554</v>
      </c>
      <c r="T148">
        <f t="shared" si="14"/>
        <v>2016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53670.6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>
        <f t="shared" si="10"/>
        <v>767</v>
      </c>
      <c r="O149">
        <f t="shared" si="11"/>
        <v>0</v>
      </c>
      <c r="P149" s="11" t="s">
        <v>8266</v>
      </c>
      <c r="Q149" t="s">
        <v>8269</v>
      </c>
      <c r="R149" s="15">
        <f t="shared" si="12"/>
        <v>41969.767824074079</v>
      </c>
      <c r="S149" s="15">
        <f t="shared" si="13"/>
        <v>42012.762499999997</v>
      </c>
      <c r="T149">
        <f t="shared" si="14"/>
        <v>2014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53157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>
        <f t="shared" si="10"/>
        <v>106</v>
      </c>
      <c r="O150">
        <f t="shared" si="11"/>
        <v>26578.5</v>
      </c>
      <c r="P150" s="11" t="s">
        <v>8266</v>
      </c>
      <c r="Q150" t="s">
        <v>8269</v>
      </c>
      <c r="R150" s="15">
        <f t="shared" si="12"/>
        <v>42397.281666666662</v>
      </c>
      <c r="S150" s="15">
        <f t="shared" si="13"/>
        <v>42427.281666666662</v>
      </c>
      <c r="T150">
        <f t="shared" si="14"/>
        <v>2016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53001.3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>
        <f t="shared" si="10"/>
        <v>530</v>
      </c>
      <c r="O151">
        <f t="shared" si="11"/>
        <v>8833.5499999999993</v>
      </c>
      <c r="P151" s="11" t="s">
        <v>8266</v>
      </c>
      <c r="Q151" t="s">
        <v>8269</v>
      </c>
      <c r="R151" s="15">
        <f t="shared" si="12"/>
        <v>41968.172106481477</v>
      </c>
      <c r="S151" s="15">
        <f t="shared" si="13"/>
        <v>41998.333333333328</v>
      </c>
      <c r="T151">
        <f t="shared" si="14"/>
        <v>2014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52576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>
        <f t="shared" si="10"/>
        <v>40</v>
      </c>
      <c r="O152">
        <f t="shared" si="11"/>
        <v>784.72</v>
      </c>
      <c r="P152" s="11" t="s">
        <v>8266</v>
      </c>
      <c r="Q152" t="s">
        <v>8269</v>
      </c>
      <c r="R152" s="15">
        <f t="shared" si="12"/>
        <v>42090.161828703705</v>
      </c>
      <c r="S152" s="15">
        <f t="shared" si="13"/>
        <v>42150.161828703705</v>
      </c>
      <c r="T152">
        <f t="shared" si="14"/>
        <v>2015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52198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>
        <f t="shared" si="10"/>
        <v>21</v>
      </c>
      <c r="O153">
        <f t="shared" si="11"/>
        <v>10439.6</v>
      </c>
      <c r="P153" s="11" t="s">
        <v>8266</v>
      </c>
      <c r="Q153" t="s">
        <v>8269</v>
      </c>
      <c r="R153" s="15">
        <f t="shared" si="12"/>
        <v>42113.550821759258</v>
      </c>
      <c r="S153" s="15">
        <f t="shared" si="13"/>
        <v>42173.550821759258</v>
      </c>
      <c r="T153">
        <f t="shared" si="14"/>
        <v>2015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51906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>
        <f t="shared" si="10"/>
        <v>14</v>
      </c>
      <c r="O154">
        <f t="shared" si="11"/>
        <v>25953</v>
      </c>
      <c r="P154" s="11" t="s">
        <v>8266</v>
      </c>
      <c r="Q154" t="s">
        <v>8269</v>
      </c>
      <c r="R154" s="15">
        <f t="shared" si="12"/>
        <v>41875.077546296299</v>
      </c>
      <c r="S154" s="15">
        <f t="shared" si="13"/>
        <v>41905.077546296299</v>
      </c>
      <c r="T154">
        <f t="shared" si="14"/>
        <v>2014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51605.31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>
        <f t="shared" si="10"/>
        <v>103</v>
      </c>
      <c r="O155">
        <f t="shared" si="11"/>
        <v>5160.53</v>
      </c>
      <c r="P155" s="11" t="s">
        <v>8266</v>
      </c>
      <c r="Q155" t="s">
        <v>8269</v>
      </c>
      <c r="R155" s="15">
        <f t="shared" si="12"/>
        <v>41933.586157407408</v>
      </c>
      <c r="S155" s="15">
        <f t="shared" si="13"/>
        <v>41975.627824074079</v>
      </c>
      <c r="T155">
        <f t="shared" si="14"/>
        <v>2014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51544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>
        <f t="shared" si="10"/>
        <v>3436</v>
      </c>
      <c r="O156">
        <f t="shared" si="11"/>
        <v>17181.330000000002</v>
      </c>
      <c r="P156" s="11" t="s">
        <v>8266</v>
      </c>
      <c r="Q156" t="s">
        <v>8269</v>
      </c>
      <c r="R156" s="15">
        <f t="shared" si="12"/>
        <v>42115.547395833331</v>
      </c>
      <c r="S156" s="15">
        <f t="shared" si="13"/>
        <v>42158.547395833331</v>
      </c>
      <c r="T156">
        <f t="shared" si="14"/>
        <v>2015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51514.5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>
        <f t="shared" si="10"/>
        <v>4</v>
      </c>
      <c r="O157">
        <f t="shared" si="11"/>
        <v>12878.63</v>
      </c>
      <c r="P157" s="11" t="s">
        <v>8266</v>
      </c>
      <c r="Q157" t="s">
        <v>8269</v>
      </c>
      <c r="R157" s="15">
        <f t="shared" si="12"/>
        <v>42168.559432870374</v>
      </c>
      <c r="S157" s="15">
        <f t="shared" si="13"/>
        <v>42208.559432870374</v>
      </c>
      <c r="T157">
        <f t="shared" si="14"/>
        <v>2015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51184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>
        <f t="shared" si="10"/>
        <v>146</v>
      </c>
      <c r="O158">
        <f t="shared" si="11"/>
        <v>3412.27</v>
      </c>
      <c r="P158" s="11" t="s">
        <v>8266</v>
      </c>
      <c r="Q158" t="s">
        <v>8269</v>
      </c>
      <c r="R158" s="15">
        <f t="shared" si="12"/>
        <v>41794.124953703707</v>
      </c>
      <c r="S158" s="15">
        <f t="shared" si="13"/>
        <v>41854.124953703707</v>
      </c>
      <c r="T158">
        <f t="shared" si="14"/>
        <v>2014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51149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>
        <f t="shared" si="10"/>
        <v>1708</v>
      </c>
      <c r="O159">
        <f t="shared" si="11"/>
        <v>25574.5</v>
      </c>
      <c r="P159" s="11" t="s">
        <v>8266</v>
      </c>
      <c r="Q159" t="s">
        <v>8269</v>
      </c>
      <c r="R159" s="15">
        <f t="shared" si="12"/>
        <v>42396.911712962959</v>
      </c>
      <c r="S159" s="15">
        <f t="shared" si="13"/>
        <v>42426.911712962959</v>
      </c>
      <c r="T159">
        <f t="shared" si="14"/>
        <v>2016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50863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>
        <f t="shared" si="10"/>
        <v>1017</v>
      </c>
      <c r="O160">
        <f t="shared" si="11"/>
        <v>0</v>
      </c>
      <c r="P160" s="11" t="s">
        <v>8266</v>
      </c>
      <c r="Q160" t="s">
        <v>8269</v>
      </c>
      <c r="R160" s="15">
        <f t="shared" si="12"/>
        <v>41904.07671296296</v>
      </c>
      <c r="S160" s="15">
        <f t="shared" si="13"/>
        <v>41934.07671296296</v>
      </c>
      <c r="T160">
        <f t="shared" si="14"/>
        <v>2014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50803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>
        <f t="shared" si="10"/>
        <v>10</v>
      </c>
      <c r="O161">
        <f t="shared" si="11"/>
        <v>50803</v>
      </c>
      <c r="P161" s="11" t="s">
        <v>8266</v>
      </c>
      <c r="Q161" t="s">
        <v>8269</v>
      </c>
      <c r="R161" s="15">
        <f t="shared" si="12"/>
        <v>42514.434548611112</v>
      </c>
      <c r="S161" s="15">
        <f t="shared" si="13"/>
        <v>42554.434548611112</v>
      </c>
      <c r="T161">
        <f t="shared" si="14"/>
        <v>2016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50653.11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>
        <f t="shared" si="10"/>
        <v>1013</v>
      </c>
      <c r="O162">
        <f t="shared" si="11"/>
        <v>0</v>
      </c>
      <c r="P162" s="11" t="s">
        <v>8266</v>
      </c>
      <c r="Q162" t="s">
        <v>8270</v>
      </c>
      <c r="R162" s="15">
        <f t="shared" si="12"/>
        <v>42171.913090277783</v>
      </c>
      <c r="S162" s="15">
        <f t="shared" si="13"/>
        <v>42231.913090277783</v>
      </c>
      <c r="T162">
        <f t="shared" si="14"/>
        <v>2015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50251.41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>
        <f t="shared" si="10"/>
        <v>101</v>
      </c>
      <c r="O163">
        <f t="shared" si="11"/>
        <v>50251.41</v>
      </c>
      <c r="P163" s="11" t="s">
        <v>8266</v>
      </c>
      <c r="Q163" t="s">
        <v>8270</v>
      </c>
      <c r="R163" s="15">
        <f t="shared" si="12"/>
        <v>41792.687442129631</v>
      </c>
      <c r="S163" s="15">
        <f t="shared" si="13"/>
        <v>41822.687442129631</v>
      </c>
      <c r="T163">
        <f t="shared" si="14"/>
        <v>2014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50091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>
        <f t="shared" si="10"/>
        <v>1789</v>
      </c>
      <c r="O164">
        <f t="shared" si="11"/>
        <v>5009.1000000000004</v>
      </c>
      <c r="P164" s="11" t="s">
        <v>8266</v>
      </c>
      <c r="Q164" t="s">
        <v>8270</v>
      </c>
      <c r="R164" s="15">
        <f t="shared" si="12"/>
        <v>41835.126805555556</v>
      </c>
      <c r="S164" s="15">
        <f t="shared" si="13"/>
        <v>41867.987500000003</v>
      </c>
      <c r="T164">
        <f t="shared" si="14"/>
        <v>2014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49830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>
        <f t="shared" si="10"/>
        <v>2</v>
      </c>
      <c r="O165">
        <f t="shared" si="11"/>
        <v>0</v>
      </c>
      <c r="P165" s="11" t="s">
        <v>8266</v>
      </c>
      <c r="Q165" t="s">
        <v>8270</v>
      </c>
      <c r="R165" s="15">
        <f t="shared" si="12"/>
        <v>42243.961273148147</v>
      </c>
      <c r="S165" s="15">
        <f t="shared" si="13"/>
        <v>42278</v>
      </c>
      <c r="T165">
        <f t="shared" si="14"/>
        <v>2015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49811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>
        <f t="shared" si="10"/>
        <v>42</v>
      </c>
      <c r="O166">
        <f t="shared" si="11"/>
        <v>7115.86</v>
      </c>
      <c r="P166" s="11" t="s">
        <v>8266</v>
      </c>
      <c r="Q166" t="s">
        <v>8270</v>
      </c>
      <c r="R166" s="15">
        <f t="shared" si="12"/>
        <v>41841.762743055559</v>
      </c>
      <c r="S166" s="15">
        <f t="shared" si="13"/>
        <v>41901.762743055559</v>
      </c>
      <c r="T166">
        <f t="shared" si="14"/>
        <v>2014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49588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>
        <f t="shared" si="10"/>
        <v>292</v>
      </c>
      <c r="O167">
        <f t="shared" si="11"/>
        <v>0</v>
      </c>
      <c r="P167" s="11" t="s">
        <v>8266</v>
      </c>
      <c r="Q167" t="s">
        <v>8270</v>
      </c>
      <c r="R167" s="15">
        <f t="shared" si="12"/>
        <v>42351.658842592587</v>
      </c>
      <c r="S167" s="15">
        <f t="shared" si="13"/>
        <v>42381.658842592587</v>
      </c>
      <c r="T167">
        <f t="shared" si="14"/>
        <v>2015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49321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>
        <f t="shared" si="10"/>
        <v>986</v>
      </c>
      <c r="O168">
        <f t="shared" si="11"/>
        <v>49321</v>
      </c>
      <c r="P168" s="11" t="s">
        <v>8266</v>
      </c>
      <c r="Q168" t="s">
        <v>8270</v>
      </c>
      <c r="R168" s="15">
        <f t="shared" si="12"/>
        <v>42721.075949074075</v>
      </c>
      <c r="S168" s="15">
        <f t="shared" si="13"/>
        <v>42751.075949074075</v>
      </c>
      <c r="T168">
        <f t="shared" si="14"/>
        <v>2016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49100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>
        <f t="shared" si="10"/>
        <v>45</v>
      </c>
      <c r="O169">
        <f t="shared" si="11"/>
        <v>24550</v>
      </c>
      <c r="P169" s="11" t="s">
        <v>8266</v>
      </c>
      <c r="Q169" t="s">
        <v>8270</v>
      </c>
      <c r="R169" s="15">
        <f t="shared" si="12"/>
        <v>42160.927488425921</v>
      </c>
      <c r="S169" s="15">
        <f t="shared" si="13"/>
        <v>42220.927488425921</v>
      </c>
      <c r="T169">
        <f t="shared" si="14"/>
        <v>2015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48434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>
        <f t="shared" si="10"/>
        <v>605</v>
      </c>
      <c r="O170">
        <f t="shared" si="11"/>
        <v>16144.67</v>
      </c>
      <c r="P170" s="11" t="s">
        <v>8266</v>
      </c>
      <c r="Q170" t="s">
        <v>8270</v>
      </c>
      <c r="R170" s="15">
        <f t="shared" si="12"/>
        <v>42052.83530092593</v>
      </c>
      <c r="S170" s="15">
        <f t="shared" si="13"/>
        <v>42082.793634259258</v>
      </c>
      <c r="T170">
        <f t="shared" si="14"/>
        <v>2015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47978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>
        <f t="shared" si="10"/>
        <v>1919</v>
      </c>
      <c r="O171">
        <f t="shared" si="11"/>
        <v>4797.8</v>
      </c>
      <c r="P171" s="11" t="s">
        <v>8266</v>
      </c>
      <c r="Q171" t="s">
        <v>8270</v>
      </c>
      <c r="R171" s="15">
        <f t="shared" si="12"/>
        <v>41900.505312499998</v>
      </c>
      <c r="S171" s="15">
        <f t="shared" si="13"/>
        <v>41930.505312499998</v>
      </c>
      <c r="T171">
        <f t="shared" si="14"/>
        <v>2014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47665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>
        <f t="shared" si="10"/>
        <v>477</v>
      </c>
      <c r="O172">
        <f t="shared" si="11"/>
        <v>4766.5</v>
      </c>
      <c r="P172" s="11" t="s">
        <v>8266</v>
      </c>
      <c r="Q172" t="s">
        <v>8270</v>
      </c>
      <c r="R172" s="15">
        <f t="shared" si="12"/>
        <v>42216.977812500001</v>
      </c>
      <c r="S172" s="15">
        <f t="shared" si="13"/>
        <v>42246.227777777778</v>
      </c>
      <c r="T172">
        <f t="shared" si="14"/>
        <v>2015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47327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>
        <f t="shared" si="10"/>
        <v>95</v>
      </c>
      <c r="O173">
        <f t="shared" si="11"/>
        <v>47327</v>
      </c>
      <c r="P173" s="11" t="s">
        <v>8266</v>
      </c>
      <c r="Q173" t="s">
        <v>8270</v>
      </c>
      <c r="R173" s="15">
        <f t="shared" si="12"/>
        <v>42534.180717592593</v>
      </c>
      <c r="S173" s="15">
        <f t="shared" si="13"/>
        <v>42594.180717592593</v>
      </c>
      <c r="T173">
        <f t="shared" si="14"/>
        <v>2016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47189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>
        <f t="shared" si="10"/>
        <v>50</v>
      </c>
      <c r="O174">
        <f t="shared" si="11"/>
        <v>0</v>
      </c>
      <c r="P174" s="11" t="s">
        <v>8266</v>
      </c>
      <c r="Q174" t="s">
        <v>8270</v>
      </c>
      <c r="R174" s="15">
        <f t="shared" si="12"/>
        <v>42047.394942129627</v>
      </c>
      <c r="S174" s="15">
        <f t="shared" si="13"/>
        <v>42082.353275462956</v>
      </c>
      <c r="T174">
        <f t="shared" si="14"/>
        <v>2015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47074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>
        <f t="shared" si="10"/>
        <v>4241</v>
      </c>
      <c r="O175">
        <f t="shared" si="11"/>
        <v>0</v>
      </c>
      <c r="P175" s="11" t="s">
        <v>8266</v>
      </c>
      <c r="Q175" t="s">
        <v>8270</v>
      </c>
      <c r="R175" s="15">
        <f t="shared" si="12"/>
        <v>42033.573009259257</v>
      </c>
      <c r="S175" s="15">
        <f t="shared" si="13"/>
        <v>42063.573009259257</v>
      </c>
      <c r="T175">
        <f t="shared" si="14"/>
        <v>2015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46643.07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>
        <f t="shared" si="10"/>
        <v>777</v>
      </c>
      <c r="O176">
        <f t="shared" si="11"/>
        <v>0</v>
      </c>
      <c r="P176" s="11" t="s">
        <v>8266</v>
      </c>
      <c r="Q176" t="s">
        <v>8270</v>
      </c>
      <c r="R176" s="15">
        <f t="shared" si="12"/>
        <v>42072.758981481486</v>
      </c>
      <c r="S176" s="15">
        <f t="shared" si="13"/>
        <v>42132.758981481486</v>
      </c>
      <c r="T176">
        <f t="shared" si="14"/>
        <v>2015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46100.69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>
        <f t="shared" si="10"/>
        <v>231</v>
      </c>
      <c r="O177">
        <f t="shared" si="11"/>
        <v>1773.1</v>
      </c>
      <c r="P177" s="11" t="s">
        <v>8266</v>
      </c>
      <c r="Q177" t="s">
        <v>8270</v>
      </c>
      <c r="R177" s="15">
        <f t="shared" si="12"/>
        <v>41855.777905092589</v>
      </c>
      <c r="S177" s="15">
        <f t="shared" si="13"/>
        <v>41880.777905092589</v>
      </c>
      <c r="T177">
        <f t="shared" si="14"/>
        <v>2014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46032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>
        <f t="shared" si="10"/>
        <v>3069</v>
      </c>
      <c r="O178">
        <f t="shared" si="11"/>
        <v>0</v>
      </c>
      <c r="P178" s="11" t="s">
        <v>8266</v>
      </c>
      <c r="Q178" t="s">
        <v>8270</v>
      </c>
      <c r="R178" s="15">
        <f t="shared" si="12"/>
        <v>42191.824062500003</v>
      </c>
      <c r="S178" s="15">
        <f t="shared" si="13"/>
        <v>42221.824062500003</v>
      </c>
      <c r="T178">
        <f t="shared" si="14"/>
        <v>2015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45979.01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>
        <f t="shared" si="10"/>
        <v>10218</v>
      </c>
      <c r="O179">
        <f t="shared" si="11"/>
        <v>6568.43</v>
      </c>
      <c r="P179" s="11" t="s">
        <v>8266</v>
      </c>
      <c r="Q179" t="s">
        <v>8270</v>
      </c>
      <c r="R179" s="15">
        <f t="shared" si="12"/>
        <v>42070.047754629632</v>
      </c>
      <c r="S179" s="15">
        <f t="shared" si="13"/>
        <v>42087.00608796296</v>
      </c>
      <c r="T179">
        <f t="shared" si="14"/>
        <v>2015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45535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>
        <f t="shared" si="10"/>
        <v>9</v>
      </c>
      <c r="O180">
        <f t="shared" si="11"/>
        <v>0</v>
      </c>
      <c r="P180" s="11" t="s">
        <v>8266</v>
      </c>
      <c r="Q180" t="s">
        <v>8270</v>
      </c>
      <c r="R180" s="15">
        <f t="shared" si="12"/>
        <v>42304.955381944441</v>
      </c>
      <c r="S180" s="15">
        <f t="shared" si="13"/>
        <v>42334.997048611112</v>
      </c>
      <c r="T180">
        <f t="shared" si="14"/>
        <v>2015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45126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>
        <f t="shared" si="10"/>
        <v>4513</v>
      </c>
      <c r="O181">
        <f t="shared" si="11"/>
        <v>22563</v>
      </c>
      <c r="P181" s="11" t="s">
        <v>8266</v>
      </c>
      <c r="Q181" t="s">
        <v>8270</v>
      </c>
      <c r="R181" s="15">
        <f t="shared" si="12"/>
        <v>42403.080497685187</v>
      </c>
      <c r="S181" s="15">
        <f t="shared" si="13"/>
        <v>42433.080497685187</v>
      </c>
      <c r="T181">
        <f t="shared" si="14"/>
        <v>2016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45041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>
        <f t="shared" si="10"/>
        <v>3753</v>
      </c>
      <c r="O182">
        <f t="shared" si="11"/>
        <v>3464.69</v>
      </c>
      <c r="P182" s="11" t="s">
        <v>8266</v>
      </c>
      <c r="Q182" t="s">
        <v>8270</v>
      </c>
      <c r="R182" s="15">
        <f t="shared" si="12"/>
        <v>42067.991238425922</v>
      </c>
      <c r="S182" s="15">
        <f t="shared" si="13"/>
        <v>42107.791666666672</v>
      </c>
      <c r="T182">
        <f t="shared" si="14"/>
        <v>2015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44669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>
        <f t="shared" si="10"/>
        <v>1305</v>
      </c>
      <c r="O183">
        <f t="shared" si="11"/>
        <v>11167.25</v>
      </c>
      <c r="P183" s="11" t="s">
        <v>8266</v>
      </c>
      <c r="Q183" t="s">
        <v>8270</v>
      </c>
      <c r="R183" s="15">
        <f t="shared" si="12"/>
        <v>42147.741840277777</v>
      </c>
      <c r="S183" s="15">
        <f t="shared" si="13"/>
        <v>42177.741840277777</v>
      </c>
      <c r="T183">
        <f t="shared" si="14"/>
        <v>2015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44636.2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>
        <f t="shared" si="10"/>
        <v>4464</v>
      </c>
      <c r="O184">
        <f t="shared" si="11"/>
        <v>0</v>
      </c>
      <c r="P184" s="11" t="s">
        <v>8266</v>
      </c>
      <c r="Q184" t="s">
        <v>8270</v>
      </c>
      <c r="R184" s="15">
        <f t="shared" si="12"/>
        <v>42712.011944444443</v>
      </c>
      <c r="S184" s="15">
        <f t="shared" si="13"/>
        <v>42742.011944444443</v>
      </c>
      <c r="T184">
        <f t="shared" si="14"/>
        <v>2016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44388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>
        <f t="shared" si="10"/>
        <v>355</v>
      </c>
      <c r="O185">
        <f t="shared" si="11"/>
        <v>3699</v>
      </c>
      <c r="P185" s="11" t="s">
        <v>8266</v>
      </c>
      <c r="Q185" t="s">
        <v>8270</v>
      </c>
      <c r="R185" s="15">
        <f t="shared" si="12"/>
        <v>41939.810300925928</v>
      </c>
      <c r="S185" s="15">
        <f t="shared" si="13"/>
        <v>41969.851967592593</v>
      </c>
      <c r="T185">
        <f t="shared" si="14"/>
        <v>2014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43758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>
        <f t="shared" si="10"/>
        <v>2917</v>
      </c>
      <c r="O186">
        <f t="shared" si="11"/>
        <v>21879</v>
      </c>
      <c r="P186" s="11" t="s">
        <v>8266</v>
      </c>
      <c r="Q186" t="s">
        <v>8270</v>
      </c>
      <c r="R186" s="15">
        <f t="shared" si="12"/>
        <v>41825.791226851856</v>
      </c>
      <c r="S186" s="15">
        <f t="shared" si="13"/>
        <v>41883.165972222225</v>
      </c>
      <c r="T186">
        <f t="shared" si="14"/>
        <v>2014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43296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>
        <f t="shared" si="10"/>
        <v>108</v>
      </c>
      <c r="O187">
        <f t="shared" si="11"/>
        <v>4329.6000000000004</v>
      </c>
      <c r="P187" s="11" t="s">
        <v>8266</v>
      </c>
      <c r="Q187" t="s">
        <v>8270</v>
      </c>
      <c r="R187" s="15">
        <f t="shared" si="12"/>
        <v>42570.91133101852</v>
      </c>
      <c r="S187" s="15">
        <f t="shared" si="13"/>
        <v>42600.91133101852</v>
      </c>
      <c r="T187">
        <f t="shared" si="14"/>
        <v>2016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43037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>
        <f t="shared" si="10"/>
        <v>861</v>
      </c>
      <c r="O188">
        <f t="shared" si="11"/>
        <v>0</v>
      </c>
      <c r="P188" s="11" t="s">
        <v>8266</v>
      </c>
      <c r="Q188" t="s">
        <v>8270</v>
      </c>
      <c r="R188" s="15">
        <f t="shared" si="12"/>
        <v>42767.812893518523</v>
      </c>
      <c r="S188" s="15">
        <f t="shared" si="13"/>
        <v>42797.833333333328</v>
      </c>
      <c r="T188">
        <f t="shared" si="14"/>
        <v>2017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43015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>
        <f t="shared" si="10"/>
        <v>860</v>
      </c>
      <c r="O189">
        <f t="shared" si="11"/>
        <v>8603</v>
      </c>
      <c r="P189" s="11" t="s">
        <v>8266</v>
      </c>
      <c r="Q189" t="s">
        <v>8270</v>
      </c>
      <c r="R189" s="15">
        <f t="shared" si="12"/>
        <v>42182.234456018516</v>
      </c>
      <c r="S189" s="15">
        <f t="shared" si="13"/>
        <v>42206.290972222225</v>
      </c>
      <c r="T189">
        <f t="shared" si="14"/>
        <v>2015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42642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>
        <f t="shared" si="10"/>
        <v>2843</v>
      </c>
      <c r="O190">
        <f t="shared" si="11"/>
        <v>0</v>
      </c>
      <c r="P190" s="11" t="s">
        <v>8266</v>
      </c>
      <c r="Q190" t="s">
        <v>8270</v>
      </c>
      <c r="R190" s="15">
        <f t="shared" si="12"/>
        <v>41857.18304398148</v>
      </c>
      <c r="S190" s="15">
        <f t="shared" si="13"/>
        <v>41887.18304398148</v>
      </c>
      <c r="T190">
        <f t="shared" si="14"/>
        <v>2014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42311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>
        <f t="shared" si="10"/>
        <v>8</v>
      </c>
      <c r="O191">
        <f t="shared" si="11"/>
        <v>8462.2000000000007</v>
      </c>
      <c r="P191" s="11" t="s">
        <v>8266</v>
      </c>
      <c r="Q191" t="s">
        <v>8270</v>
      </c>
      <c r="R191" s="15">
        <f t="shared" si="12"/>
        <v>42556.690706018519</v>
      </c>
      <c r="S191" s="15">
        <f t="shared" si="13"/>
        <v>42616.690706018519</v>
      </c>
      <c r="T191">
        <f t="shared" si="14"/>
        <v>2016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42086.42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>
        <f t="shared" si="10"/>
        <v>351</v>
      </c>
      <c r="O192">
        <f t="shared" si="11"/>
        <v>42086.42</v>
      </c>
      <c r="P192" s="11" t="s">
        <v>8266</v>
      </c>
      <c r="Q192" t="s">
        <v>8270</v>
      </c>
      <c r="R192" s="15">
        <f t="shared" si="12"/>
        <v>42527.650995370372</v>
      </c>
      <c r="S192" s="15">
        <f t="shared" si="13"/>
        <v>42537.650995370372</v>
      </c>
      <c r="T192">
        <f t="shared" si="14"/>
        <v>2016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41950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>
        <f t="shared" si="10"/>
        <v>839</v>
      </c>
      <c r="O193">
        <f t="shared" si="11"/>
        <v>13983.33</v>
      </c>
      <c r="P193" s="11" t="s">
        <v>8266</v>
      </c>
      <c r="Q193" t="s">
        <v>8270</v>
      </c>
      <c r="R193" s="15">
        <f t="shared" si="12"/>
        <v>42239.441412037035</v>
      </c>
      <c r="S193" s="15">
        <f t="shared" si="13"/>
        <v>42279.441412037035</v>
      </c>
      <c r="T193">
        <f t="shared" si="14"/>
        <v>2015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41850.46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>
        <f t="shared" si="10"/>
        <v>4</v>
      </c>
      <c r="O194">
        <f t="shared" si="11"/>
        <v>13950.15</v>
      </c>
      <c r="P194" s="11" t="s">
        <v>8266</v>
      </c>
      <c r="Q194" t="s">
        <v>8270</v>
      </c>
      <c r="R194" s="15">
        <f t="shared" si="12"/>
        <v>41899.792037037041</v>
      </c>
      <c r="S194" s="15">
        <f t="shared" si="13"/>
        <v>41929.792037037041</v>
      </c>
      <c r="T194">
        <f t="shared" si="14"/>
        <v>2014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41500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>
        <f t="shared" ref="N195:N258" si="15">ROUND(E195/D195*100,0)</f>
        <v>4150</v>
      </c>
      <c r="O195">
        <f t="shared" ref="O195:O258" si="16">IFERROR(ROUND(E195/L195,2),0)</f>
        <v>0</v>
      </c>
      <c r="P195" s="11" t="s">
        <v>8266</v>
      </c>
      <c r="Q195" t="s">
        <v>8270</v>
      </c>
      <c r="R195" s="15">
        <f t="shared" ref="R195:R258" si="17">(((J195/60)/60)/24)+DATE(1970,1,1)</f>
        <v>41911.934791666667</v>
      </c>
      <c r="S195" s="15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41000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>
        <f t="shared" si="15"/>
        <v>1640</v>
      </c>
      <c r="O196">
        <f t="shared" si="16"/>
        <v>13666.67</v>
      </c>
      <c r="P196" s="11" t="s">
        <v>8266</v>
      </c>
      <c r="Q196" t="s">
        <v>8270</v>
      </c>
      <c r="R196" s="15">
        <f t="shared" si="17"/>
        <v>42375.996886574074</v>
      </c>
      <c r="S196" s="15">
        <f t="shared" si="18"/>
        <v>42435.996886574074</v>
      </c>
      <c r="T196">
        <f t="shared" si="19"/>
        <v>2016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40850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>
        <f t="shared" si="15"/>
        <v>2</v>
      </c>
      <c r="O197">
        <f t="shared" si="16"/>
        <v>0</v>
      </c>
      <c r="P197" s="11" t="s">
        <v>8266</v>
      </c>
      <c r="Q197" t="s">
        <v>8270</v>
      </c>
      <c r="R197" s="15">
        <f t="shared" si="17"/>
        <v>42135.67050925926</v>
      </c>
      <c r="S197" s="15">
        <f t="shared" si="18"/>
        <v>42195.67050925926</v>
      </c>
      <c r="T197">
        <f t="shared" si="19"/>
        <v>2015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40690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>
        <f t="shared" si="15"/>
        <v>1163</v>
      </c>
      <c r="O198">
        <f t="shared" si="16"/>
        <v>2141.58</v>
      </c>
      <c r="P198" s="11" t="s">
        <v>8266</v>
      </c>
      <c r="Q198" t="s">
        <v>8270</v>
      </c>
      <c r="R198" s="15">
        <f t="shared" si="17"/>
        <v>42259.542800925927</v>
      </c>
      <c r="S198" s="15">
        <f t="shared" si="18"/>
        <v>42287.875</v>
      </c>
      <c r="T198">
        <f t="shared" si="19"/>
        <v>2015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40594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>
        <f t="shared" si="15"/>
        <v>1624</v>
      </c>
      <c r="O199">
        <f t="shared" si="16"/>
        <v>5074.25</v>
      </c>
      <c r="P199" s="11" t="s">
        <v>8266</v>
      </c>
      <c r="Q199" t="s">
        <v>8270</v>
      </c>
      <c r="R199" s="15">
        <f t="shared" si="17"/>
        <v>42741.848379629635</v>
      </c>
      <c r="S199" s="15">
        <f t="shared" si="18"/>
        <v>42783.875</v>
      </c>
      <c r="T199">
        <f t="shared" si="19"/>
        <v>2017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40502.99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>
        <f t="shared" si="15"/>
        <v>162</v>
      </c>
      <c r="O200">
        <f t="shared" si="16"/>
        <v>6750.5</v>
      </c>
      <c r="P200" s="11" t="s">
        <v>8266</v>
      </c>
      <c r="Q200" t="s">
        <v>8270</v>
      </c>
      <c r="R200" s="15">
        <f t="shared" si="17"/>
        <v>41887.383356481485</v>
      </c>
      <c r="S200" s="15">
        <f t="shared" si="18"/>
        <v>41917.383356481485</v>
      </c>
      <c r="T200">
        <f t="shared" si="19"/>
        <v>2014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40404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>
        <f t="shared" si="15"/>
        <v>404</v>
      </c>
      <c r="O201">
        <f t="shared" si="16"/>
        <v>0</v>
      </c>
      <c r="P201" s="11" t="s">
        <v>8266</v>
      </c>
      <c r="Q201" t="s">
        <v>8270</v>
      </c>
      <c r="R201" s="15">
        <f t="shared" si="17"/>
        <v>42584.123865740738</v>
      </c>
      <c r="S201" s="15">
        <f t="shared" si="18"/>
        <v>42614.123865740738</v>
      </c>
      <c r="T201">
        <f t="shared" si="19"/>
        <v>2016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40357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>
        <f t="shared" si="15"/>
        <v>673</v>
      </c>
      <c r="O202">
        <f t="shared" si="16"/>
        <v>2242.06</v>
      </c>
      <c r="P202" s="11" t="s">
        <v>8266</v>
      </c>
      <c r="Q202" t="s">
        <v>8270</v>
      </c>
      <c r="R202" s="15">
        <f t="shared" si="17"/>
        <v>41867.083368055559</v>
      </c>
      <c r="S202" s="15">
        <f t="shared" si="18"/>
        <v>41897.083368055559</v>
      </c>
      <c r="T202">
        <f t="shared" si="19"/>
        <v>2014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40280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>
        <f t="shared" si="15"/>
        <v>6197</v>
      </c>
      <c r="O203">
        <f t="shared" si="16"/>
        <v>5754.29</v>
      </c>
      <c r="P203" s="11" t="s">
        <v>8266</v>
      </c>
      <c r="Q203" t="s">
        <v>8270</v>
      </c>
      <c r="R203" s="15">
        <f t="shared" si="17"/>
        <v>42023.818622685183</v>
      </c>
      <c r="S203" s="15">
        <f t="shared" si="18"/>
        <v>42043.818622685183</v>
      </c>
      <c r="T203">
        <f t="shared" si="19"/>
        <v>2015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40153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>
        <f t="shared" si="15"/>
        <v>669</v>
      </c>
      <c r="O204">
        <f t="shared" si="16"/>
        <v>0</v>
      </c>
      <c r="P204" s="11" t="s">
        <v>8266</v>
      </c>
      <c r="Q204" t="s">
        <v>8270</v>
      </c>
      <c r="R204" s="15">
        <f t="shared" si="17"/>
        <v>42255.927824074075</v>
      </c>
      <c r="S204" s="15">
        <f t="shared" si="18"/>
        <v>42285.874305555553</v>
      </c>
      <c r="T204">
        <f t="shared" si="19"/>
        <v>2015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40140.01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>
        <f t="shared" si="15"/>
        <v>1606</v>
      </c>
      <c r="O205">
        <f t="shared" si="16"/>
        <v>5017.5</v>
      </c>
      <c r="P205" s="11" t="s">
        <v>8266</v>
      </c>
      <c r="Q205" t="s">
        <v>8270</v>
      </c>
      <c r="R205" s="15">
        <f t="shared" si="17"/>
        <v>41973.847962962958</v>
      </c>
      <c r="S205" s="15">
        <f t="shared" si="18"/>
        <v>42033.847962962958</v>
      </c>
      <c r="T205">
        <f t="shared" si="19"/>
        <v>2014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40079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>
        <f t="shared" si="15"/>
        <v>13</v>
      </c>
      <c r="O206">
        <f t="shared" si="16"/>
        <v>31</v>
      </c>
      <c r="P206" s="11" t="s">
        <v>8266</v>
      </c>
      <c r="Q206" t="s">
        <v>8270</v>
      </c>
      <c r="R206" s="15">
        <f t="shared" si="17"/>
        <v>42556.583368055552</v>
      </c>
      <c r="S206" s="15">
        <f t="shared" si="18"/>
        <v>42586.583368055552</v>
      </c>
      <c r="T206">
        <f t="shared" si="19"/>
        <v>2016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40055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>
        <f t="shared" si="15"/>
        <v>501</v>
      </c>
      <c r="O207">
        <f t="shared" si="16"/>
        <v>2356.1799999999998</v>
      </c>
      <c r="P207" s="11" t="s">
        <v>8266</v>
      </c>
      <c r="Q207" t="s">
        <v>8270</v>
      </c>
      <c r="R207" s="15">
        <f t="shared" si="17"/>
        <v>42248.632199074069</v>
      </c>
      <c r="S207" s="15">
        <f t="shared" si="18"/>
        <v>42283.632199074069</v>
      </c>
      <c r="T207">
        <f t="shared" si="19"/>
        <v>2015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40043.25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>
        <f t="shared" si="15"/>
        <v>315</v>
      </c>
      <c r="O208">
        <f t="shared" si="16"/>
        <v>0</v>
      </c>
      <c r="P208" s="11" t="s">
        <v>8266</v>
      </c>
      <c r="Q208" t="s">
        <v>8270</v>
      </c>
      <c r="R208" s="15">
        <f t="shared" si="17"/>
        <v>42567.004432870366</v>
      </c>
      <c r="S208" s="15">
        <f t="shared" si="18"/>
        <v>42588.004432870366</v>
      </c>
      <c r="T208">
        <f t="shared" si="19"/>
        <v>2016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39757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>
        <f t="shared" si="15"/>
        <v>284</v>
      </c>
      <c r="O209">
        <f t="shared" si="16"/>
        <v>3058.23</v>
      </c>
      <c r="P209" s="11" t="s">
        <v>8266</v>
      </c>
      <c r="Q209" t="s">
        <v>8270</v>
      </c>
      <c r="R209" s="15">
        <f t="shared" si="17"/>
        <v>41978.197199074071</v>
      </c>
      <c r="S209" s="15">
        <f t="shared" si="18"/>
        <v>42008.197199074071</v>
      </c>
      <c r="T209">
        <f t="shared" si="19"/>
        <v>2014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39693.279999999999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>
        <f t="shared" si="15"/>
        <v>79</v>
      </c>
      <c r="O210">
        <f t="shared" si="16"/>
        <v>0</v>
      </c>
      <c r="P210" s="11" t="s">
        <v>8266</v>
      </c>
      <c r="Q210" t="s">
        <v>8270</v>
      </c>
      <c r="R210" s="15">
        <f t="shared" si="17"/>
        <v>41959.369988425926</v>
      </c>
      <c r="S210" s="15">
        <f t="shared" si="18"/>
        <v>41989.369988425926</v>
      </c>
      <c r="T210">
        <f t="shared" si="19"/>
        <v>2014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39550.5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>
        <f t="shared" si="15"/>
        <v>158</v>
      </c>
      <c r="O211">
        <f t="shared" si="16"/>
        <v>0</v>
      </c>
      <c r="P211" s="11" t="s">
        <v>8266</v>
      </c>
      <c r="Q211" t="s">
        <v>8270</v>
      </c>
      <c r="R211" s="15">
        <f t="shared" si="17"/>
        <v>42165.922858796301</v>
      </c>
      <c r="S211" s="15">
        <f t="shared" si="18"/>
        <v>42195.922858796301</v>
      </c>
      <c r="T211">
        <f t="shared" si="19"/>
        <v>2015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39500.5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>
        <f t="shared" si="15"/>
        <v>329</v>
      </c>
      <c r="O212">
        <f t="shared" si="16"/>
        <v>1196.98</v>
      </c>
      <c r="P212" s="11" t="s">
        <v>8266</v>
      </c>
      <c r="Q212" t="s">
        <v>8270</v>
      </c>
      <c r="R212" s="15">
        <f t="shared" si="17"/>
        <v>42249.064722222218</v>
      </c>
      <c r="S212" s="15">
        <f t="shared" si="18"/>
        <v>42278.208333333328</v>
      </c>
      <c r="T212">
        <f t="shared" si="19"/>
        <v>2015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39304.01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>
        <f t="shared" si="15"/>
        <v>786</v>
      </c>
      <c r="O213">
        <f t="shared" si="16"/>
        <v>3275.33</v>
      </c>
      <c r="P213" s="11" t="s">
        <v>8266</v>
      </c>
      <c r="Q213" t="s">
        <v>8270</v>
      </c>
      <c r="R213" s="15">
        <f t="shared" si="17"/>
        <v>42236.159918981488</v>
      </c>
      <c r="S213" s="15">
        <f t="shared" si="18"/>
        <v>42266.159918981488</v>
      </c>
      <c r="T213">
        <f t="shared" si="19"/>
        <v>2015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39304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>
        <f t="shared" si="15"/>
        <v>624</v>
      </c>
      <c r="O214">
        <f t="shared" si="16"/>
        <v>39304</v>
      </c>
      <c r="P214" s="11" t="s">
        <v>8266</v>
      </c>
      <c r="Q214" t="s">
        <v>8270</v>
      </c>
      <c r="R214" s="15">
        <f t="shared" si="17"/>
        <v>42416.881018518514</v>
      </c>
      <c r="S214" s="15">
        <f t="shared" si="18"/>
        <v>42476.839351851857</v>
      </c>
      <c r="T214">
        <f t="shared" si="19"/>
        <v>2016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39137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>
        <f t="shared" si="15"/>
        <v>78</v>
      </c>
      <c r="O215">
        <f t="shared" si="16"/>
        <v>39137</v>
      </c>
      <c r="P215" s="11" t="s">
        <v>8266</v>
      </c>
      <c r="Q215" t="s">
        <v>8270</v>
      </c>
      <c r="R215" s="15">
        <f t="shared" si="17"/>
        <v>42202.594293981485</v>
      </c>
      <c r="S215" s="15">
        <f t="shared" si="18"/>
        <v>42232.587974537033</v>
      </c>
      <c r="T215">
        <f t="shared" si="19"/>
        <v>2015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39131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>
        <f t="shared" si="15"/>
        <v>313</v>
      </c>
      <c r="O216">
        <f t="shared" si="16"/>
        <v>39131</v>
      </c>
      <c r="P216" s="11" t="s">
        <v>8266</v>
      </c>
      <c r="Q216" t="s">
        <v>8270</v>
      </c>
      <c r="R216" s="15">
        <f t="shared" si="17"/>
        <v>42009.64061342593</v>
      </c>
      <c r="S216" s="15">
        <f t="shared" si="18"/>
        <v>42069.64061342593</v>
      </c>
      <c r="T216">
        <f t="shared" si="19"/>
        <v>2015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38876.949999999997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>
        <f t="shared" si="15"/>
        <v>884</v>
      </c>
      <c r="O217">
        <f t="shared" si="16"/>
        <v>38876.949999999997</v>
      </c>
      <c r="P217" s="11" t="s">
        <v>8266</v>
      </c>
      <c r="Q217" t="s">
        <v>8270</v>
      </c>
      <c r="R217" s="15">
        <f t="shared" si="17"/>
        <v>42375.230115740742</v>
      </c>
      <c r="S217" s="15">
        <f t="shared" si="18"/>
        <v>42417.999305555553</v>
      </c>
      <c r="T217">
        <f t="shared" si="19"/>
        <v>2016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38743.839999999997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>
        <f t="shared" si="15"/>
        <v>77</v>
      </c>
      <c r="O218">
        <f t="shared" si="16"/>
        <v>461.24</v>
      </c>
      <c r="P218" s="11" t="s">
        <v>8266</v>
      </c>
      <c r="Q218" t="s">
        <v>8270</v>
      </c>
      <c r="R218" s="15">
        <f t="shared" si="17"/>
        <v>42066.958761574075</v>
      </c>
      <c r="S218" s="15">
        <f t="shared" si="18"/>
        <v>42116.917094907403</v>
      </c>
      <c r="T218">
        <f t="shared" si="19"/>
        <v>2015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38500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>
        <f t="shared" si="15"/>
        <v>39</v>
      </c>
      <c r="O219">
        <f t="shared" si="16"/>
        <v>1013.16</v>
      </c>
      <c r="P219" s="11" t="s">
        <v>8266</v>
      </c>
      <c r="Q219" t="s">
        <v>8270</v>
      </c>
      <c r="R219" s="15">
        <f t="shared" si="17"/>
        <v>41970.64061342593</v>
      </c>
      <c r="S219" s="15">
        <f t="shared" si="18"/>
        <v>42001.64061342593</v>
      </c>
      <c r="T219">
        <f t="shared" si="19"/>
        <v>2014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38082.69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>
        <f t="shared" si="15"/>
        <v>762</v>
      </c>
      <c r="O220">
        <f t="shared" si="16"/>
        <v>38082.69</v>
      </c>
      <c r="P220" s="11" t="s">
        <v>8266</v>
      </c>
      <c r="Q220" t="s">
        <v>8270</v>
      </c>
      <c r="R220" s="15">
        <f t="shared" si="17"/>
        <v>42079.628344907411</v>
      </c>
      <c r="S220" s="15">
        <f t="shared" si="18"/>
        <v>42139.628344907411</v>
      </c>
      <c r="T220">
        <f t="shared" si="19"/>
        <v>2015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37994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>
        <f t="shared" si="15"/>
        <v>76</v>
      </c>
      <c r="O221">
        <f t="shared" si="16"/>
        <v>499.92</v>
      </c>
      <c r="P221" s="11" t="s">
        <v>8266</v>
      </c>
      <c r="Q221" t="s">
        <v>8270</v>
      </c>
      <c r="R221" s="15">
        <f t="shared" si="17"/>
        <v>42429.326678240745</v>
      </c>
      <c r="S221" s="15">
        <f t="shared" si="18"/>
        <v>42461.290972222225</v>
      </c>
      <c r="T221">
        <f t="shared" si="19"/>
        <v>2016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37354.269999999997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>
        <f t="shared" si="15"/>
        <v>75</v>
      </c>
      <c r="O222">
        <f t="shared" si="16"/>
        <v>12451.42</v>
      </c>
      <c r="P222" s="11" t="s">
        <v>8266</v>
      </c>
      <c r="Q222" t="s">
        <v>8270</v>
      </c>
      <c r="R222" s="15">
        <f t="shared" si="17"/>
        <v>42195.643865740742</v>
      </c>
      <c r="S222" s="15">
        <f t="shared" si="18"/>
        <v>42236.837499999994</v>
      </c>
      <c r="T222">
        <f t="shared" si="19"/>
        <v>2015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37104.03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>
        <f t="shared" si="15"/>
        <v>74</v>
      </c>
      <c r="O223">
        <f t="shared" si="16"/>
        <v>0</v>
      </c>
      <c r="P223" s="11" t="s">
        <v>8266</v>
      </c>
      <c r="Q223" t="s">
        <v>8270</v>
      </c>
      <c r="R223" s="15">
        <f t="shared" si="17"/>
        <v>42031.837546296301</v>
      </c>
      <c r="S223" s="15">
        <f t="shared" si="18"/>
        <v>42091.79587962963</v>
      </c>
      <c r="T223">
        <f t="shared" si="19"/>
        <v>2015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36082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>
        <f t="shared" si="15"/>
        <v>3608</v>
      </c>
      <c r="O224">
        <f t="shared" si="16"/>
        <v>18041</v>
      </c>
      <c r="P224" s="11" t="s">
        <v>8266</v>
      </c>
      <c r="Q224" t="s">
        <v>8270</v>
      </c>
      <c r="R224" s="15">
        <f t="shared" si="17"/>
        <v>42031.769884259258</v>
      </c>
      <c r="S224" s="15">
        <f t="shared" si="18"/>
        <v>42090.110416666663</v>
      </c>
      <c r="T224">
        <f t="shared" si="19"/>
        <v>2015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35932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>
        <f t="shared" si="15"/>
        <v>2</v>
      </c>
      <c r="O225">
        <f t="shared" si="16"/>
        <v>0</v>
      </c>
      <c r="P225" s="11" t="s">
        <v>8266</v>
      </c>
      <c r="Q225" t="s">
        <v>8270</v>
      </c>
      <c r="R225" s="15">
        <f t="shared" si="17"/>
        <v>42482.048032407409</v>
      </c>
      <c r="S225" s="15">
        <f t="shared" si="18"/>
        <v>42512.045138888891</v>
      </c>
      <c r="T225">
        <f t="shared" si="19"/>
        <v>2016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35848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>
        <f t="shared" si="15"/>
        <v>1</v>
      </c>
      <c r="O226">
        <f t="shared" si="16"/>
        <v>0</v>
      </c>
      <c r="P226" s="11" t="s">
        <v>8266</v>
      </c>
      <c r="Q226" t="s">
        <v>8270</v>
      </c>
      <c r="R226" s="15">
        <f t="shared" si="17"/>
        <v>42135.235254629632</v>
      </c>
      <c r="S226" s="15">
        <f t="shared" si="18"/>
        <v>42195.235254629632</v>
      </c>
      <c r="T226">
        <f t="shared" si="19"/>
        <v>2015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35640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>
        <f t="shared" si="15"/>
        <v>17820</v>
      </c>
      <c r="O227">
        <f t="shared" si="16"/>
        <v>0</v>
      </c>
      <c r="P227" s="11" t="s">
        <v>8266</v>
      </c>
      <c r="Q227" t="s">
        <v>8270</v>
      </c>
      <c r="R227" s="15">
        <f t="shared" si="17"/>
        <v>42438.961273148147</v>
      </c>
      <c r="S227" s="15">
        <f t="shared" si="18"/>
        <v>42468.919606481482</v>
      </c>
      <c r="T227">
        <f t="shared" si="19"/>
        <v>2016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35389.129999999997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>
        <f t="shared" si="15"/>
        <v>122</v>
      </c>
      <c r="O228">
        <f t="shared" si="16"/>
        <v>17694.57</v>
      </c>
      <c r="P228" s="11" t="s">
        <v>8266</v>
      </c>
      <c r="Q228" t="s">
        <v>8270</v>
      </c>
      <c r="R228" s="15">
        <f t="shared" si="17"/>
        <v>42106.666018518517</v>
      </c>
      <c r="S228" s="15">
        <f t="shared" si="18"/>
        <v>42155.395138888889</v>
      </c>
      <c r="T228">
        <f t="shared" si="19"/>
        <v>2015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35338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>
        <f t="shared" si="15"/>
        <v>126</v>
      </c>
      <c r="O229">
        <f t="shared" si="16"/>
        <v>0</v>
      </c>
      <c r="P229" s="11" t="s">
        <v>8266</v>
      </c>
      <c r="Q229" t="s">
        <v>8270</v>
      </c>
      <c r="R229" s="15">
        <f t="shared" si="17"/>
        <v>42164.893993055557</v>
      </c>
      <c r="S229" s="15">
        <f t="shared" si="18"/>
        <v>42194.893993055557</v>
      </c>
      <c r="T229">
        <f t="shared" si="19"/>
        <v>2015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35307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>
        <f t="shared" si="15"/>
        <v>441</v>
      </c>
      <c r="O230">
        <f t="shared" si="16"/>
        <v>0</v>
      </c>
      <c r="P230" s="11" t="s">
        <v>8266</v>
      </c>
      <c r="Q230" t="s">
        <v>8270</v>
      </c>
      <c r="R230" s="15">
        <f t="shared" si="17"/>
        <v>42096.686400462961</v>
      </c>
      <c r="S230" s="15">
        <f t="shared" si="18"/>
        <v>42156.686400462961</v>
      </c>
      <c r="T230">
        <f t="shared" si="19"/>
        <v>2015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35296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>
        <f t="shared" si="15"/>
        <v>1177</v>
      </c>
      <c r="O231">
        <f t="shared" si="16"/>
        <v>0</v>
      </c>
      <c r="P231" s="11" t="s">
        <v>8266</v>
      </c>
      <c r="Q231" t="s">
        <v>8270</v>
      </c>
      <c r="R231" s="15">
        <f t="shared" si="17"/>
        <v>42383.933993055558</v>
      </c>
      <c r="S231" s="15">
        <f t="shared" si="18"/>
        <v>42413.933993055558</v>
      </c>
      <c r="T231">
        <f t="shared" si="19"/>
        <v>2016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35275.64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>
        <f t="shared" si="15"/>
        <v>235</v>
      </c>
      <c r="O232">
        <f t="shared" si="16"/>
        <v>17637.82</v>
      </c>
      <c r="P232" s="11" t="s">
        <v>8266</v>
      </c>
      <c r="Q232" t="s">
        <v>8270</v>
      </c>
      <c r="R232" s="15">
        <f t="shared" si="17"/>
        <v>42129.777210648142</v>
      </c>
      <c r="S232" s="15">
        <f t="shared" si="18"/>
        <v>42159.777210648142</v>
      </c>
      <c r="T232">
        <f t="shared" si="19"/>
        <v>2015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35135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>
        <f t="shared" si="15"/>
        <v>2</v>
      </c>
      <c r="O233">
        <f t="shared" si="16"/>
        <v>0</v>
      </c>
      <c r="P233" s="11" t="s">
        <v>8266</v>
      </c>
      <c r="Q233" t="s">
        <v>8270</v>
      </c>
      <c r="R233" s="15">
        <f t="shared" si="17"/>
        <v>42341.958923611113</v>
      </c>
      <c r="S233" s="15">
        <f t="shared" si="18"/>
        <v>42371.958923611113</v>
      </c>
      <c r="T233">
        <f t="shared" si="19"/>
        <v>2015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35123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>
        <f t="shared" si="15"/>
        <v>878</v>
      </c>
      <c r="O234">
        <f t="shared" si="16"/>
        <v>5017.57</v>
      </c>
      <c r="P234" s="11" t="s">
        <v>8266</v>
      </c>
      <c r="Q234" t="s">
        <v>8270</v>
      </c>
      <c r="R234" s="15">
        <f t="shared" si="17"/>
        <v>42032.82576388889</v>
      </c>
      <c r="S234" s="15">
        <f t="shared" si="18"/>
        <v>42062.82576388889</v>
      </c>
      <c r="T234">
        <f t="shared" si="19"/>
        <v>2015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35076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>
        <f t="shared" si="15"/>
        <v>10</v>
      </c>
      <c r="O235">
        <f t="shared" si="16"/>
        <v>0</v>
      </c>
      <c r="P235" s="11" t="s">
        <v>8266</v>
      </c>
      <c r="Q235" t="s">
        <v>8270</v>
      </c>
      <c r="R235" s="15">
        <f t="shared" si="17"/>
        <v>42612.911712962959</v>
      </c>
      <c r="S235" s="15">
        <f t="shared" si="18"/>
        <v>42642.911712962959</v>
      </c>
      <c r="T235">
        <f t="shared" si="19"/>
        <v>2016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34676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>
        <f t="shared" si="15"/>
        <v>3468</v>
      </c>
      <c r="O236">
        <f t="shared" si="16"/>
        <v>6935.2</v>
      </c>
      <c r="P236" s="11" t="s">
        <v>8266</v>
      </c>
      <c r="Q236" t="s">
        <v>8270</v>
      </c>
      <c r="R236" s="15">
        <f t="shared" si="17"/>
        <v>42136.035405092596</v>
      </c>
      <c r="S236" s="15">
        <f t="shared" si="18"/>
        <v>42176.035405092596</v>
      </c>
      <c r="T236">
        <f t="shared" si="19"/>
        <v>2015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34660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>
        <f t="shared" si="15"/>
        <v>347</v>
      </c>
      <c r="O237">
        <f t="shared" si="16"/>
        <v>0</v>
      </c>
      <c r="P237" s="11" t="s">
        <v>8266</v>
      </c>
      <c r="Q237" t="s">
        <v>8270</v>
      </c>
      <c r="R237" s="15">
        <f t="shared" si="17"/>
        <v>42164.908530092594</v>
      </c>
      <c r="S237" s="15">
        <f t="shared" si="18"/>
        <v>42194.908530092594</v>
      </c>
      <c r="T237">
        <f t="shared" si="19"/>
        <v>2015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34198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>
        <f t="shared" si="15"/>
        <v>23</v>
      </c>
      <c r="O238">
        <f t="shared" si="16"/>
        <v>0</v>
      </c>
      <c r="P238" s="11" t="s">
        <v>8266</v>
      </c>
      <c r="Q238" t="s">
        <v>8270</v>
      </c>
      <c r="R238" s="15">
        <f t="shared" si="17"/>
        <v>42321.08447916666</v>
      </c>
      <c r="S238" s="15">
        <f t="shared" si="18"/>
        <v>42374</v>
      </c>
      <c r="T238">
        <f t="shared" si="19"/>
        <v>2015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34090.629999999997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>
        <f t="shared" si="15"/>
        <v>227</v>
      </c>
      <c r="O239">
        <f t="shared" si="16"/>
        <v>34090.629999999997</v>
      </c>
      <c r="P239" s="11" t="s">
        <v>8266</v>
      </c>
      <c r="Q239" t="s">
        <v>8270</v>
      </c>
      <c r="R239" s="15">
        <f t="shared" si="17"/>
        <v>42377.577187499999</v>
      </c>
      <c r="S239" s="15">
        <f t="shared" si="18"/>
        <v>42437.577187499999</v>
      </c>
      <c r="T239">
        <f t="shared" si="19"/>
        <v>2016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33892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>
        <f t="shared" si="15"/>
        <v>130</v>
      </c>
      <c r="O240">
        <f t="shared" si="16"/>
        <v>0</v>
      </c>
      <c r="P240" s="11" t="s">
        <v>8266</v>
      </c>
      <c r="Q240" t="s">
        <v>8270</v>
      </c>
      <c r="R240" s="15">
        <f t="shared" si="17"/>
        <v>42713.962499999994</v>
      </c>
      <c r="S240" s="15">
        <f t="shared" si="18"/>
        <v>42734.375</v>
      </c>
      <c r="T240">
        <f t="shared" si="19"/>
        <v>2016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33791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>
        <f t="shared" si="15"/>
        <v>3379</v>
      </c>
      <c r="O241">
        <f t="shared" si="16"/>
        <v>6758.2</v>
      </c>
      <c r="P241" s="11" t="s">
        <v>8266</v>
      </c>
      <c r="Q241" t="s">
        <v>8270</v>
      </c>
      <c r="R241" s="15">
        <f t="shared" si="17"/>
        <v>42297.110300925924</v>
      </c>
      <c r="S241" s="15">
        <f t="shared" si="18"/>
        <v>42316.5</v>
      </c>
      <c r="T241">
        <f t="shared" si="19"/>
        <v>2015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33641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>
        <f t="shared" si="15"/>
        <v>224</v>
      </c>
      <c r="O242">
        <f t="shared" si="16"/>
        <v>245.55</v>
      </c>
      <c r="P242" s="11" t="s">
        <v>8266</v>
      </c>
      <c r="Q242" t="s">
        <v>8271</v>
      </c>
      <c r="R242" s="15">
        <f t="shared" si="17"/>
        <v>41354.708460648151</v>
      </c>
      <c r="S242" s="15">
        <f t="shared" si="18"/>
        <v>41399.708460648151</v>
      </c>
      <c r="T242">
        <f t="shared" si="19"/>
        <v>2013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33486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>
        <f t="shared" si="15"/>
        <v>92</v>
      </c>
      <c r="O243">
        <f t="shared" si="16"/>
        <v>89.06</v>
      </c>
      <c r="P243" s="11" t="s">
        <v>8266</v>
      </c>
      <c r="Q243" t="s">
        <v>8271</v>
      </c>
      <c r="R243" s="15">
        <f t="shared" si="17"/>
        <v>41949.697962962964</v>
      </c>
      <c r="S243" s="15">
        <f t="shared" si="18"/>
        <v>41994.697962962964</v>
      </c>
      <c r="T243">
        <f t="shared" si="19"/>
        <v>2014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>
        <f t="shared" si="15"/>
        <v>257</v>
      </c>
      <c r="O244">
        <f t="shared" si="16"/>
        <v>165.31</v>
      </c>
      <c r="P244" s="11" t="s">
        <v>8266</v>
      </c>
      <c r="Q244" t="s">
        <v>8271</v>
      </c>
      <c r="R244" s="15">
        <f t="shared" si="17"/>
        <v>40862.492939814816</v>
      </c>
      <c r="S244" s="15">
        <f t="shared" si="18"/>
        <v>40897.492939814816</v>
      </c>
      <c r="T244">
        <f t="shared" si="19"/>
        <v>2011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33393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>
        <f t="shared" si="15"/>
        <v>134</v>
      </c>
      <c r="O245">
        <f t="shared" si="16"/>
        <v>101.81</v>
      </c>
      <c r="P245" s="11" t="s">
        <v>8266</v>
      </c>
      <c r="Q245" t="s">
        <v>8271</v>
      </c>
      <c r="R245" s="15">
        <f t="shared" si="17"/>
        <v>41662.047500000001</v>
      </c>
      <c r="S245" s="15">
        <f t="shared" si="18"/>
        <v>41692.047500000001</v>
      </c>
      <c r="T245">
        <f t="shared" si="19"/>
        <v>2014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>
        <f t="shared" si="15"/>
        <v>953</v>
      </c>
      <c r="O246">
        <f t="shared" si="16"/>
        <v>397.27</v>
      </c>
      <c r="P246" s="11" t="s">
        <v>8266</v>
      </c>
      <c r="Q246" t="s">
        <v>8271</v>
      </c>
      <c r="R246" s="15">
        <f t="shared" si="17"/>
        <v>40213.323599537034</v>
      </c>
      <c r="S246" s="15">
        <f t="shared" si="18"/>
        <v>40253.29583333333</v>
      </c>
      <c r="T246">
        <f t="shared" si="19"/>
        <v>2010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33229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>
        <f t="shared" si="15"/>
        <v>665</v>
      </c>
      <c r="O247">
        <f t="shared" si="16"/>
        <v>346.14</v>
      </c>
      <c r="P247" s="11" t="s">
        <v>8266</v>
      </c>
      <c r="Q247" t="s">
        <v>8271</v>
      </c>
      <c r="R247" s="15">
        <f t="shared" si="17"/>
        <v>41107.053067129629</v>
      </c>
      <c r="S247" s="15">
        <f t="shared" si="18"/>
        <v>41137.053067129629</v>
      </c>
      <c r="T247">
        <f t="shared" si="19"/>
        <v>2012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33006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>
        <f t="shared" si="15"/>
        <v>660</v>
      </c>
      <c r="O248">
        <f t="shared" si="16"/>
        <v>148.01</v>
      </c>
      <c r="P248" s="11" t="s">
        <v>8266</v>
      </c>
      <c r="Q248" t="s">
        <v>8271</v>
      </c>
      <c r="R248" s="15">
        <f t="shared" si="17"/>
        <v>40480.363483796296</v>
      </c>
      <c r="S248" s="15">
        <f t="shared" si="18"/>
        <v>40530.405150462961</v>
      </c>
      <c r="T248">
        <f t="shared" si="19"/>
        <v>2010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32903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>
        <f t="shared" si="15"/>
        <v>658</v>
      </c>
      <c r="O249">
        <f t="shared" si="16"/>
        <v>530.69000000000005</v>
      </c>
      <c r="P249" s="11" t="s">
        <v>8266</v>
      </c>
      <c r="Q249" t="s">
        <v>8271</v>
      </c>
      <c r="R249" s="15">
        <f t="shared" si="17"/>
        <v>40430.604328703703</v>
      </c>
      <c r="S249" s="15">
        <f t="shared" si="18"/>
        <v>40467.152083333334</v>
      </c>
      <c r="T249">
        <f t="shared" si="19"/>
        <v>2010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>
        <f t="shared" si="15"/>
        <v>39</v>
      </c>
      <c r="O250">
        <f t="shared" si="16"/>
        <v>225.1</v>
      </c>
      <c r="P250" s="11" t="s">
        <v>8266</v>
      </c>
      <c r="Q250" t="s">
        <v>8271</v>
      </c>
      <c r="R250" s="15">
        <f t="shared" si="17"/>
        <v>40870.774409722224</v>
      </c>
      <c r="S250" s="15">
        <f t="shared" si="18"/>
        <v>40915.774409722224</v>
      </c>
      <c r="T250">
        <f t="shared" si="19"/>
        <v>2011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32745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>
        <f t="shared" si="15"/>
        <v>327</v>
      </c>
      <c r="O251">
        <f t="shared" si="16"/>
        <v>139.34</v>
      </c>
      <c r="P251" s="11" t="s">
        <v>8266</v>
      </c>
      <c r="Q251" t="s">
        <v>8271</v>
      </c>
      <c r="R251" s="15">
        <f t="shared" si="17"/>
        <v>40332.923842592594</v>
      </c>
      <c r="S251" s="15">
        <f t="shared" si="18"/>
        <v>40412.736111111109</v>
      </c>
      <c r="T251">
        <f t="shared" si="19"/>
        <v>2010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32616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>
        <f t="shared" si="15"/>
        <v>109</v>
      </c>
      <c r="O252">
        <f t="shared" si="16"/>
        <v>74.64</v>
      </c>
      <c r="P252" s="11" t="s">
        <v>8266</v>
      </c>
      <c r="Q252" t="s">
        <v>8271</v>
      </c>
      <c r="R252" s="15">
        <f t="shared" si="17"/>
        <v>41401.565868055557</v>
      </c>
      <c r="S252" s="15">
        <f t="shared" si="18"/>
        <v>41431.565868055557</v>
      </c>
      <c r="T252">
        <f t="shared" si="19"/>
        <v>2013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32172.66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>
        <f t="shared" si="15"/>
        <v>919</v>
      </c>
      <c r="O253">
        <f t="shared" si="16"/>
        <v>417.83</v>
      </c>
      <c r="P253" s="11" t="s">
        <v>8266</v>
      </c>
      <c r="Q253" t="s">
        <v>8271</v>
      </c>
      <c r="R253" s="15">
        <f t="shared" si="17"/>
        <v>41013.787569444445</v>
      </c>
      <c r="S253" s="15">
        <f t="shared" si="18"/>
        <v>41045.791666666664</v>
      </c>
      <c r="T253">
        <f t="shared" si="19"/>
        <v>2012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32075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>
        <f t="shared" si="15"/>
        <v>642</v>
      </c>
      <c r="O254">
        <f t="shared" si="16"/>
        <v>296.99</v>
      </c>
      <c r="P254" s="11" t="s">
        <v>8266</v>
      </c>
      <c r="Q254" t="s">
        <v>8271</v>
      </c>
      <c r="R254" s="15">
        <f t="shared" si="17"/>
        <v>40266.662708333337</v>
      </c>
      <c r="S254" s="15">
        <f t="shared" si="18"/>
        <v>40330.165972222225</v>
      </c>
      <c r="T254">
        <f t="shared" si="19"/>
        <v>2010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32035.51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>
        <f t="shared" si="15"/>
        <v>2136</v>
      </c>
      <c r="O255">
        <f t="shared" si="16"/>
        <v>4576.5</v>
      </c>
      <c r="P255" s="11" t="s">
        <v>8266</v>
      </c>
      <c r="Q255" t="s">
        <v>8271</v>
      </c>
      <c r="R255" s="15">
        <f t="shared" si="17"/>
        <v>40924.650868055556</v>
      </c>
      <c r="S255" s="15">
        <f t="shared" si="18"/>
        <v>40954.650868055556</v>
      </c>
      <c r="T255">
        <f t="shared" si="19"/>
        <v>2012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32006.67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>
        <f t="shared" si="15"/>
        <v>133</v>
      </c>
      <c r="O256">
        <f t="shared" si="16"/>
        <v>101.93</v>
      </c>
      <c r="P256" s="11" t="s">
        <v>8266</v>
      </c>
      <c r="Q256" t="s">
        <v>8271</v>
      </c>
      <c r="R256" s="15">
        <f t="shared" si="17"/>
        <v>42263.952662037031</v>
      </c>
      <c r="S256" s="15">
        <f t="shared" si="18"/>
        <v>42294.083333333328</v>
      </c>
      <c r="T256">
        <f t="shared" si="19"/>
        <v>2015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31896.33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>
        <f t="shared" si="15"/>
        <v>399</v>
      </c>
      <c r="O257">
        <f t="shared" si="16"/>
        <v>169.66</v>
      </c>
      <c r="P257" s="11" t="s">
        <v>8266</v>
      </c>
      <c r="Q257" t="s">
        <v>8271</v>
      </c>
      <c r="R257" s="15">
        <f t="shared" si="17"/>
        <v>40588.526412037041</v>
      </c>
      <c r="S257" s="15">
        <f t="shared" si="18"/>
        <v>40618.48474537037</v>
      </c>
      <c r="T257">
        <f t="shared" si="19"/>
        <v>2011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31820.5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>
        <f t="shared" si="15"/>
        <v>245</v>
      </c>
      <c r="O258">
        <f t="shared" si="16"/>
        <v>115.71</v>
      </c>
      <c r="P258" s="11" t="s">
        <v>8266</v>
      </c>
      <c r="Q258" t="s">
        <v>8271</v>
      </c>
      <c r="R258" s="15">
        <f t="shared" si="17"/>
        <v>41319.769293981481</v>
      </c>
      <c r="S258" s="15">
        <f t="shared" si="18"/>
        <v>41349.769293981481</v>
      </c>
      <c r="T258">
        <f t="shared" si="19"/>
        <v>2013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31754.69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>
        <f t="shared" ref="N259:N322" si="20">ROUND(E259/D259*100,0)</f>
        <v>91</v>
      </c>
      <c r="O259">
        <f t="shared" ref="O259:O322" si="21">IFERROR(ROUND(E259/L259,2),0)</f>
        <v>56.7</v>
      </c>
      <c r="P259" s="11" t="s">
        <v>8266</v>
      </c>
      <c r="Q259" t="s">
        <v>8271</v>
      </c>
      <c r="R259" s="15">
        <f t="shared" ref="R259:R322" si="22">(((J259/60)/60)/24)+DATE(1970,1,1)</f>
        <v>42479.626875000002</v>
      </c>
      <c r="S259" s="15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31683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>
        <f t="shared" si="20"/>
        <v>106</v>
      </c>
      <c r="O260">
        <f t="shared" si="21"/>
        <v>46.05</v>
      </c>
      <c r="P260" s="11" t="s">
        <v>8266</v>
      </c>
      <c r="Q260" t="s">
        <v>8271</v>
      </c>
      <c r="R260" s="15">
        <f t="shared" si="22"/>
        <v>40682.051689814813</v>
      </c>
      <c r="S260" s="15">
        <f t="shared" si="23"/>
        <v>40712.051689814813</v>
      </c>
      <c r="T260">
        <f t="shared" si="24"/>
        <v>2011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31675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>
        <f t="shared" si="20"/>
        <v>42</v>
      </c>
      <c r="O261">
        <f t="shared" si="21"/>
        <v>33.630000000000003</v>
      </c>
      <c r="P261" s="11" t="s">
        <v>8266</v>
      </c>
      <c r="Q261" t="s">
        <v>8271</v>
      </c>
      <c r="R261" s="15">
        <f t="shared" si="22"/>
        <v>42072.738067129627</v>
      </c>
      <c r="S261" s="15">
        <f t="shared" si="23"/>
        <v>42102.738067129627</v>
      </c>
      <c r="T261">
        <f t="shared" si="24"/>
        <v>2015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31522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>
        <f t="shared" si="20"/>
        <v>315</v>
      </c>
      <c r="O262">
        <f t="shared" si="21"/>
        <v>358.2</v>
      </c>
      <c r="P262" s="11" t="s">
        <v>8266</v>
      </c>
      <c r="Q262" t="s">
        <v>8271</v>
      </c>
      <c r="R262" s="15">
        <f t="shared" si="22"/>
        <v>40330.755543981482</v>
      </c>
      <c r="S262" s="15">
        <f t="shared" si="23"/>
        <v>40376.415972222225</v>
      </c>
      <c r="T262">
        <f t="shared" si="24"/>
        <v>2010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31404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>
        <f t="shared" si="20"/>
        <v>157</v>
      </c>
      <c r="O263">
        <f t="shared" si="21"/>
        <v>142.75</v>
      </c>
      <c r="P263" s="11" t="s">
        <v>8266</v>
      </c>
      <c r="Q263" t="s">
        <v>8271</v>
      </c>
      <c r="R263" s="15">
        <f t="shared" si="22"/>
        <v>41017.885462962964</v>
      </c>
      <c r="S263" s="15">
        <f t="shared" si="23"/>
        <v>41067.621527777781</v>
      </c>
      <c r="T263">
        <f t="shared" si="24"/>
        <v>2012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31330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>
        <f t="shared" si="20"/>
        <v>1253</v>
      </c>
      <c r="O264">
        <f t="shared" si="21"/>
        <v>216.07</v>
      </c>
      <c r="P264" s="11" t="s">
        <v>8266</v>
      </c>
      <c r="Q264" t="s">
        <v>8271</v>
      </c>
      <c r="R264" s="15">
        <f t="shared" si="22"/>
        <v>40555.24800925926</v>
      </c>
      <c r="S264" s="15">
        <f t="shared" si="23"/>
        <v>40600.24800925926</v>
      </c>
      <c r="T264">
        <f t="shared" si="24"/>
        <v>2011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31291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>
        <f t="shared" si="20"/>
        <v>125</v>
      </c>
      <c r="O265">
        <f t="shared" si="21"/>
        <v>32.49</v>
      </c>
      <c r="P265" s="11" t="s">
        <v>8266</v>
      </c>
      <c r="Q265" t="s">
        <v>8271</v>
      </c>
      <c r="R265" s="15">
        <f t="shared" si="22"/>
        <v>41149.954791666663</v>
      </c>
      <c r="S265" s="15">
        <f t="shared" si="23"/>
        <v>41179.954791666663</v>
      </c>
      <c r="T265">
        <f t="shared" si="24"/>
        <v>2012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>
        <f t="shared" si="20"/>
        <v>626</v>
      </c>
      <c r="O266">
        <f t="shared" si="21"/>
        <v>343.69</v>
      </c>
      <c r="P266" s="11" t="s">
        <v>8266</v>
      </c>
      <c r="Q266" t="s">
        <v>8271</v>
      </c>
      <c r="R266" s="15">
        <f t="shared" si="22"/>
        <v>41010.620312500003</v>
      </c>
      <c r="S266" s="15">
        <f t="shared" si="23"/>
        <v>41040.620312500003</v>
      </c>
      <c r="T266">
        <f t="shared" si="24"/>
        <v>2012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31272.92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>
        <f t="shared" si="20"/>
        <v>625</v>
      </c>
      <c r="O267">
        <f t="shared" si="21"/>
        <v>539.19000000000005</v>
      </c>
      <c r="P267" s="11" t="s">
        <v>8266</v>
      </c>
      <c r="Q267" t="s">
        <v>8271</v>
      </c>
      <c r="R267" s="15">
        <f t="shared" si="22"/>
        <v>40267.245717592588</v>
      </c>
      <c r="S267" s="15">
        <f t="shared" si="23"/>
        <v>40308.844444444447</v>
      </c>
      <c r="T267">
        <f t="shared" si="24"/>
        <v>2010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30891.1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>
        <f t="shared" si="20"/>
        <v>3089</v>
      </c>
      <c r="O268">
        <f t="shared" si="21"/>
        <v>858.09</v>
      </c>
      <c r="P268" s="11" t="s">
        <v>8266</v>
      </c>
      <c r="Q268" t="s">
        <v>8271</v>
      </c>
      <c r="R268" s="15">
        <f t="shared" si="22"/>
        <v>40205.174849537041</v>
      </c>
      <c r="S268" s="15">
        <f t="shared" si="23"/>
        <v>40291.160416666666</v>
      </c>
      <c r="T268">
        <f t="shared" si="24"/>
        <v>2010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30866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>
        <f t="shared" si="20"/>
        <v>313</v>
      </c>
      <c r="O269">
        <f t="shared" si="21"/>
        <v>187.07</v>
      </c>
      <c r="P269" s="11" t="s">
        <v>8266</v>
      </c>
      <c r="Q269" t="s">
        <v>8271</v>
      </c>
      <c r="R269" s="15">
        <f t="shared" si="22"/>
        <v>41785.452534722222</v>
      </c>
      <c r="S269" s="15">
        <f t="shared" si="23"/>
        <v>41815.452534722222</v>
      </c>
      <c r="T269">
        <f t="shared" si="24"/>
        <v>2014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30805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>
        <f t="shared" si="20"/>
        <v>616</v>
      </c>
      <c r="O270">
        <f t="shared" si="21"/>
        <v>277.52</v>
      </c>
      <c r="P270" s="11" t="s">
        <v>8266</v>
      </c>
      <c r="Q270" t="s">
        <v>8271</v>
      </c>
      <c r="R270" s="15">
        <f t="shared" si="22"/>
        <v>40809.15252314815</v>
      </c>
      <c r="S270" s="15">
        <f t="shared" si="23"/>
        <v>40854.194189814814</v>
      </c>
      <c r="T270">
        <f t="shared" si="24"/>
        <v>2011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30751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>
        <f t="shared" si="20"/>
        <v>31</v>
      </c>
      <c r="O271">
        <f t="shared" si="21"/>
        <v>19.27</v>
      </c>
      <c r="P271" s="11" t="s">
        <v>8266</v>
      </c>
      <c r="Q271" t="s">
        <v>8271</v>
      </c>
      <c r="R271" s="15">
        <f t="shared" si="22"/>
        <v>42758.197013888886</v>
      </c>
      <c r="S271" s="15">
        <f t="shared" si="23"/>
        <v>42788.197013888886</v>
      </c>
      <c r="T271">
        <f t="shared" si="24"/>
        <v>2017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30675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>
        <f t="shared" si="20"/>
        <v>1334</v>
      </c>
      <c r="O272">
        <f t="shared" si="21"/>
        <v>502.87</v>
      </c>
      <c r="P272" s="11" t="s">
        <v>8266</v>
      </c>
      <c r="Q272" t="s">
        <v>8271</v>
      </c>
      <c r="R272" s="15">
        <f t="shared" si="22"/>
        <v>40637.866550925923</v>
      </c>
      <c r="S272" s="15">
        <f t="shared" si="23"/>
        <v>40688.166666666664</v>
      </c>
      <c r="T272">
        <f t="shared" si="24"/>
        <v>2011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>
        <f t="shared" si="20"/>
        <v>102</v>
      </c>
      <c r="O273">
        <f t="shared" si="21"/>
        <v>106.66</v>
      </c>
      <c r="P273" s="11" t="s">
        <v>8266</v>
      </c>
      <c r="Q273" t="s">
        <v>8271</v>
      </c>
      <c r="R273" s="15">
        <f t="shared" si="22"/>
        <v>41612.10024305556</v>
      </c>
      <c r="S273" s="15">
        <f t="shared" si="23"/>
        <v>41641.333333333336</v>
      </c>
      <c r="T273">
        <f t="shared" si="24"/>
        <v>2013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30608.59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>
        <f t="shared" si="20"/>
        <v>1020</v>
      </c>
      <c r="O274">
        <f t="shared" si="21"/>
        <v>470.9</v>
      </c>
      <c r="P274" s="11" t="s">
        <v>8266</v>
      </c>
      <c r="Q274" t="s">
        <v>8271</v>
      </c>
      <c r="R274" s="15">
        <f t="shared" si="22"/>
        <v>40235.900358796294</v>
      </c>
      <c r="S274" s="15">
        <f t="shared" si="23"/>
        <v>40296.78402777778</v>
      </c>
      <c r="T274">
        <f t="shared" si="24"/>
        <v>2010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30505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>
        <f t="shared" si="20"/>
        <v>610</v>
      </c>
      <c r="O275">
        <f t="shared" si="21"/>
        <v>258.52</v>
      </c>
      <c r="P275" s="11" t="s">
        <v>8266</v>
      </c>
      <c r="Q275" t="s">
        <v>8271</v>
      </c>
      <c r="R275" s="15">
        <f t="shared" si="22"/>
        <v>40697.498449074075</v>
      </c>
      <c r="S275" s="15">
        <f t="shared" si="23"/>
        <v>40727.498449074075</v>
      </c>
      <c r="T275">
        <f t="shared" si="24"/>
        <v>2011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30383.32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>
        <f t="shared" si="20"/>
        <v>760</v>
      </c>
      <c r="O276">
        <f t="shared" si="21"/>
        <v>268.88</v>
      </c>
      <c r="P276" s="11" t="s">
        <v>8266</v>
      </c>
      <c r="Q276" t="s">
        <v>8271</v>
      </c>
      <c r="R276" s="15">
        <f t="shared" si="22"/>
        <v>40969.912372685183</v>
      </c>
      <c r="S276" s="15">
        <f t="shared" si="23"/>
        <v>41004.290972222225</v>
      </c>
      <c r="T276">
        <f t="shared" si="24"/>
        <v>2012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30334.83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>
        <f t="shared" si="20"/>
        <v>152</v>
      </c>
      <c r="O277">
        <f t="shared" si="21"/>
        <v>91.37</v>
      </c>
      <c r="P277" s="11" t="s">
        <v>8266</v>
      </c>
      <c r="Q277" t="s">
        <v>8271</v>
      </c>
      <c r="R277" s="15">
        <f t="shared" si="22"/>
        <v>41193.032013888893</v>
      </c>
      <c r="S277" s="15">
        <f t="shared" si="23"/>
        <v>41223.073680555557</v>
      </c>
      <c r="T277">
        <f t="shared" si="24"/>
        <v>2012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30315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>
        <f t="shared" si="20"/>
        <v>758</v>
      </c>
      <c r="O278">
        <f t="shared" si="21"/>
        <v>488.95</v>
      </c>
      <c r="P278" s="11" t="s">
        <v>8266</v>
      </c>
      <c r="Q278" t="s">
        <v>8271</v>
      </c>
      <c r="R278" s="15">
        <f t="shared" si="22"/>
        <v>40967.081874999996</v>
      </c>
      <c r="S278" s="15">
        <f t="shared" si="23"/>
        <v>41027.040208333332</v>
      </c>
      <c r="T278">
        <f t="shared" si="24"/>
        <v>2012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30303.24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>
        <f t="shared" si="20"/>
        <v>47</v>
      </c>
      <c r="O279">
        <f t="shared" si="21"/>
        <v>31.86</v>
      </c>
      <c r="P279" s="11" t="s">
        <v>8266</v>
      </c>
      <c r="Q279" t="s">
        <v>8271</v>
      </c>
      <c r="R279" s="15">
        <f t="shared" si="22"/>
        <v>42117.891423611116</v>
      </c>
      <c r="S279" s="15">
        <f t="shared" si="23"/>
        <v>42147.891423611116</v>
      </c>
      <c r="T279">
        <f t="shared" si="24"/>
        <v>2015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30274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>
        <f t="shared" si="20"/>
        <v>112</v>
      </c>
      <c r="O280">
        <f t="shared" si="21"/>
        <v>72.95</v>
      </c>
      <c r="P280" s="11" t="s">
        <v>8266</v>
      </c>
      <c r="Q280" t="s">
        <v>8271</v>
      </c>
      <c r="R280" s="15">
        <f t="shared" si="22"/>
        <v>41164.040960648148</v>
      </c>
      <c r="S280" s="15">
        <f t="shared" si="23"/>
        <v>41194.040960648148</v>
      </c>
      <c r="T280">
        <f t="shared" si="24"/>
        <v>2012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30241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>
        <f t="shared" si="20"/>
        <v>178</v>
      </c>
      <c r="O281">
        <f t="shared" si="21"/>
        <v>99.15</v>
      </c>
      <c r="P281" s="11" t="s">
        <v>8266</v>
      </c>
      <c r="Q281" t="s">
        <v>8271</v>
      </c>
      <c r="R281" s="15">
        <f t="shared" si="22"/>
        <v>42759.244166666671</v>
      </c>
      <c r="S281" s="15">
        <f t="shared" si="23"/>
        <v>42793.084027777775</v>
      </c>
      <c r="T281">
        <f t="shared" si="24"/>
        <v>2017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30226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>
        <f t="shared" si="20"/>
        <v>40</v>
      </c>
      <c r="O282">
        <f t="shared" si="21"/>
        <v>14.13</v>
      </c>
      <c r="P282" s="11" t="s">
        <v>8266</v>
      </c>
      <c r="Q282" t="s">
        <v>8271</v>
      </c>
      <c r="R282" s="15">
        <f t="shared" si="22"/>
        <v>41744.590682870366</v>
      </c>
      <c r="S282" s="15">
        <f t="shared" si="23"/>
        <v>41789.590682870366</v>
      </c>
      <c r="T282">
        <f t="shared" si="24"/>
        <v>2014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30177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>
        <f t="shared" si="20"/>
        <v>549</v>
      </c>
      <c r="O283">
        <f t="shared" si="21"/>
        <v>381.99</v>
      </c>
      <c r="P283" s="11" t="s">
        <v>8266</v>
      </c>
      <c r="Q283" t="s">
        <v>8271</v>
      </c>
      <c r="R283" s="15">
        <f t="shared" si="22"/>
        <v>39950.163344907407</v>
      </c>
      <c r="S283" s="15">
        <f t="shared" si="23"/>
        <v>40035.80972222222</v>
      </c>
      <c r="T283">
        <f t="shared" si="24"/>
        <v>2009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30112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>
        <f t="shared" si="20"/>
        <v>67</v>
      </c>
      <c r="O284">
        <f t="shared" si="21"/>
        <v>168.22</v>
      </c>
      <c r="P284" s="11" t="s">
        <v>8266</v>
      </c>
      <c r="Q284" t="s">
        <v>8271</v>
      </c>
      <c r="R284" s="15">
        <f t="shared" si="22"/>
        <v>40194.920046296298</v>
      </c>
      <c r="S284" s="15">
        <f t="shared" si="23"/>
        <v>40231.916666666664</v>
      </c>
      <c r="T284">
        <f t="shared" si="24"/>
        <v>2010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30047.64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>
        <f t="shared" si="20"/>
        <v>167</v>
      </c>
      <c r="O285">
        <f t="shared" si="21"/>
        <v>148.75</v>
      </c>
      <c r="P285" s="11" t="s">
        <v>8266</v>
      </c>
      <c r="Q285" t="s">
        <v>8271</v>
      </c>
      <c r="R285" s="15">
        <f t="shared" si="22"/>
        <v>40675.71</v>
      </c>
      <c r="S285" s="15">
        <f t="shared" si="23"/>
        <v>40695.207638888889</v>
      </c>
      <c r="T285">
        <f t="shared" si="24"/>
        <v>2011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30037.01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>
        <f t="shared" si="20"/>
        <v>75</v>
      </c>
      <c r="O286">
        <f t="shared" si="21"/>
        <v>39.520000000000003</v>
      </c>
      <c r="P286" s="11" t="s">
        <v>8266</v>
      </c>
      <c r="Q286" t="s">
        <v>8271</v>
      </c>
      <c r="R286" s="15">
        <f t="shared" si="22"/>
        <v>40904.738194444442</v>
      </c>
      <c r="S286" s="15">
        <f t="shared" si="23"/>
        <v>40929.738194444442</v>
      </c>
      <c r="T286">
        <f t="shared" si="24"/>
        <v>2011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30026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>
        <f t="shared" si="20"/>
        <v>214</v>
      </c>
      <c r="O287">
        <f t="shared" si="21"/>
        <v>53.33</v>
      </c>
      <c r="P287" s="11" t="s">
        <v>8266</v>
      </c>
      <c r="Q287" t="s">
        <v>8271</v>
      </c>
      <c r="R287" s="15">
        <f t="shared" si="22"/>
        <v>41506.756111111114</v>
      </c>
      <c r="S287" s="15">
        <f t="shared" si="23"/>
        <v>41536.756111111114</v>
      </c>
      <c r="T287">
        <f t="shared" si="24"/>
        <v>2013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29939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>
        <f t="shared" si="20"/>
        <v>200</v>
      </c>
      <c r="O288">
        <f t="shared" si="21"/>
        <v>221.77</v>
      </c>
      <c r="P288" s="11" t="s">
        <v>8266</v>
      </c>
      <c r="Q288" t="s">
        <v>8271</v>
      </c>
      <c r="R288" s="15">
        <f t="shared" si="22"/>
        <v>41313.816249999996</v>
      </c>
      <c r="S288" s="15">
        <f t="shared" si="23"/>
        <v>41358.774583333332</v>
      </c>
      <c r="T288">
        <f t="shared" si="24"/>
        <v>2013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>
        <f t="shared" si="20"/>
        <v>198</v>
      </c>
      <c r="O289">
        <f t="shared" si="21"/>
        <v>102.35</v>
      </c>
      <c r="P289" s="11" t="s">
        <v>8266</v>
      </c>
      <c r="Q289" t="s">
        <v>8271</v>
      </c>
      <c r="R289" s="15">
        <f t="shared" si="22"/>
        <v>41184.277986111112</v>
      </c>
      <c r="S289" s="15">
        <f t="shared" si="23"/>
        <v>41215.166666666664</v>
      </c>
      <c r="T289">
        <f t="shared" si="24"/>
        <v>2012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29531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>
        <f t="shared" si="20"/>
        <v>59</v>
      </c>
      <c r="O290">
        <f t="shared" si="21"/>
        <v>66.06</v>
      </c>
      <c r="P290" s="11" t="s">
        <v>8266</v>
      </c>
      <c r="Q290" t="s">
        <v>8271</v>
      </c>
      <c r="R290" s="15">
        <f t="shared" si="22"/>
        <v>41051.168900462959</v>
      </c>
      <c r="S290" s="15">
        <f t="shared" si="23"/>
        <v>41086.168900462959</v>
      </c>
      <c r="T290">
        <f t="shared" si="24"/>
        <v>2012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29520.27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>
        <f t="shared" si="20"/>
        <v>197</v>
      </c>
      <c r="O291">
        <f t="shared" si="21"/>
        <v>127.24</v>
      </c>
      <c r="P291" s="11" t="s">
        <v>8266</v>
      </c>
      <c r="Q291" t="s">
        <v>8271</v>
      </c>
      <c r="R291" s="15">
        <f t="shared" si="22"/>
        <v>41550.456412037034</v>
      </c>
      <c r="S291" s="15">
        <f t="shared" si="23"/>
        <v>41580.456412037034</v>
      </c>
      <c r="T291">
        <f t="shared" si="24"/>
        <v>2013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29209.78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>
        <f t="shared" si="20"/>
        <v>649</v>
      </c>
      <c r="O292">
        <f t="shared" si="21"/>
        <v>173.87</v>
      </c>
      <c r="P292" s="11" t="s">
        <v>8266</v>
      </c>
      <c r="Q292" t="s">
        <v>8271</v>
      </c>
      <c r="R292" s="15">
        <f t="shared" si="22"/>
        <v>40526.36917824074</v>
      </c>
      <c r="S292" s="15">
        <f t="shared" si="23"/>
        <v>40576.332638888889</v>
      </c>
      <c r="T292">
        <f t="shared" si="24"/>
        <v>2010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29089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>
        <f t="shared" si="20"/>
        <v>582</v>
      </c>
      <c r="O293">
        <f t="shared" si="21"/>
        <v>227.26</v>
      </c>
      <c r="P293" s="11" t="s">
        <v>8266</v>
      </c>
      <c r="Q293" t="s">
        <v>8271</v>
      </c>
      <c r="R293" s="15">
        <f t="shared" si="22"/>
        <v>41376.769050925926</v>
      </c>
      <c r="S293" s="15">
        <f t="shared" si="23"/>
        <v>41395.000694444447</v>
      </c>
      <c r="T293">
        <f t="shared" si="24"/>
        <v>2013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28986.16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>
        <f t="shared" si="20"/>
        <v>39</v>
      </c>
      <c r="O294">
        <f t="shared" si="21"/>
        <v>58.8</v>
      </c>
      <c r="P294" s="11" t="s">
        <v>8266</v>
      </c>
      <c r="Q294" t="s">
        <v>8271</v>
      </c>
      <c r="R294" s="15">
        <f t="shared" si="22"/>
        <v>40812.803229166668</v>
      </c>
      <c r="S294" s="15">
        <f t="shared" si="23"/>
        <v>40845.165972222225</v>
      </c>
      <c r="T294">
        <f t="shared" si="24"/>
        <v>2011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28817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>
        <f t="shared" si="20"/>
        <v>111</v>
      </c>
      <c r="O295">
        <f t="shared" si="21"/>
        <v>219.98</v>
      </c>
      <c r="P295" s="11" t="s">
        <v>8266</v>
      </c>
      <c r="Q295" t="s">
        <v>8271</v>
      </c>
      <c r="R295" s="15">
        <f t="shared" si="22"/>
        <v>41719.667986111112</v>
      </c>
      <c r="S295" s="15">
        <f t="shared" si="23"/>
        <v>41749.667986111112</v>
      </c>
      <c r="T295">
        <f t="shared" si="24"/>
        <v>2014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28728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>
        <f t="shared" si="20"/>
        <v>575</v>
      </c>
      <c r="O296">
        <f t="shared" si="21"/>
        <v>574.55999999999995</v>
      </c>
      <c r="P296" s="11" t="s">
        <v>8266</v>
      </c>
      <c r="Q296" t="s">
        <v>8271</v>
      </c>
      <c r="R296" s="15">
        <f t="shared" si="22"/>
        <v>40343.084421296298</v>
      </c>
      <c r="S296" s="15">
        <f t="shared" si="23"/>
        <v>40378.666666666664</v>
      </c>
      <c r="T296">
        <f t="shared" si="24"/>
        <v>2010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28690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>
        <f t="shared" si="20"/>
        <v>57</v>
      </c>
      <c r="O297">
        <f t="shared" si="21"/>
        <v>43.14</v>
      </c>
      <c r="P297" s="11" t="s">
        <v>8266</v>
      </c>
      <c r="Q297" t="s">
        <v>8271</v>
      </c>
      <c r="R297" s="15">
        <f t="shared" si="22"/>
        <v>41519.004733796297</v>
      </c>
      <c r="S297" s="15">
        <f t="shared" si="23"/>
        <v>41579</v>
      </c>
      <c r="T297">
        <f t="shared" si="24"/>
        <v>2013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>
        <f t="shared" si="20"/>
        <v>115</v>
      </c>
      <c r="O298">
        <f t="shared" si="21"/>
        <v>221.97</v>
      </c>
      <c r="P298" s="11" t="s">
        <v>8266</v>
      </c>
      <c r="Q298" t="s">
        <v>8271</v>
      </c>
      <c r="R298" s="15">
        <f t="shared" si="22"/>
        <v>41134.475497685184</v>
      </c>
      <c r="S298" s="15">
        <f t="shared" si="23"/>
        <v>41159.475497685184</v>
      </c>
      <c r="T298">
        <f t="shared" si="24"/>
        <v>2012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28520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>
        <f t="shared" si="20"/>
        <v>143</v>
      </c>
      <c r="O299">
        <f t="shared" si="21"/>
        <v>200.85</v>
      </c>
      <c r="P299" s="11" t="s">
        <v>8266</v>
      </c>
      <c r="Q299" t="s">
        <v>8271</v>
      </c>
      <c r="R299" s="15">
        <f t="shared" si="22"/>
        <v>42089.72802083334</v>
      </c>
      <c r="S299" s="15">
        <f t="shared" si="23"/>
        <v>42125.165972222225</v>
      </c>
      <c r="T299">
        <f t="shared" si="24"/>
        <v>2015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28474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>
        <f t="shared" si="20"/>
        <v>23</v>
      </c>
      <c r="O300">
        <f t="shared" si="21"/>
        <v>11.69</v>
      </c>
      <c r="P300" s="11" t="s">
        <v>8266</v>
      </c>
      <c r="Q300" t="s">
        <v>8271</v>
      </c>
      <c r="R300" s="15">
        <f t="shared" si="22"/>
        <v>41709.463518518518</v>
      </c>
      <c r="S300" s="15">
        <f t="shared" si="23"/>
        <v>41768.875</v>
      </c>
      <c r="T300">
        <f t="shared" si="24"/>
        <v>2014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28300.45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>
        <f t="shared" si="20"/>
        <v>283</v>
      </c>
      <c r="O301">
        <f t="shared" si="21"/>
        <v>115.99</v>
      </c>
      <c r="P301" s="11" t="s">
        <v>8266</v>
      </c>
      <c r="Q301" t="s">
        <v>8271</v>
      </c>
      <c r="R301" s="15">
        <f t="shared" si="22"/>
        <v>40469.225231481483</v>
      </c>
      <c r="S301" s="15">
        <f t="shared" si="23"/>
        <v>40499.266898148147</v>
      </c>
      <c r="T301">
        <f t="shared" si="24"/>
        <v>2010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>
        <f t="shared" si="20"/>
        <v>113</v>
      </c>
      <c r="O302">
        <f t="shared" si="21"/>
        <v>94.89</v>
      </c>
      <c r="P302" s="11" t="s">
        <v>8266</v>
      </c>
      <c r="Q302" t="s">
        <v>8271</v>
      </c>
      <c r="R302" s="15">
        <f t="shared" si="22"/>
        <v>40626.959930555553</v>
      </c>
      <c r="S302" s="15">
        <f t="shared" si="23"/>
        <v>40657.959930555553</v>
      </c>
      <c r="T302">
        <f t="shared" si="24"/>
        <v>2011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28167.25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>
        <f t="shared" si="20"/>
        <v>217</v>
      </c>
      <c r="O303">
        <f t="shared" si="21"/>
        <v>112.22</v>
      </c>
      <c r="P303" s="11" t="s">
        <v>8266</v>
      </c>
      <c r="Q303" t="s">
        <v>8271</v>
      </c>
      <c r="R303" s="15">
        <f t="shared" si="22"/>
        <v>41312.737673611111</v>
      </c>
      <c r="S303" s="15">
        <f t="shared" si="23"/>
        <v>41352.696006944447</v>
      </c>
      <c r="T303">
        <f t="shared" si="24"/>
        <v>2013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28067.57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>
        <f t="shared" si="20"/>
        <v>281</v>
      </c>
      <c r="O304">
        <f t="shared" si="21"/>
        <v>259.88</v>
      </c>
      <c r="P304" s="11" t="s">
        <v>8266</v>
      </c>
      <c r="Q304" t="s">
        <v>8271</v>
      </c>
      <c r="R304" s="15">
        <f t="shared" si="22"/>
        <v>40933.856921296298</v>
      </c>
      <c r="S304" s="15">
        <f t="shared" si="23"/>
        <v>40963.856921296298</v>
      </c>
      <c r="T304">
        <f t="shared" si="24"/>
        <v>2012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28067.34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>
        <f t="shared" si="20"/>
        <v>936</v>
      </c>
      <c r="O305">
        <f t="shared" si="21"/>
        <v>342.28</v>
      </c>
      <c r="P305" s="11" t="s">
        <v>8266</v>
      </c>
      <c r="Q305" t="s">
        <v>8271</v>
      </c>
      <c r="R305" s="15">
        <f t="shared" si="22"/>
        <v>41032.071134259262</v>
      </c>
      <c r="S305" s="15">
        <f t="shared" si="23"/>
        <v>41062.071134259262</v>
      </c>
      <c r="T305">
        <f t="shared" si="24"/>
        <v>2012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27849.22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>
        <f t="shared" si="20"/>
        <v>819</v>
      </c>
      <c r="O306">
        <f t="shared" si="21"/>
        <v>376.34</v>
      </c>
      <c r="P306" s="11" t="s">
        <v>8266</v>
      </c>
      <c r="Q306" t="s">
        <v>8271</v>
      </c>
      <c r="R306" s="15">
        <f t="shared" si="22"/>
        <v>41114.094872685186</v>
      </c>
      <c r="S306" s="15">
        <f t="shared" si="23"/>
        <v>41153.083333333336</v>
      </c>
      <c r="T306">
        <f t="shared" si="24"/>
        <v>2012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27675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>
        <f t="shared" si="20"/>
        <v>369</v>
      </c>
      <c r="O307">
        <f t="shared" si="21"/>
        <v>146.43</v>
      </c>
      <c r="P307" s="11" t="s">
        <v>8266</v>
      </c>
      <c r="Q307" t="s">
        <v>8271</v>
      </c>
      <c r="R307" s="15">
        <f t="shared" si="22"/>
        <v>40948.630196759259</v>
      </c>
      <c r="S307" s="15">
        <f t="shared" si="23"/>
        <v>40978.630196759259</v>
      </c>
      <c r="T307">
        <f t="shared" si="24"/>
        <v>2012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27600.2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>
        <f t="shared" si="20"/>
        <v>2760</v>
      </c>
      <c r="O308">
        <f t="shared" si="21"/>
        <v>345</v>
      </c>
      <c r="P308" s="11" t="s">
        <v>8266</v>
      </c>
      <c r="Q308" t="s">
        <v>8271</v>
      </c>
      <c r="R308" s="15">
        <f t="shared" si="22"/>
        <v>41333.837187500001</v>
      </c>
      <c r="S308" s="15">
        <f t="shared" si="23"/>
        <v>41353.795520833337</v>
      </c>
      <c r="T308">
        <f t="shared" si="24"/>
        <v>2013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27541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>
        <f t="shared" si="20"/>
        <v>125</v>
      </c>
      <c r="O309">
        <f t="shared" si="21"/>
        <v>47.81</v>
      </c>
      <c r="P309" s="11" t="s">
        <v>8266</v>
      </c>
      <c r="Q309" t="s">
        <v>8271</v>
      </c>
      <c r="R309" s="15">
        <f t="shared" si="22"/>
        <v>41282.944456018515</v>
      </c>
      <c r="S309" s="15">
        <f t="shared" si="23"/>
        <v>41312.944456018515</v>
      </c>
      <c r="T309">
        <f t="shared" si="24"/>
        <v>2013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27197.22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>
        <f t="shared" si="20"/>
        <v>227</v>
      </c>
      <c r="O310">
        <f t="shared" si="21"/>
        <v>134.63999999999999</v>
      </c>
      <c r="P310" s="11" t="s">
        <v>8266</v>
      </c>
      <c r="Q310" t="s">
        <v>8271</v>
      </c>
      <c r="R310" s="15">
        <f t="shared" si="22"/>
        <v>40567.694560185184</v>
      </c>
      <c r="S310" s="15">
        <f t="shared" si="23"/>
        <v>40612.694560185184</v>
      </c>
      <c r="T310">
        <f t="shared" si="24"/>
        <v>2011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27196.71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>
        <f t="shared" si="20"/>
        <v>151</v>
      </c>
      <c r="O311">
        <f t="shared" si="21"/>
        <v>114.27</v>
      </c>
      <c r="P311" s="11" t="s">
        <v>8266</v>
      </c>
      <c r="Q311" t="s">
        <v>8271</v>
      </c>
      <c r="R311" s="15">
        <f t="shared" si="22"/>
        <v>41134.751550925925</v>
      </c>
      <c r="S311" s="15">
        <f t="shared" si="23"/>
        <v>41155.751550925925</v>
      </c>
      <c r="T311">
        <f t="shared" si="24"/>
        <v>2012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27189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>
        <f t="shared" si="20"/>
        <v>2719</v>
      </c>
      <c r="O312">
        <f t="shared" si="21"/>
        <v>755.25</v>
      </c>
      <c r="P312" s="11" t="s">
        <v>8266</v>
      </c>
      <c r="Q312" t="s">
        <v>8271</v>
      </c>
      <c r="R312" s="15">
        <f t="shared" si="22"/>
        <v>40821.183136574073</v>
      </c>
      <c r="S312" s="15">
        <f t="shared" si="23"/>
        <v>40836.083333333336</v>
      </c>
      <c r="T312">
        <f t="shared" si="24"/>
        <v>2011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26978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>
        <f t="shared" si="20"/>
        <v>135</v>
      </c>
      <c r="O313">
        <f t="shared" si="21"/>
        <v>179.85</v>
      </c>
      <c r="P313" s="11" t="s">
        <v>8266</v>
      </c>
      <c r="Q313" t="s">
        <v>8271</v>
      </c>
      <c r="R313" s="15">
        <f t="shared" si="22"/>
        <v>40868.219814814816</v>
      </c>
      <c r="S313" s="15">
        <f t="shared" si="23"/>
        <v>40909.332638888889</v>
      </c>
      <c r="T313">
        <f t="shared" si="24"/>
        <v>2011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26744.11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>
        <f t="shared" si="20"/>
        <v>334</v>
      </c>
      <c r="O314">
        <f t="shared" si="21"/>
        <v>183.18</v>
      </c>
      <c r="P314" s="11" t="s">
        <v>8266</v>
      </c>
      <c r="Q314" t="s">
        <v>8271</v>
      </c>
      <c r="R314" s="15">
        <f t="shared" si="22"/>
        <v>41348.877685185187</v>
      </c>
      <c r="S314" s="15">
        <f t="shared" si="23"/>
        <v>41378.877685185187</v>
      </c>
      <c r="T314">
        <f t="shared" si="24"/>
        <v>2013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26619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>
        <f t="shared" si="20"/>
        <v>157</v>
      </c>
      <c r="O315">
        <f t="shared" si="21"/>
        <v>119.91</v>
      </c>
      <c r="P315" s="11" t="s">
        <v>8266</v>
      </c>
      <c r="Q315" t="s">
        <v>8271</v>
      </c>
      <c r="R315" s="15">
        <f t="shared" si="22"/>
        <v>40357.227939814817</v>
      </c>
      <c r="S315" s="15">
        <f t="shared" si="23"/>
        <v>40401.665972222225</v>
      </c>
      <c r="T315">
        <f t="shared" si="24"/>
        <v>2010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26577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>
        <f t="shared" si="20"/>
        <v>2658</v>
      </c>
      <c r="O316">
        <f t="shared" si="21"/>
        <v>221.48</v>
      </c>
      <c r="P316" s="11" t="s">
        <v>8266</v>
      </c>
      <c r="Q316" t="s">
        <v>8271</v>
      </c>
      <c r="R316" s="15">
        <f t="shared" si="22"/>
        <v>41304.833194444444</v>
      </c>
      <c r="S316" s="15">
        <f t="shared" si="23"/>
        <v>41334.833194444444</v>
      </c>
      <c r="T316">
        <f t="shared" si="24"/>
        <v>2013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>
        <f t="shared" si="20"/>
        <v>106</v>
      </c>
      <c r="O317">
        <f t="shared" si="21"/>
        <v>210.28</v>
      </c>
      <c r="P317" s="11" t="s">
        <v>8266</v>
      </c>
      <c r="Q317" t="s">
        <v>8271</v>
      </c>
      <c r="R317" s="15">
        <f t="shared" si="22"/>
        <v>41113.77238425926</v>
      </c>
      <c r="S317" s="15">
        <f t="shared" si="23"/>
        <v>41143.77238425926</v>
      </c>
      <c r="T317">
        <f t="shared" si="24"/>
        <v>2012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26480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>
        <f t="shared" si="20"/>
        <v>177</v>
      </c>
      <c r="O318">
        <f t="shared" si="21"/>
        <v>167.59</v>
      </c>
      <c r="P318" s="11" t="s">
        <v>8266</v>
      </c>
      <c r="Q318" t="s">
        <v>8271</v>
      </c>
      <c r="R318" s="15">
        <f t="shared" si="22"/>
        <v>41950.923576388886</v>
      </c>
      <c r="S318" s="15">
        <f t="shared" si="23"/>
        <v>41984.207638888889</v>
      </c>
      <c r="T318">
        <f t="shared" si="24"/>
        <v>2014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26452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>
        <f t="shared" si="20"/>
        <v>88</v>
      </c>
      <c r="O319">
        <f t="shared" si="21"/>
        <v>83.71</v>
      </c>
      <c r="P319" s="11" t="s">
        <v>8266</v>
      </c>
      <c r="Q319" t="s">
        <v>8271</v>
      </c>
      <c r="R319" s="15">
        <f t="shared" si="22"/>
        <v>41589.676886574074</v>
      </c>
      <c r="S319" s="15">
        <f t="shared" si="23"/>
        <v>41619.676886574074</v>
      </c>
      <c r="T319">
        <f t="shared" si="24"/>
        <v>2013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26445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>
        <f t="shared" si="20"/>
        <v>529</v>
      </c>
      <c r="O320">
        <f t="shared" si="21"/>
        <v>93.12</v>
      </c>
      <c r="P320" s="11" t="s">
        <v>8266</v>
      </c>
      <c r="Q320" t="s">
        <v>8271</v>
      </c>
      <c r="R320" s="15">
        <f t="shared" si="22"/>
        <v>41330.038784722223</v>
      </c>
      <c r="S320" s="15">
        <f t="shared" si="23"/>
        <v>41359.997118055559</v>
      </c>
      <c r="T320">
        <f t="shared" si="24"/>
        <v>2013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26438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>
        <f t="shared" si="20"/>
        <v>529</v>
      </c>
      <c r="O321">
        <f t="shared" si="21"/>
        <v>518.39</v>
      </c>
      <c r="P321" s="11" t="s">
        <v>8266</v>
      </c>
      <c r="Q321" t="s">
        <v>8271</v>
      </c>
      <c r="R321" s="15">
        <f t="shared" si="22"/>
        <v>40123.83829861111</v>
      </c>
      <c r="S321" s="15">
        <f t="shared" si="23"/>
        <v>40211.332638888889</v>
      </c>
      <c r="T321">
        <f t="shared" si="24"/>
        <v>2009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26360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>
        <f t="shared" si="20"/>
        <v>132</v>
      </c>
      <c r="O322">
        <f t="shared" si="21"/>
        <v>166.84</v>
      </c>
      <c r="P322" s="11" t="s">
        <v>8266</v>
      </c>
      <c r="Q322" t="s">
        <v>8271</v>
      </c>
      <c r="R322" s="15">
        <f t="shared" si="22"/>
        <v>42331.551307870366</v>
      </c>
      <c r="S322" s="15">
        <f t="shared" si="23"/>
        <v>42360.958333333328</v>
      </c>
      <c r="T322">
        <f t="shared" si="24"/>
        <v>2015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26349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>
        <f t="shared" ref="N323:N386" si="25">ROUND(E323/D323*100,0)</f>
        <v>75</v>
      </c>
      <c r="O323">
        <f t="shared" ref="O323:O386" si="26">IFERROR(ROUND(E323/L323,2),0)</f>
        <v>78.19</v>
      </c>
      <c r="P323" s="11" t="s">
        <v>8266</v>
      </c>
      <c r="Q323" t="s">
        <v>8271</v>
      </c>
      <c r="R323" s="15">
        <f t="shared" ref="R323:R386" si="27">(((J323/60)/60)/24)+DATE(1970,1,1)</f>
        <v>42647.446597222224</v>
      </c>
      <c r="S323" s="15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>
        <f t="shared" si="25"/>
        <v>105</v>
      </c>
      <c r="O324">
        <f t="shared" si="26"/>
        <v>141.43</v>
      </c>
      <c r="P324" s="11" t="s">
        <v>8266</v>
      </c>
      <c r="Q324" t="s">
        <v>8271</v>
      </c>
      <c r="R324" s="15">
        <f t="shared" si="27"/>
        <v>42473.57</v>
      </c>
      <c r="S324" s="15">
        <f t="shared" si="28"/>
        <v>42503.57</v>
      </c>
      <c r="T324">
        <f t="shared" si="29"/>
        <v>2016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26241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>
        <f t="shared" si="25"/>
        <v>486</v>
      </c>
      <c r="O325">
        <f t="shared" si="26"/>
        <v>452.43</v>
      </c>
      <c r="P325" s="11" t="s">
        <v>8266</v>
      </c>
      <c r="Q325" t="s">
        <v>8271</v>
      </c>
      <c r="R325" s="15">
        <f t="shared" si="27"/>
        <v>42697.32136574074</v>
      </c>
      <c r="S325" s="15">
        <f t="shared" si="28"/>
        <v>42725.332638888889</v>
      </c>
      <c r="T325">
        <f t="shared" si="29"/>
        <v>2016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26233.45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>
        <f t="shared" si="25"/>
        <v>309</v>
      </c>
      <c r="O326">
        <f t="shared" si="26"/>
        <v>319.92</v>
      </c>
      <c r="P326" s="11" t="s">
        <v>8266</v>
      </c>
      <c r="Q326" t="s">
        <v>8271</v>
      </c>
      <c r="R326" s="15">
        <f t="shared" si="27"/>
        <v>42184.626250000001</v>
      </c>
      <c r="S326" s="15">
        <f t="shared" si="28"/>
        <v>42217.626250000001</v>
      </c>
      <c r="T326">
        <f t="shared" si="29"/>
        <v>2015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26182.5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>
        <f t="shared" si="25"/>
        <v>52</v>
      </c>
      <c r="O327">
        <f t="shared" si="26"/>
        <v>35.57</v>
      </c>
      <c r="P327" s="11" t="s">
        <v>8266</v>
      </c>
      <c r="Q327" t="s">
        <v>8271</v>
      </c>
      <c r="R327" s="15">
        <f t="shared" si="27"/>
        <v>42689.187881944439</v>
      </c>
      <c r="S327" s="15">
        <f t="shared" si="28"/>
        <v>42724.187881944439</v>
      </c>
      <c r="T327">
        <f t="shared" si="29"/>
        <v>2016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26100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>
        <f t="shared" si="25"/>
        <v>17</v>
      </c>
      <c r="O328">
        <f t="shared" si="26"/>
        <v>22.68</v>
      </c>
      <c r="P328" s="11" t="s">
        <v>8266</v>
      </c>
      <c r="Q328" t="s">
        <v>8271</v>
      </c>
      <c r="R328" s="15">
        <f t="shared" si="27"/>
        <v>42775.314884259264</v>
      </c>
      <c r="S328" s="15">
        <f t="shared" si="28"/>
        <v>42808.956250000003</v>
      </c>
      <c r="T328">
        <f t="shared" si="29"/>
        <v>2017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26024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>
        <f t="shared" si="25"/>
        <v>651</v>
      </c>
      <c r="O329">
        <f t="shared" si="26"/>
        <v>765.41</v>
      </c>
      <c r="P329" s="11" t="s">
        <v>8266</v>
      </c>
      <c r="Q329" t="s">
        <v>8271</v>
      </c>
      <c r="R329" s="15">
        <f t="shared" si="27"/>
        <v>42058.235289351855</v>
      </c>
      <c r="S329" s="15">
        <f t="shared" si="28"/>
        <v>42085.333333333328</v>
      </c>
      <c r="T329">
        <f t="shared" si="29"/>
        <v>2015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25800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>
        <f t="shared" si="25"/>
        <v>34</v>
      </c>
      <c r="O330">
        <f t="shared" si="26"/>
        <v>51.81</v>
      </c>
      <c r="P330" s="11" t="s">
        <v>8266</v>
      </c>
      <c r="Q330" t="s">
        <v>8271</v>
      </c>
      <c r="R330" s="15">
        <f t="shared" si="27"/>
        <v>42278.946620370371</v>
      </c>
      <c r="S330" s="15">
        <f t="shared" si="28"/>
        <v>42309.166666666672</v>
      </c>
      <c r="T330">
        <f t="shared" si="29"/>
        <v>2015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25740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>
        <f t="shared" si="25"/>
        <v>257</v>
      </c>
      <c r="O331">
        <f t="shared" si="26"/>
        <v>154.13</v>
      </c>
      <c r="P331" s="11" t="s">
        <v>8266</v>
      </c>
      <c r="Q331" t="s">
        <v>8271</v>
      </c>
      <c r="R331" s="15">
        <f t="shared" si="27"/>
        <v>42291.46674768519</v>
      </c>
      <c r="S331" s="15">
        <f t="shared" si="28"/>
        <v>42315.166666666672</v>
      </c>
      <c r="T331">
        <f t="shared" si="29"/>
        <v>2015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25655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>
        <f t="shared" si="25"/>
        <v>73</v>
      </c>
      <c r="O332">
        <f t="shared" si="26"/>
        <v>75.459999999999994</v>
      </c>
      <c r="P332" s="11" t="s">
        <v>8266</v>
      </c>
      <c r="Q332" t="s">
        <v>8271</v>
      </c>
      <c r="R332" s="15">
        <f t="shared" si="27"/>
        <v>41379.515775462962</v>
      </c>
      <c r="S332" s="15">
        <f t="shared" si="28"/>
        <v>41411.165972222225</v>
      </c>
      <c r="T332">
        <f t="shared" si="29"/>
        <v>2013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25648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>
        <f t="shared" si="25"/>
        <v>64</v>
      </c>
      <c r="O333">
        <f t="shared" si="26"/>
        <v>58.56</v>
      </c>
      <c r="P333" s="11" t="s">
        <v>8266</v>
      </c>
      <c r="Q333" t="s">
        <v>8271</v>
      </c>
      <c r="R333" s="15">
        <f t="shared" si="27"/>
        <v>42507.581412037034</v>
      </c>
      <c r="S333" s="15">
        <f t="shared" si="28"/>
        <v>42538.581412037034</v>
      </c>
      <c r="T333">
        <f t="shared" si="29"/>
        <v>2016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25577.56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>
        <f t="shared" si="25"/>
        <v>26</v>
      </c>
      <c r="O334">
        <f t="shared" si="26"/>
        <v>46.09</v>
      </c>
      <c r="P334" s="11" t="s">
        <v>8266</v>
      </c>
      <c r="Q334" t="s">
        <v>8271</v>
      </c>
      <c r="R334" s="15">
        <f t="shared" si="27"/>
        <v>42263.680289351847</v>
      </c>
      <c r="S334" s="15">
        <f t="shared" si="28"/>
        <v>42305.333333333328</v>
      </c>
      <c r="T334">
        <f t="shared" si="29"/>
        <v>2015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25568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>
        <f t="shared" si="25"/>
        <v>64</v>
      </c>
      <c r="O335">
        <f t="shared" si="26"/>
        <v>96.12</v>
      </c>
      <c r="P335" s="11" t="s">
        <v>8266</v>
      </c>
      <c r="Q335" t="s">
        <v>8271</v>
      </c>
      <c r="R335" s="15">
        <f t="shared" si="27"/>
        <v>42437.636469907404</v>
      </c>
      <c r="S335" s="15">
        <f t="shared" si="28"/>
        <v>42467.59480324074</v>
      </c>
      <c r="T335">
        <f t="shared" si="29"/>
        <v>2016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>
        <f t="shared" si="25"/>
        <v>254</v>
      </c>
      <c r="O336">
        <f t="shared" si="26"/>
        <v>368.77</v>
      </c>
      <c r="P336" s="11" t="s">
        <v>8266</v>
      </c>
      <c r="Q336" t="s">
        <v>8271</v>
      </c>
      <c r="R336" s="15">
        <f t="shared" si="27"/>
        <v>42101.682372685187</v>
      </c>
      <c r="S336" s="15">
        <f t="shared" si="28"/>
        <v>42139.791666666672</v>
      </c>
      <c r="T336">
        <f t="shared" si="29"/>
        <v>2015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25430.66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>
        <f t="shared" si="25"/>
        <v>299</v>
      </c>
      <c r="O337">
        <f t="shared" si="26"/>
        <v>317.88</v>
      </c>
      <c r="P337" s="11" t="s">
        <v>8266</v>
      </c>
      <c r="Q337" t="s">
        <v>8271</v>
      </c>
      <c r="R337" s="15">
        <f t="shared" si="27"/>
        <v>42101.737442129626</v>
      </c>
      <c r="S337" s="15">
        <f t="shared" si="28"/>
        <v>42132.916666666672</v>
      </c>
      <c r="T337">
        <f t="shared" si="29"/>
        <v>2015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>
        <f t="shared" si="25"/>
        <v>102</v>
      </c>
      <c r="O338">
        <f t="shared" si="26"/>
        <v>51.5</v>
      </c>
      <c r="P338" s="11" t="s">
        <v>8266</v>
      </c>
      <c r="Q338" t="s">
        <v>8271</v>
      </c>
      <c r="R338" s="15">
        <f t="shared" si="27"/>
        <v>42291.596273148149</v>
      </c>
      <c r="S338" s="15">
        <f t="shared" si="28"/>
        <v>42321.637939814813</v>
      </c>
      <c r="T338">
        <f t="shared" si="29"/>
        <v>2015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25375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>
        <f t="shared" si="25"/>
        <v>846</v>
      </c>
      <c r="O339">
        <f t="shared" si="26"/>
        <v>818.55</v>
      </c>
      <c r="P339" s="11" t="s">
        <v>8266</v>
      </c>
      <c r="Q339" t="s">
        <v>8271</v>
      </c>
      <c r="R339" s="15">
        <f t="shared" si="27"/>
        <v>42047.128564814819</v>
      </c>
      <c r="S339" s="15">
        <f t="shared" si="28"/>
        <v>42077.086898148147</v>
      </c>
      <c r="T339">
        <f t="shared" si="29"/>
        <v>2015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25312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>
        <f t="shared" si="25"/>
        <v>169</v>
      </c>
      <c r="O340">
        <f t="shared" si="26"/>
        <v>107.25</v>
      </c>
      <c r="P340" s="11" t="s">
        <v>8266</v>
      </c>
      <c r="Q340" t="s">
        <v>8271</v>
      </c>
      <c r="R340" s="15">
        <f t="shared" si="27"/>
        <v>42559.755671296298</v>
      </c>
      <c r="S340" s="15">
        <f t="shared" si="28"/>
        <v>42616.041666666672</v>
      </c>
      <c r="T340">
        <f t="shared" si="29"/>
        <v>2016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25174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>
        <f t="shared" si="25"/>
        <v>420</v>
      </c>
      <c r="O341">
        <f t="shared" si="26"/>
        <v>282.85000000000002</v>
      </c>
      <c r="P341" s="11" t="s">
        <v>8266</v>
      </c>
      <c r="Q341" t="s">
        <v>8271</v>
      </c>
      <c r="R341" s="15">
        <f t="shared" si="27"/>
        <v>42093.760046296295</v>
      </c>
      <c r="S341" s="15">
        <f t="shared" si="28"/>
        <v>42123.760046296295</v>
      </c>
      <c r="T341">
        <f t="shared" si="29"/>
        <v>2015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25132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>
        <f t="shared" si="25"/>
        <v>72</v>
      </c>
      <c r="O342">
        <f t="shared" si="26"/>
        <v>84.05</v>
      </c>
      <c r="P342" s="11" t="s">
        <v>8266</v>
      </c>
      <c r="Q342" t="s">
        <v>8271</v>
      </c>
      <c r="R342" s="15">
        <f t="shared" si="27"/>
        <v>42772.669062500005</v>
      </c>
      <c r="S342" s="15">
        <f t="shared" si="28"/>
        <v>42802.875</v>
      </c>
      <c r="T342">
        <f t="shared" si="29"/>
        <v>2017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25088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>
        <f t="shared" si="25"/>
        <v>717</v>
      </c>
      <c r="O343">
        <f t="shared" si="26"/>
        <v>456.15</v>
      </c>
      <c r="P343" s="11" t="s">
        <v>8266</v>
      </c>
      <c r="Q343" t="s">
        <v>8271</v>
      </c>
      <c r="R343" s="15">
        <f t="shared" si="27"/>
        <v>41894.879606481481</v>
      </c>
      <c r="S343" s="15">
        <f t="shared" si="28"/>
        <v>41913.165972222225</v>
      </c>
      <c r="T343">
        <f t="shared" si="29"/>
        <v>2014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24790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>
        <f t="shared" si="25"/>
        <v>45</v>
      </c>
      <c r="O344">
        <f t="shared" si="26"/>
        <v>76.28</v>
      </c>
      <c r="P344" s="11" t="s">
        <v>8266</v>
      </c>
      <c r="Q344" t="s">
        <v>8271</v>
      </c>
      <c r="R344" s="15">
        <f t="shared" si="27"/>
        <v>42459.780844907407</v>
      </c>
      <c r="S344" s="15">
        <f t="shared" si="28"/>
        <v>42489.780844907407</v>
      </c>
      <c r="T344">
        <f t="shared" si="29"/>
        <v>2016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24691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>
        <f t="shared" si="25"/>
        <v>82</v>
      </c>
      <c r="O345">
        <f t="shared" si="26"/>
        <v>47.12</v>
      </c>
      <c r="P345" s="11" t="s">
        <v>8266</v>
      </c>
      <c r="Q345" t="s">
        <v>8271</v>
      </c>
      <c r="R345" s="15">
        <f t="shared" si="27"/>
        <v>41926.73778935185</v>
      </c>
      <c r="S345" s="15">
        <f t="shared" si="28"/>
        <v>41957.125</v>
      </c>
      <c r="T345">
        <f t="shared" si="29"/>
        <v>2014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24651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>
        <f t="shared" si="25"/>
        <v>74</v>
      </c>
      <c r="O346">
        <f t="shared" si="26"/>
        <v>86.49</v>
      </c>
      <c r="P346" s="11" t="s">
        <v>8266</v>
      </c>
      <c r="Q346" t="s">
        <v>8271</v>
      </c>
      <c r="R346" s="15">
        <f t="shared" si="27"/>
        <v>42111.970995370371</v>
      </c>
      <c r="S346" s="15">
        <f t="shared" si="28"/>
        <v>42156.097222222219</v>
      </c>
      <c r="T346">
        <f t="shared" si="29"/>
        <v>2015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24505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>
        <f t="shared" si="25"/>
        <v>169</v>
      </c>
      <c r="O347">
        <f t="shared" si="26"/>
        <v>136.9</v>
      </c>
      <c r="P347" s="11" t="s">
        <v>8266</v>
      </c>
      <c r="Q347" t="s">
        <v>8271</v>
      </c>
      <c r="R347" s="15">
        <f t="shared" si="27"/>
        <v>42114.944328703699</v>
      </c>
      <c r="S347" s="15">
        <f t="shared" si="28"/>
        <v>42144.944328703699</v>
      </c>
      <c r="T347">
        <f t="shared" si="29"/>
        <v>2015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24490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>
        <f t="shared" si="25"/>
        <v>245</v>
      </c>
      <c r="O348">
        <f t="shared" si="26"/>
        <v>130.27000000000001</v>
      </c>
      <c r="P348" s="11" t="s">
        <v>8266</v>
      </c>
      <c r="Q348" t="s">
        <v>8271</v>
      </c>
      <c r="R348" s="15">
        <f t="shared" si="27"/>
        <v>42261.500243055561</v>
      </c>
      <c r="S348" s="15">
        <f t="shared" si="28"/>
        <v>42291.500243055561</v>
      </c>
      <c r="T348">
        <f t="shared" si="29"/>
        <v>2015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24418.6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>
        <f t="shared" si="25"/>
        <v>61</v>
      </c>
      <c r="O349">
        <f t="shared" si="26"/>
        <v>64.430000000000007</v>
      </c>
      <c r="P349" s="11" t="s">
        <v>8266</v>
      </c>
      <c r="Q349" t="s">
        <v>8271</v>
      </c>
      <c r="R349" s="15">
        <f t="shared" si="27"/>
        <v>42292.495474537034</v>
      </c>
      <c r="S349" s="15">
        <f t="shared" si="28"/>
        <v>42322.537141203706</v>
      </c>
      <c r="T349">
        <f t="shared" si="29"/>
        <v>2015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24321.1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>
        <f t="shared" si="25"/>
        <v>243</v>
      </c>
      <c r="O350">
        <f t="shared" si="26"/>
        <v>204.38</v>
      </c>
      <c r="P350" s="11" t="s">
        <v>8266</v>
      </c>
      <c r="Q350" t="s">
        <v>8271</v>
      </c>
      <c r="R350" s="15">
        <f t="shared" si="27"/>
        <v>42207.58699074074</v>
      </c>
      <c r="S350" s="15">
        <f t="shared" si="28"/>
        <v>42237.58699074074</v>
      </c>
      <c r="T350">
        <f t="shared" si="29"/>
        <v>2015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24315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>
        <f t="shared" si="25"/>
        <v>216</v>
      </c>
      <c r="O351">
        <f t="shared" si="26"/>
        <v>145.6</v>
      </c>
      <c r="P351" s="11" t="s">
        <v>8266</v>
      </c>
      <c r="Q351" t="s">
        <v>8271</v>
      </c>
      <c r="R351" s="15">
        <f t="shared" si="27"/>
        <v>42760.498935185184</v>
      </c>
      <c r="S351" s="15">
        <f t="shared" si="28"/>
        <v>42790.498935185184</v>
      </c>
      <c r="T351">
        <f t="shared" si="29"/>
        <v>2017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24297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>
        <f t="shared" si="25"/>
        <v>97</v>
      </c>
      <c r="O352">
        <f t="shared" si="26"/>
        <v>109.94</v>
      </c>
      <c r="P352" s="11" t="s">
        <v>8266</v>
      </c>
      <c r="Q352" t="s">
        <v>8271</v>
      </c>
      <c r="R352" s="15">
        <f t="shared" si="27"/>
        <v>42586.066076388888</v>
      </c>
      <c r="S352" s="15">
        <f t="shared" si="28"/>
        <v>42624.165972222225</v>
      </c>
      <c r="T352">
        <f t="shared" si="29"/>
        <v>2016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24201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>
        <f t="shared" si="25"/>
        <v>71</v>
      </c>
      <c r="O353">
        <f t="shared" si="26"/>
        <v>25.1</v>
      </c>
      <c r="P353" s="11" t="s">
        <v>8266</v>
      </c>
      <c r="Q353" t="s">
        <v>8271</v>
      </c>
      <c r="R353" s="15">
        <f t="shared" si="27"/>
        <v>42427.964745370366</v>
      </c>
      <c r="S353" s="15">
        <f t="shared" si="28"/>
        <v>42467.923078703709</v>
      </c>
      <c r="T353">
        <f t="shared" si="29"/>
        <v>2016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24108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>
        <f t="shared" si="25"/>
        <v>241</v>
      </c>
      <c r="O354">
        <f t="shared" si="26"/>
        <v>84.29</v>
      </c>
      <c r="P354" s="11" t="s">
        <v>8266</v>
      </c>
      <c r="Q354" t="s">
        <v>8271</v>
      </c>
      <c r="R354" s="15">
        <f t="shared" si="27"/>
        <v>41890.167453703703</v>
      </c>
      <c r="S354" s="15">
        <f t="shared" si="28"/>
        <v>41920.167453703703</v>
      </c>
      <c r="T354">
        <f t="shared" si="29"/>
        <v>2014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23948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>
        <f t="shared" si="25"/>
        <v>41</v>
      </c>
      <c r="O355">
        <f t="shared" si="26"/>
        <v>39.07</v>
      </c>
      <c r="P355" s="11" t="s">
        <v>8266</v>
      </c>
      <c r="Q355" t="s">
        <v>8271</v>
      </c>
      <c r="R355" s="15">
        <f t="shared" si="27"/>
        <v>42297.791886574079</v>
      </c>
      <c r="S355" s="15">
        <f t="shared" si="28"/>
        <v>42327.833553240736</v>
      </c>
      <c r="T355">
        <f t="shared" si="29"/>
        <v>2015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23727.55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>
        <f t="shared" si="25"/>
        <v>678</v>
      </c>
      <c r="O356">
        <f t="shared" si="26"/>
        <v>818.19</v>
      </c>
      <c r="P356" s="11" t="s">
        <v>8266</v>
      </c>
      <c r="Q356" t="s">
        <v>8271</v>
      </c>
      <c r="R356" s="15">
        <f t="shared" si="27"/>
        <v>42438.827789351853</v>
      </c>
      <c r="S356" s="15">
        <f t="shared" si="28"/>
        <v>42468.786122685182</v>
      </c>
      <c r="T356">
        <f t="shared" si="29"/>
        <v>2016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23530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>
        <f t="shared" si="25"/>
        <v>67</v>
      </c>
      <c r="O357">
        <f t="shared" si="26"/>
        <v>142.61000000000001</v>
      </c>
      <c r="P357" s="11" t="s">
        <v>8266</v>
      </c>
      <c r="Q357" t="s">
        <v>8271</v>
      </c>
      <c r="R357" s="15">
        <f t="shared" si="27"/>
        <v>41943.293912037036</v>
      </c>
      <c r="S357" s="15">
        <f t="shared" si="28"/>
        <v>41974.3355787037</v>
      </c>
      <c r="T357">
        <f t="shared" si="29"/>
        <v>2014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23505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>
        <f t="shared" si="25"/>
        <v>313</v>
      </c>
      <c r="O358">
        <f t="shared" si="26"/>
        <v>242.32</v>
      </c>
      <c r="P358" s="11" t="s">
        <v>8266</v>
      </c>
      <c r="Q358" t="s">
        <v>8271</v>
      </c>
      <c r="R358" s="15">
        <f t="shared" si="27"/>
        <v>42415.803159722222</v>
      </c>
      <c r="S358" s="15">
        <f t="shared" si="28"/>
        <v>42445.761493055557</v>
      </c>
      <c r="T358">
        <f t="shared" si="29"/>
        <v>2016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23414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>
        <f t="shared" si="25"/>
        <v>156</v>
      </c>
      <c r="O359">
        <f t="shared" si="26"/>
        <v>77.27</v>
      </c>
      <c r="P359" s="11" t="s">
        <v>8266</v>
      </c>
      <c r="Q359" t="s">
        <v>8271</v>
      </c>
      <c r="R359" s="15">
        <f t="shared" si="27"/>
        <v>42078.222187499996</v>
      </c>
      <c r="S359" s="15">
        <f t="shared" si="28"/>
        <v>42118.222187499996</v>
      </c>
      <c r="T359">
        <f t="shared" si="29"/>
        <v>2015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23285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>
        <f t="shared" si="25"/>
        <v>47</v>
      </c>
      <c r="O360">
        <f t="shared" si="26"/>
        <v>87.21</v>
      </c>
      <c r="P360" s="11" t="s">
        <v>8266</v>
      </c>
      <c r="Q360" t="s">
        <v>8271</v>
      </c>
      <c r="R360" s="15">
        <f t="shared" si="27"/>
        <v>42507.860196759255</v>
      </c>
      <c r="S360" s="15">
        <f t="shared" si="28"/>
        <v>42536.625</v>
      </c>
      <c r="T360">
        <f t="shared" si="29"/>
        <v>2016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23096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>
        <f t="shared" si="25"/>
        <v>95</v>
      </c>
      <c r="O361">
        <f t="shared" si="26"/>
        <v>76.48</v>
      </c>
      <c r="P361" s="11" t="s">
        <v>8266</v>
      </c>
      <c r="Q361" t="s">
        <v>8271</v>
      </c>
      <c r="R361" s="15">
        <f t="shared" si="27"/>
        <v>41935.070486111108</v>
      </c>
      <c r="S361" s="15">
        <f t="shared" si="28"/>
        <v>41957.216666666667</v>
      </c>
      <c r="T361">
        <f t="shared" si="29"/>
        <v>2014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23086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>
        <f t="shared" si="25"/>
        <v>192</v>
      </c>
      <c r="O362">
        <f t="shared" si="26"/>
        <v>265.36</v>
      </c>
      <c r="P362" s="11" t="s">
        <v>8266</v>
      </c>
      <c r="Q362" t="s">
        <v>8271</v>
      </c>
      <c r="R362" s="15">
        <f t="shared" si="27"/>
        <v>42163.897916666669</v>
      </c>
      <c r="S362" s="15">
        <f t="shared" si="28"/>
        <v>42208.132638888885</v>
      </c>
      <c r="T362">
        <f t="shared" si="29"/>
        <v>2015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22991.01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>
        <f t="shared" si="25"/>
        <v>66</v>
      </c>
      <c r="O363">
        <f t="shared" si="26"/>
        <v>64.95</v>
      </c>
      <c r="P363" s="11" t="s">
        <v>8266</v>
      </c>
      <c r="Q363" t="s">
        <v>8271</v>
      </c>
      <c r="R363" s="15">
        <f t="shared" si="27"/>
        <v>41936.001226851848</v>
      </c>
      <c r="S363" s="15">
        <f t="shared" si="28"/>
        <v>41966.042893518519</v>
      </c>
      <c r="T363">
        <f t="shared" si="29"/>
        <v>2014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22933.05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>
        <f t="shared" si="25"/>
        <v>237</v>
      </c>
      <c r="O364">
        <f t="shared" si="26"/>
        <v>266.66000000000003</v>
      </c>
      <c r="P364" s="11" t="s">
        <v>8266</v>
      </c>
      <c r="Q364" t="s">
        <v>8271</v>
      </c>
      <c r="R364" s="15">
        <f t="shared" si="27"/>
        <v>41837.210543981484</v>
      </c>
      <c r="S364" s="15">
        <f t="shared" si="28"/>
        <v>41859</v>
      </c>
      <c r="T364">
        <f t="shared" si="29"/>
        <v>2014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22645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>
        <f t="shared" si="25"/>
        <v>254</v>
      </c>
      <c r="O365">
        <f t="shared" si="26"/>
        <v>870.96</v>
      </c>
      <c r="P365" s="11" t="s">
        <v>8266</v>
      </c>
      <c r="Q365" t="s">
        <v>8271</v>
      </c>
      <c r="R365" s="15">
        <f t="shared" si="27"/>
        <v>40255.744629629626</v>
      </c>
      <c r="S365" s="15">
        <f t="shared" si="28"/>
        <v>40300.806944444441</v>
      </c>
      <c r="T365">
        <f t="shared" si="29"/>
        <v>2010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22603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>
        <f t="shared" si="25"/>
        <v>323</v>
      </c>
      <c r="O366">
        <f t="shared" si="26"/>
        <v>200.03</v>
      </c>
      <c r="P366" s="11" t="s">
        <v>8266</v>
      </c>
      <c r="Q366" t="s">
        <v>8271</v>
      </c>
      <c r="R366" s="15">
        <f t="shared" si="27"/>
        <v>41780.859629629631</v>
      </c>
      <c r="S366" s="15">
        <f t="shared" si="28"/>
        <v>41811.165972222225</v>
      </c>
      <c r="T366">
        <f t="shared" si="29"/>
        <v>2014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22542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>
        <f t="shared" si="25"/>
        <v>150</v>
      </c>
      <c r="O367">
        <f t="shared" si="26"/>
        <v>346.8</v>
      </c>
      <c r="P367" s="11" t="s">
        <v>8266</v>
      </c>
      <c r="Q367" t="s">
        <v>8271</v>
      </c>
      <c r="R367" s="15">
        <f t="shared" si="27"/>
        <v>41668.606469907405</v>
      </c>
      <c r="S367" s="15">
        <f t="shared" si="28"/>
        <v>41698.606469907405</v>
      </c>
      <c r="T367">
        <f t="shared" si="29"/>
        <v>2014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22421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>
        <f t="shared" si="25"/>
        <v>59</v>
      </c>
      <c r="O368">
        <f t="shared" si="26"/>
        <v>167.32</v>
      </c>
      <c r="P368" s="11" t="s">
        <v>8266</v>
      </c>
      <c r="Q368" t="s">
        <v>8271</v>
      </c>
      <c r="R368" s="15">
        <f t="shared" si="27"/>
        <v>41019.793032407404</v>
      </c>
      <c r="S368" s="15">
        <f t="shared" si="28"/>
        <v>41049.793032407404</v>
      </c>
      <c r="T368">
        <f t="shared" si="29"/>
        <v>2012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22396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>
        <f t="shared" si="25"/>
        <v>224</v>
      </c>
      <c r="O369">
        <f t="shared" si="26"/>
        <v>188.2</v>
      </c>
      <c r="P369" s="11" t="s">
        <v>8266</v>
      </c>
      <c r="Q369" t="s">
        <v>8271</v>
      </c>
      <c r="R369" s="15">
        <f t="shared" si="27"/>
        <v>41355.577291666668</v>
      </c>
      <c r="S369" s="15">
        <f t="shared" si="28"/>
        <v>41395.207638888889</v>
      </c>
      <c r="T369">
        <f t="shared" si="29"/>
        <v>2013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22345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>
        <f t="shared" si="25"/>
        <v>179</v>
      </c>
      <c r="O370">
        <f t="shared" si="26"/>
        <v>140.53</v>
      </c>
      <c r="P370" s="11" t="s">
        <v>8266</v>
      </c>
      <c r="Q370" t="s">
        <v>8271</v>
      </c>
      <c r="R370" s="15">
        <f t="shared" si="27"/>
        <v>42043.605578703704</v>
      </c>
      <c r="S370" s="15">
        <f t="shared" si="28"/>
        <v>42078.563912037032</v>
      </c>
      <c r="T370">
        <f t="shared" si="29"/>
        <v>2015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22318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>
        <f t="shared" si="25"/>
        <v>343</v>
      </c>
      <c r="O371">
        <f t="shared" si="26"/>
        <v>133.63999999999999</v>
      </c>
      <c r="P371" s="11" t="s">
        <v>8266</v>
      </c>
      <c r="Q371" t="s">
        <v>8271</v>
      </c>
      <c r="R371" s="15">
        <f t="shared" si="27"/>
        <v>40893.551724537036</v>
      </c>
      <c r="S371" s="15">
        <f t="shared" si="28"/>
        <v>40923.551724537036</v>
      </c>
      <c r="T371">
        <f t="shared" si="29"/>
        <v>2011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22215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>
        <f t="shared" si="25"/>
        <v>89</v>
      </c>
      <c r="O372">
        <f t="shared" si="26"/>
        <v>516.63</v>
      </c>
      <c r="P372" s="11" t="s">
        <v>8266</v>
      </c>
      <c r="Q372" t="s">
        <v>8271</v>
      </c>
      <c r="R372" s="15">
        <f t="shared" si="27"/>
        <v>42711.795138888891</v>
      </c>
      <c r="S372" s="15">
        <f t="shared" si="28"/>
        <v>42741.795138888891</v>
      </c>
      <c r="T372">
        <f t="shared" si="29"/>
        <v>2016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22197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>
        <f t="shared" si="25"/>
        <v>15</v>
      </c>
      <c r="O373">
        <f t="shared" si="26"/>
        <v>20.9</v>
      </c>
      <c r="P373" s="11" t="s">
        <v>8266</v>
      </c>
      <c r="Q373" t="s">
        <v>8271</v>
      </c>
      <c r="R373" s="15">
        <f t="shared" si="27"/>
        <v>41261.767812500002</v>
      </c>
      <c r="S373" s="15">
        <f t="shared" si="28"/>
        <v>41306.767812500002</v>
      </c>
      <c r="T373">
        <f t="shared" si="29"/>
        <v>2012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21994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>
        <f t="shared" si="25"/>
        <v>7331</v>
      </c>
      <c r="O374">
        <f t="shared" si="26"/>
        <v>2443.7800000000002</v>
      </c>
      <c r="P374" s="11" t="s">
        <v>8266</v>
      </c>
      <c r="Q374" t="s">
        <v>8271</v>
      </c>
      <c r="R374" s="15">
        <f t="shared" si="27"/>
        <v>42425.576898148152</v>
      </c>
      <c r="S374" s="15">
        <f t="shared" si="28"/>
        <v>42465.666666666672</v>
      </c>
      <c r="T374">
        <f t="shared" si="29"/>
        <v>2016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21935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>
        <f t="shared" si="25"/>
        <v>292</v>
      </c>
      <c r="O375">
        <f t="shared" si="26"/>
        <v>246.46</v>
      </c>
      <c r="P375" s="11" t="s">
        <v>8266</v>
      </c>
      <c r="Q375" t="s">
        <v>8271</v>
      </c>
      <c r="R375" s="15">
        <f t="shared" si="27"/>
        <v>41078.91201388889</v>
      </c>
      <c r="S375" s="15">
        <f t="shared" si="28"/>
        <v>41108.91201388889</v>
      </c>
      <c r="T375">
        <f t="shared" si="29"/>
        <v>2012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21905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>
        <f t="shared" si="25"/>
        <v>365</v>
      </c>
      <c r="O376">
        <f t="shared" si="26"/>
        <v>125.89</v>
      </c>
      <c r="P376" s="11" t="s">
        <v>8266</v>
      </c>
      <c r="Q376" t="s">
        <v>8271</v>
      </c>
      <c r="R376" s="15">
        <f t="shared" si="27"/>
        <v>40757.889247685183</v>
      </c>
      <c r="S376" s="15">
        <f t="shared" si="28"/>
        <v>40802.889247685183</v>
      </c>
      <c r="T376">
        <f t="shared" si="29"/>
        <v>2011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21904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>
        <f t="shared" si="25"/>
        <v>4381</v>
      </c>
      <c r="O377">
        <f t="shared" si="26"/>
        <v>1564.57</v>
      </c>
      <c r="P377" s="11" t="s">
        <v>8266</v>
      </c>
      <c r="Q377" t="s">
        <v>8271</v>
      </c>
      <c r="R377" s="15">
        <f t="shared" si="27"/>
        <v>41657.985081018516</v>
      </c>
      <c r="S377" s="15">
        <f t="shared" si="28"/>
        <v>41699.720833333333</v>
      </c>
      <c r="T377">
        <f t="shared" si="29"/>
        <v>2014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21884.69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>
        <f t="shared" si="25"/>
        <v>893</v>
      </c>
      <c r="O378">
        <f t="shared" si="26"/>
        <v>455.93</v>
      </c>
      <c r="P378" s="11" t="s">
        <v>8266</v>
      </c>
      <c r="Q378" t="s">
        <v>8271</v>
      </c>
      <c r="R378" s="15">
        <f t="shared" si="27"/>
        <v>42576.452731481477</v>
      </c>
      <c r="S378" s="15">
        <f t="shared" si="28"/>
        <v>42607.452731481477</v>
      </c>
      <c r="T378">
        <f t="shared" si="29"/>
        <v>2016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21882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>
        <f t="shared" si="25"/>
        <v>182</v>
      </c>
      <c r="O379">
        <f t="shared" si="26"/>
        <v>164.53</v>
      </c>
      <c r="P379" s="11" t="s">
        <v>8266</v>
      </c>
      <c r="Q379" t="s">
        <v>8271</v>
      </c>
      <c r="R379" s="15">
        <f t="shared" si="27"/>
        <v>42292.250787037032</v>
      </c>
      <c r="S379" s="15">
        <f t="shared" si="28"/>
        <v>42322.292361111111</v>
      </c>
      <c r="T379">
        <f t="shared" si="29"/>
        <v>2015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21831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>
        <f t="shared" si="25"/>
        <v>728</v>
      </c>
      <c r="O380">
        <f t="shared" si="26"/>
        <v>263.02</v>
      </c>
      <c r="P380" s="11" t="s">
        <v>8266</v>
      </c>
      <c r="Q380" t="s">
        <v>8271</v>
      </c>
      <c r="R380" s="15">
        <f t="shared" si="27"/>
        <v>42370.571851851855</v>
      </c>
      <c r="S380" s="15">
        <f t="shared" si="28"/>
        <v>42394.994444444441</v>
      </c>
      <c r="T380">
        <f t="shared" si="29"/>
        <v>2016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21742.78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>
        <f t="shared" si="25"/>
        <v>145</v>
      </c>
      <c r="O381">
        <f t="shared" si="26"/>
        <v>145.91999999999999</v>
      </c>
      <c r="P381" s="11" t="s">
        <v>8266</v>
      </c>
      <c r="Q381" t="s">
        <v>8271</v>
      </c>
      <c r="R381" s="15">
        <f t="shared" si="27"/>
        <v>40987.688333333332</v>
      </c>
      <c r="S381" s="15">
        <f t="shared" si="28"/>
        <v>41032.688333333332</v>
      </c>
      <c r="T381">
        <f t="shared" si="29"/>
        <v>2012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21684.2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>
        <f t="shared" si="25"/>
        <v>542</v>
      </c>
      <c r="O382">
        <f t="shared" si="26"/>
        <v>442.53</v>
      </c>
      <c r="P382" s="11" t="s">
        <v>8266</v>
      </c>
      <c r="Q382" t="s">
        <v>8271</v>
      </c>
      <c r="R382" s="15">
        <f t="shared" si="27"/>
        <v>42367.719814814816</v>
      </c>
      <c r="S382" s="15">
        <f t="shared" si="28"/>
        <v>42392.719814814816</v>
      </c>
      <c r="T382">
        <f t="shared" si="29"/>
        <v>2015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21679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>
        <f t="shared" si="25"/>
        <v>87</v>
      </c>
      <c r="O383">
        <f t="shared" si="26"/>
        <v>86.37</v>
      </c>
      <c r="P383" s="11" t="s">
        <v>8266</v>
      </c>
      <c r="Q383" t="s">
        <v>8271</v>
      </c>
      <c r="R383" s="15">
        <f t="shared" si="27"/>
        <v>41085.698113425926</v>
      </c>
      <c r="S383" s="15">
        <f t="shared" si="28"/>
        <v>41120.208333333336</v>
      </c>
      <c r="T383">
        <f t="shared" si="29"/>
        <v>2012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21637.22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>
        <f t="shared" si="25"/>
        <v>3606</v>
      </c>
      <c r="O384">
        <f t="shared" si="26"/>
        <v>983.51</v>
      </c>
      <c r="P384" s="11" t="s">
        <v>8266</v>
      </c>
      <c r="Q384" t="s">
        <v>8271</v>
      </c>
      <c r="R384" s="15">
        <f t="shared" si="27"/>
        <v>41144.709490740745</v>
      </c>
      <c r="S384" s="15">
        <f t="shared" si="28"/>
        <v>41158.709490740745</v>
      </c>
      <c r="T384">
        <f t="shared" si="29"/>
        <v>2012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21588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>
        <f t="shared" si="25"/>
        <v>2161</v>
      </c>
      <c r="O385">
        <f t="shared" si="26"/>
        <v>449.75</v>
      </c>
      <c r="P385" s="11" t="s">
        <v>8266</v>
      </c>
      <c r="Q385" t="s">
        <v>8271</v>
      </c>
      <c r="R385" s="15">
        <f t="shared" si="27"/>
        <v>41755.117581018516</v>
      </c>
      <c r="S385" s="15">
        <f t="shared" si="28"/>
        <v>41778.117581018516</v>
      </c>
      <c r="T385">
        <f t="shared" si="29"/>
        <v>2014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>
        <f t="shared" si="25"/>
        <v>108</v>
      </c>
      <c r="O386">
        <f t="shared" si="26"/>
        <v>56.33</v>
      </c>
      <c r="P386" s="11" t="s">
        <v>8266</v>
      </c>
      <c r="Q386" t="s">
        <v>8271</v>
      </c>
      <c r="R386" s="15">
        <f t="shared" si="27"/>
        <v>41980.781793981485</v>
      </c>
      <c r="S386" s="15">
        <f t="shared" si="28"/>
        <v>42010.781793981485</v>
      </c>
      <c r="T386">
        <f t="shared" si="29"/>
        <v>2014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21480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>
        <f t="shared" ref="N387:N450" si="30">ROUND(E387/D387*100,0)</f>
        <v>86</v>
      </c>
      <c r="O387">
        <f t="shared" ref="O387:O450" si="31">IFERROR(ROUND(E387/L387,2),0)</f>
        <v>90.63</v>
      </c>
      <c r="P387" s="11" t="s">
        <v>8266</v>
      </c>
      <c r="Q387" t="s">
        <v>8271</v>
      </c>
      <c r="R387" s="15">
        <f t="shared" ref="R387:R450" si="32">(((J387/60)/60)/24)+DATE(1970,1,1)</f>
        <v>41934.584502314814</v>
      </c>
      <c r="S387" s="15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21410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>
        <f t="shared" si="30"/>
        <v>3568</v>
      </c>
      <c r="O388">
        <f t="shared" si="31"/>
        <v>1646.92</v>
      </c>
      <c r="P388" s="11" t="s">
        <v>8266</v>
      </c>
      <c r="Q388" t="s">
        <v>8271</v>
      </c>
      <c r="R388" s="15">
        <f t="shared" si="32"/>
        <v>42211.951284722221</v>
      </c>
      <c r="S388" s="15">
        <f t="shared" si="33"/>
        <v>42226.951284722221</v>
      </c>
      <c r="T388">
        <f t="shared" si="34"/>
        <v>2015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21380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>
        <f t="shared" si="30"/>
        <v>56</v>
      </c>
      <c r="O389">
        <f t="shared" si="31"/>
        <v>38.04</v>
      </c>
      <c r="P389" s="11" t="s">
        <v>8266</v>
      </c>
      <c r="Q389" t="s">
        <v>8271</v>
      </c>
      <c r="R389" s="15">
        <f t="shared" si="32"/>
        <v>42200.67659722222</v>
      </c>
      <c r="S389" s="15">
        <f t="shared" si="33"/>
        <v>42231.25</v>
      </c>
      <c r="T389">
        <f t="shared" si="34"/>
        <v>2015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21361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>
        <f t="shared" si="30"/>
        <v>427</v>
      </c>
      <c r="O390">
        <f t="shared" si="31"/>
        <v>300.86</v>
      </c>
      <c r="P390" s="11" t="s">
        <v>8266</v>
      </c>
      <c r="Q390" t="s">
        <v>8271</v>
      </c>
      <c r="R390" s="15">
        <f t="shared" si="32"/>
        <v>42549.076157407413</v>
      </c>
      <c r="S390" s="15">
        <f t="shared" si="33"/>
        <v>42579.076157407413</v>
      </c>
      <c r="T390">
        <f t="shared" si="34"/>
        <v>2016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21360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>
        <f t="shared" si="30"/>
        <v>31</v>
      </c>
      <c r="O391">
        <f t="shared" si="31"/>
        <v>14.15</v>
      </c>
      <c r="P391" s="11" t="s">
        <v>8266</v>
      </c>
      <c r="Q391" t="s">
        <v>8271</v>
      </c>
      <c r="R391" s="15">
        <f t="shared" si="32"/>
        <v>41674.063078703701</v>
      </c>
      <c r="S391" s="15">
        <f t="shared" si="33"/>
        <v>41705.957638888889</v>
      </c>
      <c r="T391">
        <f t="shared" si="34"/>
        <v>2014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21316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>
        <f t="shared" si="30"/>
        <v>2132</v>
      </c>
      <c r="O392">
        <f t="shared" si="31"/>
        <v>1522.57</v>
      </c>
      <c r="P392" s="11" t="s">
        <v>8266</v>
      </c>
      <c r="Q392" t="s">
        <v>8271</v>
      </c>
      <c r="R392" s="15">
        <f t="shared" si="32"/>
        <v>42112.036712962959</v>
      </c>
      <c r="S392" s="15">
        <f t="shared" si="33"/>
        <v>42132.036712962959</v>
      </c>
      <c r="T392">
        <f t="shared" si="34"/>
        <v>2015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21300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>
        <f t="shared" si="30"/>
        <v>107</v>
      </c>
      <c r="O393">
        <f t="shared" si="31"/>
        <v>110.36</v>
      </c>
      <c r="P393" s="11" t="s">
        <v>8266</v>
      </c>
      <c r="Q393" t="s">
        <v>8271</v>
      </c>
      <c r="R393" s="15">
        <f t="shared" si="32"/>
        <v>40865.042256944449</v>
      </c>
      <c r="S393" s="15">
        <f t="shared" si="33"/>
        <v>40895.040972222225</v>
      </c>
      <c r="T393">
        <f t="shared" si="34"/>
        <v>2011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21158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>
        <f t="shared" si="30"/>
        <v>114</v>
      </c>
      <c r="O394">
        <f t="shared" si="31"/>
        <v>102.71</v>
      </c>
      <c r="P394" s="11" t="s">
        <v>8266</v>
      </c>
      <c r="Q394" t="s">
        <v>8271</v>
      </c>
      <c r="R394" s="15">
        <f t="shared" si="32"/>
        <v>40763.717256944445</v>
      </c>
      <c r="S394" s="15">
        <f t="shared" si="33"/>
        <v>40794.125</v>
      </c>
      <c r="T394">
        <f t="shared" si="34"/>
        <v>2011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21144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>
        <f t="shared" si="30"/>
        <v>42</v>
      </c>
      <c r="O395">
        <f t="shared" si="31"/>
        <v>60.24</v>
      </c>
      <c r="P395" s="11" t="s">
        <v>8266</v>
      </c>
      <c r="Q395" t="s">
        <v>8271</v>
      </c>
      <c r="R395" s="15">
        <f t="shared" si="32"/>
        <v>41526.708935185183</v>
      </c>
      <c r="S395" s="15">
        <f t="shared" si="33"/>
        <v>41557.708935185183</v>
      </c>
      <c r="T395">
        <f t="shared" si="34"/>
        <v>2013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20919.25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>
        <f t="shared" si="30"/>
        <v>445</v>
      </c>
      <c r="O396">
        <f t="shared" si="31"/>
        <v>418.39</v>
      </c>
      <c r="P396" s="11" t="s">
        <v>8266</v>
      </c>
      <c r="Q396" t="s">
        <v>8271</v>
      </c>
      <c r="R396" s="15">
        <f t="shared" si="32"/>
        <v>42417.818078703705</v>
      </c>
      <c r="S396" s="15">
        <f t="shared" si="33"/>
        <v>42477.776412037041</v>
      </c>
      <c r="T396">
        <f t="shared" si="34"/>
        <v>2016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>
        <f t="shared" si="30"/>
        <v>208</v>
      </c>
      <c r="O397">
        <f t="shared" si="31"/>
        <v>113.28</v>
      </c>
      <c r="P397" s="11" t="s">
        <v>8266</v>
      </c>
      <c r="Q397" t="s">
        <v>8271</v>
      </c>
      <c r="R397" s="15">
        <f t="shared" si="32"/>
        <v>40990.909259259257</v>
      </c>
      <c r="S397" s="15">
        <f t="shared" si="33"/>
        <v>41026.897222222222</v>
      </c>
      <c r="T397">
        <f t="shared" si="34"/>
        <v>2012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>
        <f t="shared" si="30"/>
        <v>139</v>
      </c>
      <c r="O398">
        <f t="shared" si="31"/>
        <v>106.23</v>
      </c>
      <c r="P398" s="11" t="s">
        <v>8266</v>
      </c>
      <c r="Q398" t="s">
        <v>8271</v>
      </c>
      <c r="R398" s="15">
        <f t="shared" si="32"/>
        <v>41082.564884259256</v>
      </c>
      <c r="S398" s="15">
        <f t="shared" si="33"/>
        <v>41097.564884259256</v>
      </c>
      <c r="T398">
        <f t="shared" si="34"/>
        <v>2012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20755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>
        <f t="shared" si="30"/>
        <v>167</v>
      </c>
      <c r="O399">
        <f t="shared" si="31"/>
        <v>90.63</v>
      </c>
      <c r="P399" s="11" t="s">
        <v>8266</v>
      </c>
      <c r="Q399" t="s">
        <v>8271</v>
      </c>
      <c r="R399" s="15">
        <f t="shared" si="32"/>
        <v>40379.776435185187</v>
      </c>
      <c r="S399" s="15">
        <f t="shared" si="33"/>
        <v>40422.155555555553</v>
      </c>
      <c r="T399">
        <f t="shared" si="34"/>
        <v>2010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20689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>
        <f t="shared" si="30"/>
        <v>276</v>
      </c>
      <c r="O400">
        <f t="shared" si="31"/>
        <v>308.79000000000002</v>
      </c>
      <c r="P400" s="11" t="s">
        <v>8266</v>
      </c>
      <c r="Q400" t="s">
        <v>8271</v>
      </c>
      <c r="R400" s="15">
        <f t="shared" si="32"/>
        <v>42078.793124999997</v>
      </c>
      <c r="S400" s="15">
        <f t="shared" si="33"/>
        <v>42123.793124999997</v>
      </c>
      <c r="T400">
        <f t="shared" si="34"/>
        <v>2015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20631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>
        <f t="shared" si="30"/>
        <v>103</v>
      </c>
      <c r="O401">
        <f t="shared" si="31"/>
        <v>217.17</v>
      </c>
      <c r="P401" s="11" t="s">
        <v>8266</v>
      </c>
      <c r="Q401" t="s">
        <v>8271</v>
      </c>
      <c r="R401" s="15">
        <f t="shared" si="32"/>
        <v>42687.875775462962</v>
      </c>
      <c r="S401" s="15">
        <f t="shared" si="33"/>
        <v>42718.5</v>
      </c>
      <c r="T401">
        <f t="shared" si="34"/>
        <v>2016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20569.05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>
        <f t="shared" si="30"/>
        <v>206</v>
      </c>
      <c r="O402">
        <f t="shared" si="31"/>
        <v>331.76</v>
      </c>
      <c r="P402" s="11" t="s">
        <v>8266</v>
      </c>
      <c r="Q402" t="s">
        <v>8271</v>
      </c>
      <c r="R402" s="15">
        <f t="shared" si="32"/>
        <v>41745.635960648149</v>
      </c>
      <c r="S402" s="15">
        <f t="shared" si="33"/>
        <v>41776.145833333336</v>
      </c>
      <c r="T402">
        <f t="shared" si="34"/>
        <v>2014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20552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>
        <f t="shared" si="30"/>
        <v>41</v>
      </c>
      <c r="O403">
        <f t="shared" si="31"/>
        <v>281.52999999999997</v>
      </c>
      <c r="P403" s="11" t="s">
        <v>8266</v>
      </c>
      <c r="Q403" t="s">
        <v>8271</v>
      </c>
      <c r="R403" s="15">
        <f t="shared" si="32"/>
        <v>40732.842245370368</v>
      </c>
      <c r="S403" s="15">
        <f t="shared" si="33"/>
        <v>40762.842245370368</v>
      </c>
      <c r="T403">
        <f t="shared" si="34"/>
        <v>2011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20491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>
        <f t="shared" si="30"/>
        <v>1025</v>
      </c>
      <c r="O404">
        <f t="shared" si="31"/>
        <v>476.53</v>
      </c>
      <c r="P404" s="11" t="s">
        <v>8266</v>
      </c>
      <c r="Q404" t="s">
        <v>8271</v>
      </c>
      <c r="R404" s="15">
        <f t="shared" si="32"/>
        <v>42292.539548611108</v>
      </c>
      <c r="S404" s="15">
        <f t="shared" si="33"/>
        <v>42313.58121527778</v>
      </c>
      <c r="T404">
        <f t="shared" si="34"/>
        <v>2015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20459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>
        <f t="shared" si="30"/>
        <v>409</v>
      </c>
      <c r="O405">
        <f t="shared" si="31"/>
        <v>292.27</v>
      </c>
      <c r="P405" s="11" t="s">
        <v>8266</v>
      </c>
      <c r="Q405" t="s">
        <v>8271</v>
      </c>
      <c r="R405" s="15">
        <f t="shared" si="32"/>
        <v>40718.310659722221</v>
      </c>
      <c r="S405" s="15">
        <f t="shared" si="33"/>
        <v>40765.297222222223</v>
      </c>
      <c r="T405">
        <f t="shared" si="34"/>
        <v>2011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20426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>
        <f t="shared" si="30"/>
        <v>58</v>
      </c>
      <c r="O406">
        <f t="shared" si="31"/>
        <v>75.37</v>
      </c>
      <c r="P406" s="11" t="s">
        <v>8266</v>
      </c>
      <c r="Q406" t="s">
        <v>8271</v>
      </c>
      <c r="R406" s="15">
        <f t="shared" si="32"/>
        <v>41646.628032407411</v>
      </c>
      <c r="S406" s="15">
        <f t="shared" si="33"/>
        <v>41675.961111111108</v>
      </c>
      <c r="T406">
        <f t="shared" si="34"/>
        <v>2014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20398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>
        <f t="shared" si="30"/>
        <v>723</v>
      </c>
      <c r="O407">
        <f t="shared" si="31"/>
        <v>370.87</v>
      </c>
      <c r="P407" s="11" t="s">
        <v>8266</v>
      </c>
      <c r="Q407" t="s">
        <v>8271</v>
      </c>
      <c r="R407" s="15">
        <f t="shared" si="32"/>
        <v>41674.08494212963</v>
      </c>
      <c r="S407" s="15">
        <f t="shared" si="33"/>
        <v>41704.08494212963</v>
      </c>
      <c r="T407">
        <f t="shared" si="34"/>
        <v>2014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20365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>
        <f t="shared" si="30"/>
        <v>727</v>
      </c>
      <c r="O408">
        <f t="shared" si="31"/>
        <v>581.86</v>
      </c>
      <c r="P408" s="11" t="s">
        <v>8266</v>
      </c>
      <c r="Q408" t="s">
        <v>8271</v>
      </c>
      <c r="R408" s="15">
        <f t="shared" si="32"/>
        <v>40638.162465277775</v>
      </c>
      <c r="S408" s="15">
        <f t="shared" si="33"/>
        <v>40672.249305555553</v>
      </c>
      <c r="T408">
        <f t="shared" si="34"/>
        <v>2011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>
        <f t="shared" si="30"/>
        <v>1017</v>
      </c>
      <c r="O409">
        <f t="shared" si="31"/>
        <v>924.69</v>
      </c>
      <c r="P409" s="11" t="s">
        <v>8266</v>
      </c>
      <c r="Q409" t="s">
        <v>8271</v>
      </c>
      <c r="R409" s="15">
        <f t="shared" si="32"/>
        <v>40806.870949074073</v>
      </c>
      <c r="S409" s="15">
        <f t="shared" si="33"/>
        <v>40866.912615740745</v>
      </c>
      <c r="T409">
        <f t="shared" si="34"/>
        <v>2011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20253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>
        <f t="shared" si="30"/>
        <v>338</v>
      </c>
      <c r="O410">
        <f t="shared" si="31"/>
        <v>532.97</v>
      </c>
      <c r="P410" s="11" t="s">
        <v>8266</v>
      </c>
      <c r="Q410" t="s">
        <v>8271</v>
      </c>
      <c r="R410" s="15">
        <f t="shared" si="32"/>
        <v>41543.735995370371</v>
      </c>
      <c r="S410" s="15">
        <f t="shared" si="33"/>
        <v>41583.777662037035</v>
      </c>
      <c r="T410">
        <f t="shared" si="34"/>
        <v>2013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20190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>
        <f t="shared" si="30"/>
        <v>4038</v>
      </c>
      <c r="O411">
        <f t="shared" si="31"/>
        <v>1346</v>
      </c>
      <c r="P411" s="11" t="s">
        <v>8266</v>
      </c>
      <c r="Q411" t="s">
        <v>8271</v>
      </c>
      <c r="R411" s="15">
        <f t="shared" si="32"/>
        <v>42543.862777777773</v>
      </c>
      <c r="S411" s="15">
        <f t="shared" si="33"/>
        <v>42573.862777777773</v>
      </c>
      <c r="T411">
        <f t="shared" si="34"/>
        <v>2016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20128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>
        <f t="shared" si="30"/>
        <v>2013</v>
      </c>
      <c r="O412">
        <f t="shared" si="31"/>
        <v>2875.43</v>
      </c>
      <c r="P412" s="11" t="s">
        <v>8266</v>
      </c>
      <c r="Q412" t="s">
        <v>8271</v>
      </c>
      <c r="R412" s="15">
        <f t="shared" si="32"/>
        <v>42113.981446759266</v>
      </c>
      <c r="S412" s="15">
        <f t="shared" si="33"/>
        <v>42173.981446759266</v>
      </c>
      <c r="T412">
        <f t="shared" si="34"/>
        <v>2015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20122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>
        <f t="shared" si="30"/>
        <v>67</v>
      </c>
      <c r="O413">
        <f t="shared" si="31"/>
        <v>83.49</v>
      </c>
      <c r="P413" s="11" t="s">
        <v>8266</v>
      </c>
      <c r="Q413" t="s">
        <v>8271</v>
      </c>
      <c r="R413" s="15">
        <f t="shared" si="32"/>
        <v>41598.17597222222</v>
      </c>
      <c r="S413" s="15">
        <f t="shared" si="33"/>
        <v>41630.208333333336</v>
      </c>
      <c r="T413">
        <f t="shared" si="34"/>
        <v>2013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20120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>
        <f t="shared" si="30"/>
        <v>805</v>
      </c>
      <c r="O414">
        <f t="shared" si="31"/>
        <v>365.82</v>
      </c>
      <c r="P414" s="11" t="s">
        <v>8266</v>
      </c>
      <c r="Q414" t="s">
        <v>8271</v>
      </c>
      <c r="R414" s="15">
        <f t="shared" si="32"/>
        <v>41099.742800925924</v>
      </c>
      <c r="S414" s="15">
        <f t="shared" si="33"/>
        <v>41115.742800925924</v>
      </c>
      <c r="T414">
        <f t="shared" si="34"/>
        <v>2012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20070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>
        <f t="shared" si="30"/>
        <v>157</v>
      </c>
      <c r="O415">
        <f t="shared" si="31"/>
        <v>117.37</v>
      </c>
      <c r="P415" s="11" t="s">
        <v>8266</v>
      </c>
      <c r="Q415" t="s">
        <v>8271</v>
      </c>
      <c r="R415" s="15">
        <f t="shared" si="32"/>
        <v>41079.877442129626</v>
      </c>
      <c r="S415" s="15">
        <f t="shared" si="33"/>
        <v>41109.877442129626</v>
      </c>
      <c r="T415">
        <f t="shared" si="34"/>
        <v>2012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20032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>
        <f t="shared" si="30"/>
        <v>108</v>
      </c>
      <c r="O416">
        <f t="shared" si="31"/>
        <v>96.31</v>
      </c>
      <c r="P416" s="11" t="s">
        <v>8266</v>
      </c>
      <c r="Q416" t="s">
        <v>8271</v>
      </c>
      <c r="R416" s="15">
        <f t="shared" si="32"/>
        <v>41529.063252314816</v>
      </c>
      <c r="S416" s="15">
        <f t="shared" si="33"/>
        <v>41559.063252314816</v>
      </c>
      <c r="T416">
        <f t="shared" si="34"/>
        <v>2013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20025.14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>
        <f t="shared" si="30"/>
        <v>1430</v>
      </c>
      <c r="O417">
        <f t="shared" si="31"/>
        <v>953.58</v>
      </c>
      <c r="P417" s="11" t="s">
        <v>8266</v>
      </c>
      <c r="Q417" t="s">
        <v>8271</v>
      </c>
      <c r="R417" s="15">
        <f t="shared" si="32"/>
        <v>41904.851875</v>
      </c>
      <c r="S417" s="15">
        <f t="shared" si="33"/>
        <v>41929.5</v>
      </c>
      <c r="T417">
        <f t="shared" si="34"/>
        <v>2014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20022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>
        <f t="shared" si="30"/>
        <v>2002</v>
      </c>
      <c r="O418">
        <f t="shared" si="31"/>
        <v>800.88</v>
      </c>
      <c r="P418" s="11" t="s">
        <v>8266</v>
      </c>
      <c r="Q418" t="s">
        <v>8271</v>
      </c>
      <c r="R418" s="15">
        <f t="shared" si="32"/>
        <v>41648.396192129629</v>
      </c>
      <c r="S418" s="15">
        <f t="shared" si="33"/>
        <v>41678.396192129629</v>
      </c>
      <c r="T418">
        <f t="shared" si="34"/>
        <v>2014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19931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>
        <f t="shared" si="30"/>
        <v>190</v>
      </c>
      <c r="O419">
        <f t="shared" si="31"/>
        <v>383.29</v>
      </c>
      <c r="P419" s="11" t="s">
        <v>8266</v>
      </c>
      <c r="Q419" t="s">
        <v>8271</v>
      </c>
      <c r="R419" s="15">
        <f t="shared" si="32"/>
        <v>41360.970601851855</v>
      </c>
      <c r="S419" s="15">
        <f t="shared" si="33"/>
        <v>41372.189583333333</v>
      </c>
      <c r="T419">
        <f t="shared" si="34"/>
        <v>2013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19860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>
        <f t="shared" si="30"/>
        <v>89</v>
      </c>
      <c r="O420">
        <f t="shared" si="31"/>
        <v>190.96</v>
      </c>
      <c r="P420" s="11" t="s">
        <v>8266</v>
      </c>
      <c r="Q420" t="s">
        <v>8271</v>
      </c>
      <c r="R420" s="15">
        <f t="shared" si="32"/>
        <v>42178.282372685186</v>
      </c>
      <c r="S420" s="15">
        <f t="shared" si="33"/>
        <v>42208.282372685186</v>
      </c>
      <c r="T420">
        <f t="shared" si="34"/>
        <v>2015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19824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>
        <f t="shared" si="30"/>
        <v>248</v>
      </c>
      <c r="O421">
        <f t="shared" si="31"/>
        <v>271.56</v>
      </c>
      <c r="P421" s="11" t="s">
        <v>8266</v>
      </c>
      <c r="Q421" t="s">
        <v>8271</v>
      </c>
      <c r="R421" s="15">
        <f t="shared" si="32"/>
        <v>41394.842442129629</v>
      </c>
      <c r="S421" s="15">
        <f t="shared" si="33"/>
        <v>41454.842442129629</v>
      </c>
      <c r="T421">
        <f t="shared" si="34"/>
        <v>2013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19770.11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>
        <f t="shared" si="30"/>
        <v>599</v>
      </c>
      <c r="O422">
        <f t="shared" si="31"/>
        <v>6590.04</v>
      </c>
      <c r="P422" s="11" t="s">
        <v>8266</v>
      </c>
      <c r="Q422" t="s">
        <v>8272</v>
      </c>
      <c r="R422" s="15">
        <f t="shared" si="32"/>
        <v>41682.23646990741</v>
      </c>
      <c r="S422" s="15">
        <f t="shared" si="33"/>
        <v>41712.194803240738</v>
      </c>
      <c r="T422">
        <f t="shared" si="34"/>
        <v>2014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19572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>
        <f t="shared" si="30"/>
        <v>130</v>
      </c>
      <c r="O423">
        <f t="shared" si="31"/>
        <v>3262</v>
      </c>
      <c r="P423" s="11" t="s">
        <v>8266</v>
      </c>
      <c r="Q423" t="s">
        <v>8272</v>
      </c>
      <c r="R423" s="15">
        <f t="shared" si="32"/>
        <v>42177.491388888884</v>
      </c>
      <c r="S423" s="15">
        <f t="shared" si="33"/>
        <v>42237.491388888884</v>
      </c>
      <c r="T423">
        <f t="shared" si="34"/>
        <v>2015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19557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>
        <f t="shared" si="30"/>
        <v>49</v>
      </c>
      <c r="O424">
        <f t="shared" si="31"/>
        <v>1629.75</v>
      </c>
      <c r="P424" s="11" t="s">
        <v>8266</v>
      </c>
      <c r="Q424" t="s">
        <v>8272</v>
      </c>
      <c r="R424" s="15">
        <f t="shared" si="32"/>
        <v>41863.260381944441</v>
      </c>
      <c r="S424" s="15">
        <f t="shared" si="33"/>
        <v>41893.260381944441</v>
      </c>
      <c r="T424">
        <f t="shared" si="34"/>
        <v>2014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19523.310000000001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>
        <f t="shared" si="30"/>
        <v>98</v>
      </c>
      <c r="O425">
        <f t="shared" si="31"/>
        <v>1501.79</v>
      </c>
      <c r="P425" s="11" t="s">
        <v>8266</v>
      </c>
      <c r="Q425" t="s">
        <v>8272</v>
      </c>
      <c r="R425" s="15">
        <f t="shared" si="32"/>
        <v>41400.92627314815</v>
      </c>
      <c r="S425" s="15">
        <f t="shared" si="33"/>
        <v>41430.92627314815</v>
      </c>
      <c r="T425">
        <f t="shared" si="34"/>
        <v>2013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19434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>
        <f t="shared" si="30"/>
        <v>648</v>
      </c>
      <c r="O426">
        <f t="shared" si="31"/>
        <v>3886.8</v>
      </c>
      <c r="P426" s="11" t="s">
        <v>8266</v>
      </c>
      <c r="Q426" t="s">
        <v>8272</v>
      </c>
      <c r="R426" s="15">
        <f t="shared" si="32"/>
        <v>40934.376145833332</v>
      </c>
      <c r="S426" s="15">
        <f t="shared" si="33"/>
        <v>40994.334479166668</v>
      </c>
      <c r="T426">
        <f t="shared" si="34"/>
        <v>2012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>
        <f t="shared" si="30"/>
        <v>39</v>
      </c>
      <c r="O427">
        <f t="shared" si="31"/>
        <v>9715</v>
      </c>
      <c r="P427" s="11" t="s">
        <v>8266</v>
      </c>
      <c r="Q427" t="s">
        <v>8272</v>
      </c>
      <c r="R427" s="15">
        <f t="shared" si="32"/>
        <v>42275.861157407402</v>
      </c>
      <c r="S427" s="15">
        <f t="shared" si="33"/>
        <v>42335.902824074074</v>
      </c>
      <c r="T427">
        <f t="shared" si="34"/>
        <v>2015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19324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>
        <f t="shared" si="30"/>
        <v>193</v>
      </c>
      <c r="O428">
        <f t="shared" si="31"/>
        <v>2415.5</v>
      </c>
      <c r="P428" s="11" t="s">
        <v>8266</v>
      </c>
      <c r="Q428" t="s">
        <v>8272</v>
      </c>
      <c r="R428" s="15">
        <f t="shared" si="32"/>
        <v>42400.711967592593</v>
      </c>
      <c r="S428" s="15">
        <f t="shared" si="33"/>
        <v>42430.711967592593</v>
      </c>
      <c r="T428">
        <f t="shared" si="34"/>
        <v>2016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19292.5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>
        <f t="shared" si="30"/>
        <v>297</v>
      </c>
      <c r="O429">
        <f t="shared" si="31"/>
        <v>0</v>
      </c>
      <c r="P429" s="11" t="s">
        <v>8266</v>
      </c>
      <c r="Q429" t="s">
        <v>8272</v>
      </c>
      <c r="R429" s="15">
        <f t="shared" si="32"/>
        <v>42285.909027777772</v>
      </c>
      <c r="S429" s="15">
        <f t="shared" si="33"/>
        <v>42299.790972222225</v>
      </c>
      <c r="T429">
        <f t="shared" si="34"/>
        <v>2015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19195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>
        <f t="shared" si="30"/>
        <v>160</v>
      </c>
      <c r="O430">
        <f t="shared" si="31"/>
        <v>1476.54</v>
      </c>
      <c r="P430" s="11" t="s">
        <v>8266</v>
      </c>
      <c r="Q430" t="s">
        <v>8272</v>
      </c>
      <c r="R430" s="15">
        <f t="shared" si="32"/>
        <v>41778.766724537039</v>
      </c>
      <c r="S430" s="15">
        <f t="shared" si="33"/>
        <v>41806.916666666664</v>
      </c>
      <c r="T430">
        <f t="shared" si="34"/>
        <v>2014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19129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>
        <f t="shared" si="30"/>
        <v>383</v>
      </c>
      <c r="O431">
        <f t="shared" si="31"/>
        <v>0</v>
      </c>
      <c r="P431" s="11" t="s">
        <v>8266</v>
      </c>
      <c r="Q431" t="s">
        <v>8272</v>
      </c>
      <c r="R431" s="15">
        <f t="shared" si="32"/>
        <v>40070.901412037041</v>
      </c>
      <c r="S431" s="15">
        <f t="shared" si="33"/>
        <v>40144.207638888889</v>
      </c>
      <c r="T431">
        <f t="shared" si="34"/>
        <v>2009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19028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>
        <f t="shared" si="30"/>
        <v>1903</v>
      </c>
      <c r="O432">
        <f t="shared" si="31"/>
        <v>3805.6</v>
      </c>
      <c r="P432" s="11" t="s">
        <v>8266</v>
      </c>
      <c r="Q432" t="s">
        <v>8272</v>
      </c>
      <c r="R432" s="15">
        <f t="shared" si="32"/>
        <v>41513.107256944444</v>
      </c>
      <c r="S432" s="15">
        <f t="shared" si="33"/>
        <v>41528.107256944444</v>
      </c>
      <c r="T432">
        <f t="shared" si="34"/>
        <v>2013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18855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>
        <f t="shared" si="30"/>
        <v>629</v>
      </c>
      <c r="O433">
        <f t="shared" si="31"/>
        <v>2356.88</v>
      </c>
      <c r="P433" s="11" t="s">
        <v>8266</v>
      </c>
      <c r="Q433" t="s">
        <v>8272</v>
      </c>
      <c r="R433" s="15">
        <f t="shared" si="32"/>
        <v>42526.871331018512</v>
      </c>
      <c r="S433" s="15">
        <f t="shared" si="33"/>
        <v>42556.871331018512</v>
      </c>
      <c r="T433">
        <f t="shared" si="34"/>
        <v>2016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18851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>
        <f t="shared" si="30"/>
        <v>314</v>
      </c>
      <c r="O434">
        <f t="shared" si="31"/>
        <v>2356.38</v>
      </c>
      <c r="P434" s="11" t="s">
        <v>8266</v>
      </c>
      <c r="Q434" t="s">
        <v>8272</v>
      </c>
      <c r="R434" s="15">
        <f t="shared" si="32"/>
        <v>42238.726631944446</v>
      </c>
      <c r="S434" s="15">
        <f t="shared" si="33"/>
        <v>42298.726631944446</v>
      </c>
      <c r="T434">
        <f t="shared" si="34"/>
        <v>2015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18671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>
        <f t="shared" si="30"/>
        <v>622</v>
      </c>
      <c r="O435">
        <f t="shared" si="31"/>
        <v>0</v>
      </c>
      <c r="P435" s="11" t="s">
        <v>8266</v>
      </c>
      <c r="Q435" t="s">
        <v>8272</v>
      </c>
      <c r="R435" s="15">
        <f t="shared" si="32"/>
        <v>42228.629884259266</v>
      </c>
      <c r="S435" s="15">
        <f t="shared" si="33"/>
        <v>42288.629884259266</v>
      </c>
      <c r="T435">
        <f t="shared" si="34"/>
        <v>2015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18667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>
        <f t="shared" si="30"/>
        <v>747</v>
      </c>
      <c r="O436">
        <f t="shared" si="31"/>
        <v>9333.5</v>
      </c>
      <c r="P436" s="11" t="s">
        <v>8266</v>
      </c>
      <c r="Q436" t="s">
        <v>8272</v>
      </c>
      <c r="R436" s="15">
        <f t="shared" si="32"/>
        <v>41576.834513888891</v>
      </c>
      <c r="S436" s="15">
        <f t="shared" si="33"/>
        <v>41609.876180555555</v>
      </c>
      <c r="T436">
        <f t="shared" si="34"/>
        <v>2013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18645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>
        <f t="shared" si="30"/>
        <v>17</v>
      </c>
      <c r="O437">
        <f t="shared" si="31"/>
        <v>6215</v>
      </c>
      <c r="P437" s="11" t="s">
        <v>8266</v>
      </c>
      <c r="Q437" t="s">
        <v>8272</v>
      </c>
      <c r="R437" s="15">
        <f t="shared" si="32"/>
        <v>41500.747453703705</v>
      </c>
      <c r="S437" s="15">
        <f t="shared" si="33"/>
        <v>41530.747453703705</v>
      </c>
      <c r="T437">
        <f t="shared" si="34"/>
        <v>2013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18625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>
        <f t="shared" si="30"/>
        <v>1863</v>
      </c>
      <c r="O438">
        <f t="shared" si="31"/>
        <v>0</v>
      </c>
      <c r="P438" s="11" t="s">
        <v>8266</v>
      </c>
      <c r="Q438" t="s">
        <v>8272</v>
      </c>
      <c r="R438" s="15">
        <f t="shared" si="32"/>
        <v>41456.36241898148</v>
      </c>
      <c r="S438" s="15">
        <f t="shared" si="33"/>
        <v>41486.36241898148</v>
      </c>
      <c r="T438">
        <f t="shared" si="34"/>
        <v>2013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18542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>
        <f t="shared" si="30"/>
        <v>265</v>
      </c>
      <c r="O439">
        <f t="shared" si="31"/>
        <v>0</v>
      </c>
      <c r="P439" s="11" t="s">
        <v>8266</v>
      </c>
      <c r="Q439" t="s">
        <v>8272</v>
      </c>
      <c r="R439" s="15">
        <f t="shared" si="32"/>
        <v>42591.31858796296</v>
      </c>
      <c r="S439" s="15">
        <f t="shared" si="33"/>
        <v>42651.31858796296</v>
      </c>
      <c r="T439">
        <f t="shared" si="34"/>
        <v>2016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18472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>
        <f t="shared" si="30"/>
        <v>92</v>
      </c>
      <c r="O440">
        <f t="shared" si="31"/>
        <v>1679.27</v>
      </c>
      <c r="P440" s="11" t="s">
        <v>8266</v>
      </c>
      <c r="Q440" t="s">
        <v>8272</v>
      </c>
      <c r="R440" s="15">
        <f t="shared" si="32"/>
        <v>42296.261087962965</v>
      </c>
      <c r="S440" s="15">
        <f t="shared" si="33"/>
        <v>42326.302754629629</v>
      </c>
      <c r="T440">
        <f t="shared" si="34"/>
        <v>2015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18221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>
        <f t="shared" si="30"/>
        <v>4049</v>
      </c>
      <c r="O441">
        <f t="shared" si="31"/>
        <v>0</v>
      </c>
      <c r="P441" s="11" t="s">
        <v>8266</v>
      </c>
      <c r="Q441" t="s">
        <v>8272</v>
      </c>
      <c r="R441" s="15">
        <f t="shared" si="32"/>
        <v>41919.761782407404</v>
      </c>
      <c r="S441" s="15">
        <f t="shared" si="33"/>
        <v>41929.761782407404</v>
      </c>
      <c r="T441">
        <f t="shared" si="34"/>
        <v>2014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18185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>
        <f t="shared" si="30"/>
        <v>364</v>
      </c>
      <c r="O442">
        <f t="shared" si="31"/>
        <v>18185</v>
      </c>
      <c r="P442" s="11" t="s">
        <v>8266</v>
      </c>
      <c r="Q442" t="s">
        <v>8272</v>
      </c>
      <c r="R442" s="15">
        <f t="shared" si="32"/>
        <v>42423.985567129625</v>
      </c>
      <c r="S442" s="15">
        <f t="shared" si="33"/>
        <v>42453.943900462968</v>
      </c>
      <c r="T442">
        <f t="shared" si="34"/>
        <v>2016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18100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>
        <f t="shared" si="30"/>
        <v>4525</v>
      </c>
      <c r="O443">
        <f t="shared" si="31"/>
        <v>0</v>
      </c>
      <c r="P443" s="11" t="s">
        <v>8266</v>
      </c>
      <c r="Q443" t="s">
        <v>8272</v>
      </c>
      <c r="R443" s="15">
        <f t="shared" si="32"/>
        <v>41550.793935185182</v>
      </c>
      <c r="S443" s="15">
        <f t="shared" si="33"/>
        <v>41580.793935185182</v>
      </c>
      <c r="T443">
        <f t="shared" si="34"/>
        <v>2013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18083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>
        <f t="shared" si="30"/>
        <v>106</v>
      </c>
      <c r="O444">
        <f t="shared" si="31"/>
        <v>1063.71</v>
      </c>
      <c r="P444" s="11" t="s">
        <v>8266</v>
      </c>
      <c r="Q444" t="s">
        <v>8272</v>
      </c>
      <c r="R444" s="15">
        <f t="shared" si="32"/>
        <v>42024.888692129629</v>
      </c>
      <c r="S444" s="15">
        <f t="shared" si="33"/>
        <v>42054.888692129629</v>
      </c>
      <c r="T444">
        <f t="shared" si="34"/>
        <v>2015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18066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>
        <f t="shared" si="30"/>
        <v>181</v>
      </c>
      <c r="O445">
        <f t="shared" si="31"/>
        <v>9033</v>
      </c>
      <c r="P445" s="11" t="s">
        <v>8266</v>
      </c>
      <c r="Q445" t="s">
        <v>8272</v>
      </c>
      <c r="R445" s="15">
        <f t="shared" si="32"/>
        <v>41650.015057870369</v>
      </c>
      <c r="S445" s="15">
        <f t="shared" si="33"/>
        <v>41680.015057870369</v>
      </c>
      <c r="T445">
        <f t="shared" si="34"/>
        <v>2014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17914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>
        <f t="shared" si="30"/>
        <v>1791</v>
      </c>
      <c r="O446">
        <f t="shared" si="31"/>
        <v>17914</v>
      </c>
      <c r="P446" s="11" t="s">
        <v>8266</v>
      </c>
      <c r="Q446" t="s">
        <v>8272</v>
      </c>
      <c r="R446" s="15">
        <f t="shared" si="32"/>
        <v>40894.906956018516</v>
      </c>
      <c r="S446" s="15">
        <f t="shared" si="33"/>
        <v>40954.906956018516</v>
      </c>
      <c r="T446">
        <f t="shared" si="34"/>
        <v>2011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17895.25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>
        <f t="shared" si="30"/>
        <v>30</v>
      </c>
      <c r="O447">
        <f t="shared" si="31"/>
        <v>8947.6299999999992</v>
      </c>
      <c r="P447" s="11" t="s">
        <v>8266</v>
      </c>
      <c r="Q447" t="s">
        <v>8272</v>
      </c>
      <c r="R447" s="15">
        <f t="shared" si="32"/>
        <v>42130.335358796292</v>
      </c>
      <c r="S447" s="15">
        <f t="shared" si="33"/>
        <v>42145.335358796292</v>
      </c>
      <c r="T447">
        <f t="shared" si="34"/>
        <v>2015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17875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>
        <f t="shared" si="30"/>
        <v>170</v>
      </c>
      <c r="O448">
        <f t="shared" si="31"/>
        <v>1117.19</v>
      </c>
      <c r="P448" s="11" t="s">
        <v>8266</v>
      </c>
      <c r="Q448" t="s">
        <v>8272</v>
      </c>
      <c r="R448" s="15">
        <f t="shared" si="32"/>
        <v>42037.083564814813</v>
      </c>
      <c r="S448" s="15">
        <f t="shared" si="33"/>
        <v>42067.083564814813</v>
      </c>
      <c r="T448">
        <f t="shared" si="34"/>
        <v>2015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17805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>
        <f t="shared" si="30"/>
        <v>59</v>
      </c>
      <c r="O449">
        <f t="shared" si="31"/>
        <v>17805</v>
      </c>
      <c r="P449" s="11" t="s">
        <v>8266</v>
      </c>
      <c r="Q449" t="s">
        <v>8272</v>
      </c>
      <c r="R449" s="15">
        <f t="shared" si="32"/>
        <v>41331.555127314816</v>
      </c>
      <c r="S449" s="15">
        <f t="shared" si="33"/>
        <v>41356.513460648144</v>
      </c>
      <c r="T449">
        <f t="shared" si="34"/>
        <v>2013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17731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>
        <f t="shared" si="30"/>
        <v>709</v>
      </c>
      <c r="O450">
        <f t="shared" si="31"/>
        <v>4432.75</v>
      </c>
      <c r="P450" s="11" t="s">
        <v>8266</v>
      </c>
      <c r="Q450" t="s">
        <v>8272</v>
      </c>
      <c r="R450" s="15">
        <f t="shared" si="32"/>
        <v>41753.758043981477</v>
      </c>
      <c r="S450" s="15">
        <f t="shared" si="33"/>
        <v>41773.758043981477</v>
      </c>
      <c r="T450">
        <f t="shared" si="34"/>
        <v>2014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17680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>
        <f t="shared" ref="N451:N514" si="35">ROUND(E451/D451*100,0)</f>
        <v>884</v>
      </c>
      <c r="O451">
        <f t="shared" ref="O451:O514" si="36">IFERROR(ROUND(E451/L451,2),0)</f>
        <v>3536</v>
      </c>
      <c r="P451" s="11" t="s">
        <v>8266</v>
      </c>
      <c r="Q451" t="s">
        <v>8272</v>
      </c>
      <c r="R451" s="15">
        <f t="shared" ref="R451:R514" si="37">(((J451/60)/60)/24)+DATE(1970,1,1)</f>
        <v>41534.568113425928</v>
      </c>
      <c r="S451" s="15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17590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>
        <f t="shared" si="35"/>
        <v>35</v>
      </c>
      <c r="O452">
        <f t="shared" si="36"/>
        <v>2512.86</v>
      </c>
      <c r="P452" s="11" t="s">
        <v>8266</v>
      </c>
      <c r="Q452" t="s">
        <v>8272</v>
      </c>
      <c r="R452" s="15">
        <f t="shared" si="37"/>
        <v>41654.946759259255</v>
      </c>
      <c r="S452" s="15">
        <f t="shared" si="38"/>
        <v>41684.946759259255</v>
      </c>
      <c r="T452">
        <f t="shared" si="39"/>
        <v>2014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17561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>
        <f t="shared" si="35"/>
        <v>88</v>
      </c>
      <c r="O453">
        <f t="shared" si="36"/>
        <v>0</v>
      </c>
      <c r="P453" s="11" t="s">
        <v>8266</v>
      </c>
      <c r="Q453" t="s">
        <v>8272</v>
      </c>
      <c r="R453" s="15">
        <f t="shared" si="37"/>
        <v>41634.715173611112</v>
      </c>
      <c r="S453" s="15">
        <f t="shared" si="38"/>
        <v>41664.715173611112</v>
      </c>
      <c r="T453">
        <f t="shared" si="39"/>
        <v>2013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17545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>
        <f t="shared" si="35"/>
        <v>2339</v>
      </c>
      <c r="O454">
        <f t="shared" si="36"/>
        <v>1462.08</v>
      </c>
      <c r="P454" s="11" t="s">
        <v>8266</v>
      </c>
      <c r="Q454" t="s">
        <v>8272</v>
      </c>
      <c r="R454" s="15">
        <f t="shared" si="37"/>
        <v>42107.703877314809</v>
      </c>
      <c r="S454" s="15">
        <f t="shared" si="38"/>
        <v>42137.703877314809</v>
      </c>
      <c r="T454">
        <f t="shared" si="39"/>
        <v>2015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17482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>
        <f t="shared" si="35"/>
        <v>18</v>
      </c>
      <c r="O455">
        <f t="shared" si="36"/>
        <v>8741</v>
      </c>
      <c r="P455" s="11" t="s">
        <v>8266</v>
      </c>
      <c r="Q455" t="s">
        <v>8272</v>
      </c>
      <c r="R455" s="15">
        <f t="shared" si="37"/>
        <v>42038.824988425928</v>
      </c>
      <c r="S455" s="15">
        <f t="shared" si="38"/>
        <v>42054.824988425928</v>
      </c>
      <c r="T455">
        <f t="shared" si="39"/>
        <v>2015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17444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>
        <f t="shared" si="35"/>
        <v>174</v>
      </c>
      <c r="O456">
        <f t="shared" si="36"/>
        <v>3488.8</v>
      </c>
      <c r="P456" s="11" t="s">
        <v>8266</v>
      </c>
      <c r="Q456" t="s">
        <v>8272</v>
      </c>
      <c r="R456" s="15">
        <f t="shared" si="37"/>
        <v>41938.717256944445</v>
      </c>
      <c r="S456" s="15">
        <f t="shared" si="38"/>
        <v>41969.551388888889</v>
      </c>
      <c r="T456">
        <f t="shared" si="39"/>
        <v>2014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17412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>
        <f t="shared" si="35"/>
        <v>27</v>
      </c>
      <c r="O457">
        <f t="shared" si="36"/>
        <v>8706</v>
      </c>
      <c r="P457" s="11" t="s">
        <v>8266</v>
      </c>
      <c r="Q457" t="s">
        <v>8272</v>
      </c>
      <c r="R457" s="15">
        <f t="shared" si="37"/>
        <v>40971.002569444441</v>
      </c>
      <c r="S457" s="15">
        <f t="shared" si="38"/>
        <v>41016.021527777775</v>
      </c>
      <c r="T457">
        <f t="shared" si="39"/>
        <v>2012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17396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>
        <f t="shared" si="35"/>
        <v>196</v>
      </c>
      <c r="O458">
        <f t="shared" si="36"/>
        <v>5798.67</v>
      </c>
      <c r="P458" s="11" t="s">
        <v>8266</v>
      </c>
      <c r="Q458" t="s">
        <v>8272</v>
      </c>
      <c r="R458" s="15">
        <f t="shared" si="37"/>
        <v>41547.694456018515</v>
      </c>
      <c r="S458" s="15">
        <f t="shared" si="38"/>
        <v>41569.165972222225</v>
      </c>
      <c r="T458">
        <f t="shared" si="39"/>
        <v>2013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17390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>
        <f t="shared" si="35"/>
        <v>87</v>
      </c>
      <c r="O459">
        <f t="shared" si="36"/>
        <v>0</v>
      </c>
      <c r="P459" s="11" t="s">
        <v>8266</v>
      </c>
      <c r="Q459" t="s">
        <v>8272</v>
      </c>
      <c r="R459" s="15">
        <f t="shared" si="37"/>
        <v>41837.767500000002</v>
      </c>
      <c r="S459" s="15">
        <f t="shared" si="38"/>
        <v>41867.767500000002</v>
      </c>
      <c r="T459">
        <f t="shared" si="39"/>
        <v>2014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17350.13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>
        <f t="shared" si="35"/>
        <v>174</v>
      </c>
      <c r="O460">
        <f t="shared" si="36"/>
        <v>354.08</v>
      </c>
      <c r="P460" s="11" t="s">
        <v>8266</v>
      </c>
      <c r="Q460" t="s">
        <v>8272</v>
      </c>
      <c r="R460" s="15">
        <f t="shared" si="37"/>
        <v>41378.69976851852</v>
      </c>
      <c r="S460" s="15">
        <f t="shared" si="38"/>
        <v>41408.69976851852</v>
      </c>
      <c r="T460">
        <f t="shared" si="39"/>
        <v>2013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17277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>
        <f t="shared" si="35"/>
        <v>44</v>
      </c>
      <c r="O461">
        <f t="shared" si="36"/>
        <v>17277</v>
      </c>
      <c r="P461" s="11" t="s">
        <v>8266</v>
      </c>
      <c r="Q461" t="s">
        <v>8272</v>
      </c>
      <c r="R461" s="15">
        <f t="shared" si="37"/>
        <v>40800.6403587963</v>
      </c>
      <c r="S461" s="15">
        <f t="shared" si="38"/>
        <v>40860.682025462964</v>
      </c>
      <c r="T461">
        <f t="shared" si="39"/>
        <v>2011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17260.37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>
        <f t="shared" si="35"/>
        <v>203</v>
      </c>
      <c r="O462">
        <f t="shared" si="36"/>
        <v>8630.19</v>
      </c>
      <c r="P462" s="11" t="s">
        <v>8266</v>
      </c>
      <c r="Q462" t="s">
        <v>8272</v>
      </c>
      <c r="R462" s="15">
        <f t="shared" si="37"/>
        <v>41759.542534722219</v>
      </c>
      <c r="S462" s="15">
        <f t="shared" si="38"/>
        <v>41791.166666666664</v>
      </c>
      <c r="T462">
        <f t="shared" si="39"/>
        <v>2014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17176.13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>
        <f t="shared" si="35"/>
        <v>3123</v>
      </c>
      <c r="O463">
        <f t="shared" si="36"/>
        <v>0</v>
      </c>
      <c r="P463" s="11" t="s">
        <v>8266</v>
      </c>
      <c r="Q463" t="s">
        <v>8272</v>
      </c>
      <c r="R463" s="15">
        <f t="shared" si="37"/>
        <v>41407.84684027778</v>
      </c>
      <c r="S463" s="15">
        <f t="shared" si="38"/>
        <v>41427.84684027778</v>
      </c>
      <c r="T463">
        <f t="shared" si="39"/>
        <v>2013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17170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>
        <f t="shared" si="35"/>
        <v>17</v>
      </c>
      <c r="O464">
        <f t="shared" si="36"/>
        <v>0</v>
      </c>
      <c r="P464" s="11" t="s">
        <v>8266</v>
      </c>
      <c r="Q464" t="s">
        <v>8272</v>
      </c>
      <c r="R464" s="15">
        <f t="shared" si="37"/>
        <v>40705.126631944448</v>
      </c>
      <c r="S464" s="15">
        <f t="shared" si="38"/>
        <v>40765.126631944448</v>
      </c>
      <c r="T464">
        <f t="shared" si="39"/>
        <v>2011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17155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>
        <f t="shared" si="35"/>
        <v>31</v>
      </c>
      <c r="O465">
        <f t="shared" si="36"/>
        <v>1559.55</v>
      </c>
      <c r="P465" s="11" t="s">
        <v>8266</v>
      </c>
      <c r="Q465" t="s">
        <v>8272</v>
      </c>
      <c r="R465" s="15">
        <f t="shared" si="37"/>
        <v>40750.710104166668</v>
      </c>
      <c r="S465" s="15">
        <f t="shared" si="38"/>
        <v>40810.710104166668</v>
      </c>
      <c r="T465">
        <f t="shared" si="39"/>
        <v>2011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17066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>
        <f t="shared" si="35"/>
        <v>1690</v>
      </c>
      <c r="O466">
        <f t="shared" si="36"/>
        <v>17066</v>
      </c>
      <c r="P466" s="11" t="s">
        <v>8266</v>
      </c>
      <c r="Q466" t="s">
        <v>8272</v>
      </c>
      <c r="R466" s="15">
        <f t="shared" si="37"/>
        <v>42488.848784722228</v>
      </c>
      <c r="S466" s="15">
        <f t="shared" si="38"/>
        <v>42508.848784722228</v>
      </c>
      <c r="T466">
        <f t="shared" si="39"/>
        <v>2016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17028.88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>
        <f t="shared" si="35"/>
        <v>3326</v>
      </c>
      <c r="O467">
        <f t="shared" si="36"/>
        <v>2128.61</v>
      </c>
      <c r="P467" s="11" t="s">
        <v>8266</v>
      </c>
      <c r="Q467" t="s">
        <v>8272</v>
      </c>
      <c r="R467" s="15">
        <f t="shared" si="37"/>
        <v>41801.120069444441</v>
      </c>
      <c r="S467" s="15">
        <f t="shared" si="38"/>
        <v>41817.120069444441</v>
      </c>
      <c r="T467">
        <f t="shared" si="39"/>
        <v>2014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16984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>
        <f t="shared" si="35"/>
        <v>170</v>
      </c>
      <c r="O468">
        <f t="shared" si="36"/>
        <v>3396.8</v>
      </c>
      <c r="P468" s="11" t="s">
        <v>8266</v>
      </c>
      <c r="Q468" t="s">
        <v>8272</v>
      </c>
      <c r="R468" s="15">
        <f t="shared" si="37"/>
        <v>41129.942870370374</v>
      </c>
      <c r="S468" s="15">
        <f t="shared" si="38"/>
        <v>41159.942870370374</v>
      </c>
      <c r="T468">
        <f t="shared" si="39"/>
        <v>2012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16862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>
        <f t="shared" si="35"/>
        <v>84</v>
      </c>
      <c r="O469">
        <f t="shared" si="36"/>
        <v>432.36</v>
      </c>
      <c r="P469" s="11" t="s">
        <v>8266</v>
      </c>
      <c r="Q469" t="s">
        <v>8272</v>
      </c>
      <c r="R469" s="15">
        <f t="shared" si="37"/>
        <v>41135.679791666669</v>
      </c>
      <c r="S469" s="15">
        <f t="shared" si="38"/>
        <v>41180.679791666669</v>
      </c>
      <c r="T469">
        <f t="shared" si="39"/>
        <v>2012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16806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>
        <f t="shared" si="35"/>
        <v>224</v>
      </c>
      <c r="O470">
        <f t="shared" si="36"/>
        <v>0</v>
      </c>
      <c r="P470" s="11" t="s">
        <v>8266</v>
      </c>
      <c r="Q470" t="s">
        <v>8272</v>
      </c>
      <c r="R470" s="15">
        <f t="shared" si="37"/>
        <v>41041.167627314811</v>
      </c>
      <c r="S470" s="15">
        <f t="shared" si="38"/>
        <v>41101.160474537035</v>
      </c>
      <c r="T470">
        <f t="shared" si="39"/>
        <v>2012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16700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>
        <f t="shared" si="35"/>
        <v>278</v>
      </c>
      <c r="O471">
        <f t="shared" si="36"/>
        <v>0</v>
      </c>
      <c r="P471" s="11" t="s">
        <v>8266</v>
      </c>
      <c r="Q471" t="s">
        <v>8272</v>
      </c>
      <c r="R471" s="15">
        <f t="shared" si="37"/>
        <v>41827.989861111113</v>
      </c>
      <c r="S471" s="15">
        <f t="shared" si="38"/>
        <v>41887.989861111113</v>
      </c>
      <c r="T471">
        <f t="shared" si="39"/>
        <v>2014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16636.78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>
        <f t="shared" si="35"/>
        <v>333</v>
      </c>
      <c r="O472">
        <f t="shared" si="36"/>
        <v>8318.39</v>
      </c>
      <c r="P472" s="11" t="s">
        <v>8266</v>
      </c>
      <c r="Q472" t="s">
        <v>8272</v>
      </c>
      <c r="R472" s="15">
        <f t="shared" si="37"/>
        <v>41605.167696759258</v>
      </c>
      <c r="S472" s="15">
        <f t="shared" si="38"/>
        <v>41655.166666666664</v>
      </c>
      <c r="T472">
        <f t="shared" si="39"/>
        <v>2013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16573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>
        <f t="shared" si="35"/>
        <v>30</v>
      </c>
      <c r="O473">
        <f t="shared" si="36"/>
        <v>97.49</v>
      </c>
      <c r="P473" s="11" t="s">
        <v>8266</v>
      </c>
      <c r="Q473" t="s">
        <v>8272</v>
      </c>
      <c r="R473" s="15">
        <f t="shared" si="37"/>
        <v>41703.721979166665</v>
      </c>
      <c r="S473" s="15">
        <f t="shared" si="38"/>
        <v>41748.680312500001</v>
      </c>
      <c r="T473">
        <f t="shared" si="39"/>
        <v>2014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16520.04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>
        <f t="shared" si="35"/>
        <v>2065</v>
      </c>
      <c r="O474">
        <f t="shared" si="36"/>
        <v>3304.01</v>
      </c>
      <c r="P474" s="11" t="s">
        <v>8266</v>
      </c>
      <c r="Q474" t="s">
        <v>8272</v>
      </c>
      <c r="R474" s="15">
        <f t="shared" si="37"/>
        <v>41844.922662037039</v>
      </c>
      <c r="S474" s="15">
        <f t="shared" si="38"/>
        <v>41874.922662037039</v>
      </c>
      <c r="T474">
        <f t="shared" si="39"/>
        <v>2014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16501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>
        <f t="shared" si="35"/>
        <v>55</v>
      </c>
      <c r="O475">
        <f t="shared" si="36"/>
        <v>1178.6400000000001</v>
      </c>
      <c r="P475" s="11" t="s">
        <v>8266</v>
      </c>
      <c r="Q475" t="s">
        <v>8272</v>
      </c>
      <c r="R475" s="15">
        <f t="shared" si="37"/>
        <v>41869.698136574072</v>
      </c>
      <c r="S475" s="15">
        <f t="shared" si="38"/>
        <v>41899.698136574072</v>
      </c>
      <c r="T475">
        <f t="shared" si="39"/>
        <v>2014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16465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>
        <f t="shared" si="35"/>
        <v>499</v>
      </c>
      <c r="O476">
        <f t="shared" si="36"/>
        <v>16465</v>
      </c>
      <c r="P476" s="11" t="s">
        <v>8266</v>
      </c>
      <c r="Q476" t="s">
        <v>8272</v>
      </c>
      <c r="R476" s="15">
        <f t="shared" si="37"/>
        <v>42753.329039351855</v>
      </c>
      <c r="S476" s="15">
        <f t="shared" si="38"/>
        <v>42783.329039351855</v>
      </c>
      <c r="T476">
        <f t="shared" si="39"/>
        <v>2017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16373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>
        <f t="shared" si="35"/>
        <v>819</v>
      </c>
      <c r="O477">
        <f t="shared" si="36"/>
        <v>0</v>
      </c>
      <c r="P477" s="11" t="s">
        <v>8266</v>
      </c>
      <c r="Q477" t="s">
        <v>8272</v>
      </c>
      <c r="R477" s="15">
        <f t="shared" si="37"/>
        <v>42100.086145833338</v>
      </c>
      <c r="S477" s="15">
        <f t="shared" si="38"/>
        <v>42130.086145833338</v>
      </c>
      <c r="T477">
        <f t="shared" si="39"/>
        <v>2015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16291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>
        <f t="shared" si="35"/>
        <v>7</v>
      </c>
      <c r="O478">
        <f t="shared" si="36"/>
        <v>131.38</v>
      </c>
      <c r="P478" s="11" t="s">
        <v>8266</v>
      </c>
      <c r="Q478" t="s">
        <v>8272</v>
      </c>
      <c r="R478" s="15">
        <f t="shared" si="37"/>
        <v>41757.975011574075</v>
      </c>
      <c r="S478" s="15">
        <f t="shared" si="38"/>
        <v>41793.165972222225</v>
      </c>
      <c r="T478">
        <f t="shared" si="39"/>
        <v>2014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16232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>
        <f t="shared" si="35"/>
        <v>1082</v>
      </c>
      <c r="O479">
        <f t="shared" si="36"/>
        <v>0</v>
      </c>
      <c r="P479" s="11" t="s">
        <v>8266</v>
      </c>
      <c r="Q479" t="s">
        <v>8272</v>
      </c>
      <c r="R479" s="15">
        <f t="shared" si="37"/>
        <v>40987.83488425926</v>
      </c>
      <c r="S479" s="15">
        <f t="shared" si="38"/>
        <v>41047.83488425926</v>
      </c>
      <c r="T479">
        <f t="shared" si="39"/>
        <v>2012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16210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>
        <f t="shared" si="35"/>
        <v>162</v>
      </c>
      <c r="O480">
        <f t="shared" si="36"/>
        <v>0</v>
      </c>
      <c r="P480" s="11" t="s">
        <v>8266</v>
      </c>
      <c r="Q480" t="s">
        <v>8272</v>
      </c>
      <c r="R480" s="15">
        <f t="shared" si="37"/>
        <v>42065.910983796297</v>
      </c>
      <c r="S480" s="15">
        <f t="shared" si="38"/>
        <v>42095.869317129633</v>
      </c>
      <c r="T480">
        <f t="shared" si="39"/>
        <v>2015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16200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>
        <f t="shared" si="35"/>
        <v>108</v>
      </c>
      <c r="O481">
        <f t="shared" si="36"/>
        <v>294.55</v>
      </c>
      <c r="P481" s="11" t="s">
        <v>8266</v>
      </c>
      <c r="Q481" t="s">
        <v>8272</v>
      </c>
      <c r="R481" s="15">
        <f t="shared" si="37"/>
        <v>41904.407812500001</v>
      </c>
      <c r="S481" s="15">
        <f t="shared" si="38"/>
        <v>41964.449479166666</v>
      </c>
      <c r="T481">
        <f t="shared" si="39"/>
        <v>2014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16165.6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>
        <f t="shared" si="35"/>
        <v>40</v>
      </c>
      <c r="O482">
        <f t="shared" si="36"/>
        <v>115.47</v>
      </c>
      <c r="P482" s="11" t="s">
        <v>8266</v>
      </c>
      <c r="Q482" t="s">
        <v>8272</v>
      </c>
      <c r="R482" s="15">
        <f t="shared" si="37"/>
        <v>41465.500173611108</v>
      </c>
      <c r="S482" s="15">
        <f t="shared" si="38"/>
        <v>41495.500173611108</v>
      </c>
      <c r="T482">
        <f t="shared" si="39"/>
        <v>2013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16145.12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>
        <f t="shared" si="35"/>
        <v>54</v>
      </c>
      <c r="O483">
        <f t="shared" si="36"/>
        <v>768.82</v>
      </c>
      <c r="P483" s="11" t="s">
        <v>8266</v>
      </c>
      <c r="Q483" t="s">
        <v>8272</v>
      </c>
      <c r="R483" s="15">
        <f t="shared" si="37"/>
        <v>41162.672326388885</v>
      </c>
      <c r="S483" s="15">
        <f t="shared" si="38"/>
        <v>41192.672326388885</v>
      </c>
      <c r="T483">
        <f t="shared" si="39"/>
        <v>2012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16000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>
        <f t="shared" si="35"/>
        <v>160</v>
      </c>
      <c r="O484">
        <f t="shared" si="36"/>
        <v>16000</v>
      </c>
      <c r="P484" s="11" t="s">
        <v>8266</v>
      </c>
      <c r="Q484" t="s">
        <v>8272</v>
      </c>
      <c r="R484" s="15">
        <f t="shared" si="37"/>
        <v>42447.896875000006</v>
      </c>
      <c r="S484" s="15">
        <f t="shared" si="38"/>
        <v>42474.606944444444</v>
      </c>
      <c r="T484">
        <f t="shared" si="39"/>
        <v>2016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15937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>
        <f t="shared" si="35"/>
        <v>106</v>
      </c>
      <c r="O485">
        <f t="shared" si="36"/>
        <v>108.41</v>
      </c>
      <c r="P485" s="11" t="s">
        <v>8266</v>
      </c>
      <c r="Q485" t="s">
        <v>8272</v>
      </c>
      <c r="R485" s="15">
        <f t="shared" si="37"/>
        <v>41243.197592592594</v>
      </c>
      <c r="S485" s="15">
        <f t="shared" si="38"/>
        <v>41303.197592592594</v>
      </c>
      <c r="T485">
        <f t="shared" si="39"/>
        <v>2012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15929.51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>
        <f t="shared" si="35"/>
        <v>20</v>
      </c>
      <c r="O486">
        <f t="shared" si="36"/>
        <v>1448.14</v>
      </c>
      <c r="P486" s="11" t="s">
        <v>8266</v>
      </c>
      <c r="Q486" t="s">
        <v>8272</v>
      </c>
      <c r="R486" s="15">
        <f t="shared" si="37"/>
        <v>42272.93949074074</v>
      </c>
      <c r="S486" s="15">
        <f t="shared" si="38"/>
        <v>42313.981157407412</v>
      </c>
      <c r="T486">
        <f t="shared" si="39"/>
        <v>2015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15918.65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>
        <f t="shared" si="35"/>
        <v>42</v>
      </c>
      <c r="O487">
        <f t="shared" si="36"/>
        <v>127.35</v>
      </c>
      <c r="P487" s="11" t="s">
        <v>8266</v>
      </c>
      <c r="Q487" t="s">
        <v>8272</v>
      </c>
      <c r="R487" s="15">
        <f t="shared" si="37"/>
        <v>41381.50577546296</v>
      </c>
      <c r="S487" s="15">
        <f t="shared" si="38"/>
        <v>41411.50577546296</v>
      </c>
      <c r="T487">
        <f t="shared" si="39"/>
        <v>2013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15903.5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>
        <f t="shared" si="35"/>
        <v>3</v>
      </c>
      <c r="O488">
        <f t="shared" si="36"/>
        <v>15903.5</v>
      </c>
      <c r="P488" s="11" t="s">
        <v>8266</v>
      </c>
      <c r="Q488" t="s">
        <v>8272</v>
      </c>
      <c r="R488" s="15">
        <f t="shared" si="37"/>
        <v>41761.94258101852</v>
      </c>
      <c r="S488" s="15">
        <f t="shared" si="38"/>
        <v>41791.94258101852</v>
      </c>
      <c r="T488">
        <f t="shared" si="39"/>
        <v>2014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15851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>
        <f t="shared" si="35"/>
        <v>32</v>
      </c>
      <c r="O489">
        <f t="shared" si="36"/>
        <v>0</v>
      </c>
      <c r="P489" s="11" t="s">
        <v>8266</v>
      </c>
      <c r="Q489" t="s">
        <v>8272</v>
      </c>
      <c r="R489" s="15">
        <f t="shared" si="37"/>
        <v>42669.594837962963</v>
      </c>
      <c r="S489" s="15">
        <f t="shared" si="38"/>
        <v>42729.636504629627</v>
      </c>
      <c r="T489">
        <f t="shared" si="39"/>
        <v>2016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15808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>
        <f t="shared" si="35"/>
        <v>132</v>
      </c>
      <c r="O490">
        <f t="shared" si="36"/>
        <v>0</v>
      </c>
      <c r="P490" s="11" t="s">
        <v>8266</v>
      </c>
      <c r="Q490" t="s">
        <v>8272</v>
      </c>
      <c r="R490" s="15">
        <f t="shared" si="37"/>
        <v>42714.054398148146</v>
      </c>
      <c r="S490" s="15">
        <f t="shared" si="38"/>
        <v>42744.054398148146</v>
      </c>
      <c r="T490">
        <f t="shared" si="39"/>
        <v>2016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15744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>
        <f t="shared" si="35"/>
        <v>21</v>
      </c>
      <c r="O491">
        <f t="shared" si="36"/>
        <v>5248</v>
      </c>
      <c r="P491" s="11" t="s">
        <v>8266</v>
      </c>
      <c r="Q491" t="s">
        <v>8272</v>
      </c>
      <c r="R491" s="15">
        <f t="shared" si="37"/>
        <v>40882.481666666667</v>
      </c>
      <c r="S491" s="15">
        <f t="shared" si="38"/>
        <v>40913.481249999997</v>
      </c>
      <c r="T491">
        <f t="shared" si="39"/>
        <v>2011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15725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>
        <f t="shared" si="35"/>
        <v>1573</v>
      </c>
      <c r="O492">
        <f t="shared" si="36"/>
        <v>0</v>
      </c>
      <c r="P492" s="11" t="s">
        <v>8266</v>
      </c>
      <c r="Q492" t="s">
        <v>8272</v>
      </c>
      <c r="R492" s="15">
        <f t="shared" si="37"/>
        <v>41113.968576388892</v>
      </c>
      <c r="S492" s="15">
        <f t="shared" si="38"/>
        <v>41143.968576388892</v>
      </c>
      <c r="T492">
        <f t="shared" si="39"/>
        <v>2012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15723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>
        <f t="shared" si="35"/>
        <v>157</v>
      </c>
      <c r="O493">
        <f t="shared" si="36"/>
        <v>0</v>
      </c>
      <c r="P493" s="11" t="s">
        <v>8266</v>
      </c>
      <c r="Q493" t="s">
        <v>8272</v>
      </c>
      <c r="R493" s="15">
        <f t="shared" si="37"/>
        <v>42366.982627314821</v>
      </c>
      <c r="S493" s="15">
        <f t="shared" si="38"/>
        <v>42396.982627314821</v>
      </c>
      <c r="T493">
        <f t="shared" si="39"/>
        <v>2015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15705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>
        <f t="shared" si="35"/>
        <v>0</v>
      </c>
      <c r="O494">
        <f t="shared" si="36"/>
        <v>0</v>
      </c>
      <c r="P494" s="11" t="s">
        <v>8266</v>
      </c>
      <c r="Q494" t="s">
        <v>8272</v>
      </c>
      <c r="R494" s="15">
        <f t="shared" si="37"/>
        <v>42596.03506944445</v>
      </c>
      <c r="S494" s="15">
        <f t="shared" si="38"/>
        <v>42656.03506944445</v>
      </c>
      <c r="T494">
        <f t="shared" si="39"/>
        <v>2016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15700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>
        <f t="shared" si="35"/>
        <v>52</v>
      </c>
      <c r="O495">
        <f t="shared" si="36"/>
        <v>0</v>
      </c>
      <c r="P495" s="11" t="s">
        <v>8266</v>
      </c>
      <c r="Q495" t="s">
        <v>8272</v>
      </c>
      <c r="R495" s="15">
        <f t="shared" si="37"/>
        <v>42114.726134259254</v>
      </c>
      <c r="S495" s="15">
        <f t="shared" si="38"/>
        <v>42144.726134259254</v>
      </c>
      <c r="T495">
        <f t="shared" si="39"/>
        <v>2015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15696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>
        <f t="shared" si="35"/>
        <v>78</v>
      </c>
      <c r="O496">
        <f t="shared" si="36"/>
        <v>5232</v>
      </c>
      <c r="P496" s="11" t="s">
        <v>8266</v>
      </c>
      <c r="Q496" t="s">
        <v>8272</v>
      </c>
      <c r="R496" s="15">
        <f t="shared" si="37"/>
        <v>41799.830613425926</v>
      </c>
      <c r="S496" s="15">
        <f t="shared" si="38"/>
        <v>41823.125</v>
      </c>
      <c r="T496">
        <f t="shared" si="39"/>
        <v>2014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15677.5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>
        <f t="shared" si="35"/>
        <v>224</v>
      </c>
      <c r="O497">
        <f t="shared" si="36"/>
        <v>0</v>
      </c>
      <c r="P497" s="11" t="s">
        <v>8266</v>
      </c>
      <c r="Q497" t="s">
        <v>8272</v>
      </c>
      <c r="R497" s="15">
        <f t="shared" si="37"/>
        <v>42171.827604166669</v>
      </c>
      <c r="S497" s="15">
        <f t="shared" si="38"/>
        <v>42201.827604166669</v>
      </c>
      <c r="T497">
        <f t="shared" si="39"/>
        <v>2015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15673.44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>
        <f t="shared" si="35"/>
        <v>26</v>
      </c>
      <c r="O498">
        <f t="shared" si="36"/>
        <v>15673.44</v>
      </c>
      <c r="P498" s="11" t="s">
        <v>8266</v>
      </c>
      <c r="Q498" t="s">
        <v>8272</v>
      </c>
      <c r="R498" s="15">
        <f t="shared" si="37"/>
        <v>41620.93141203704</v>
      </c>
      <c r="S498" s="15">
        <f t="shared" si="38"/>
        <v>41680.93141203704</v>
      </c>
      <c r="T498">
        <f t="shared" si="39"/>
        <v>2013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15651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>
        <f t="shared" si="35"/>
        <v>349</v>
      </c>
      <c r="O499">
        <f t="shared" si="36"/>
        <v>5217</v>
      </c>
      <c r="P499" s="11" t="s">
        <v>8266</v>
      </c>
      <c r="Q499" t="s">
        <v>8272</v>
      </c>
      <c r="R499" s="15">
        <f t="shared" si="37"/>
        <v>41945.037789351853</v>
      </c>
      <c r="S499" s="15">
        <f t="shared" si="38"/>
        <v>41998.208333333328</v>
      </c>
      <c r="T499">
        <f t="shared" si="39"/>
        <v>2014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15650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>
        <f t="shared" si="35"/>
        <v>24</v>
      </c>
      <c r="O500">
        <f t="shared" si="36"/>
        <v>711.36</v>
      </c>
      <c r="P500" s="11" t="s">
        <v>8266</v>
      </c>
      <c r="Q500" t="s">
        <v>8272</v>
      </c>
      <c r="R500" s="15">
        <f t="shared" si="37"/>
        <v>40858.762141203704</v>
      </c>
      <c r="S500" s="15">
        <f t="shared" si="38"/>
        <v>40900.762141203704</v>
      </c>
      <c r="T500">
        <f t="shared" si="39"/>
        <v>2011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15606.4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>
        <f t="shared" si="35"/>
        <v>78</v>
      </c>
      <c r="O501">
        <f t="shared" si="36"/>
        <v>600.25</v>
      </c>
      <c r="P501" s="11" t="s">
        <v>8266</v>
      </c>
      <c r="Q501" t="s">
        <v>8272</v>
      </c>
      <c r="R501" s="15">
        <f t="shared" si="37"/>
        <v>40043.895462962959</v>
      </c>
      <c r="S501" s="15">
        <f t="shared" si="38"/>
        <v>40098.874305555553</v>
      </c>
      <c r="T501">
        <f t="shared" si="39"/>
        <v>2009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15597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>
        <f t="shared" si="35"/>
        <v>240</v>
      </c>
      <c r="O502">
        <f t="shared" si="36"/>
        <v>3899.25</v>
      </c>
      <c r="P502" s="11" t="s">
        <v>8266</v>
      </c>
      <c r="Q502" t="s">
        <v>8272</v>
      </c>
      <c r="R502" s="15">
        <f t="shared" si="37"/>
        <v>40247.886006944449</v>
      </c>
      <c r="S502" s="15">
        <f t="shared" si="38"/>
        <v>40306.927777777775</v>
      </c>
      <c r="T502">
        <f t="shared" si="39"/>
        <v>2010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15596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>
        <f t="shared" si="35"/>
        <v>156</v>
      </c>
      <c r="O503">
        <f t="shared" si="36"/>
        <v>0</v>
      </c>
      <c r="P503" s="11" t="s">
        <v>8266</v>
      </c>
      <c r="Q503" t="s">
        <v>8272</v>
      </c>
      <c r="R503" s="15">
        <f t="shared" si="37"/>
        <v>40703.234386574077</v>
      </c>
      <c r="S503" s="15">
        <f t="shared" si="38"/>
        <v>40733.234386574077</v>
      </c>
      <c r="T503">
        <f t="shared" si="39"/>
        <v>2011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15591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>
        <f t="shared" si="35"/>
        <v>78</v>
      </c>
      <c r="O504">
        <f t="shared" si="36"/>
        <v>3897.75</v>
      </c>
      <c r="P504" s="11" t="s">
        <v>8266</v>
      </c>
      <c r="Q504" t="s">
        <v>8272</v>
      </c>
      <c r="R504" s="15">
        <f t="shared" si="37"/>
        <v>40956.553530092591</v>
      </c>
      <c r="S504" s="15">
        <f t="shared" si="38"/>
        <v>40986.511863425927</v>
      </c>
      <c r="T504">
        <f t="shared" si="39"/>
        <v>2012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15565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>
        <f t="shared" si="35"/>
        <v>239</v>
      </c>
      <c r="O505">
        <f t="shared" si="36"/>
        <v>1729.44</v>
      </c>
      <c r="P505" s="11" t="s">
        <v>8266</v>
      </c>
      <c r="Q505" t="s">
        <v>8272</v>
      </c>
      <c r="R505" s="15">
        <f t="shared" si="37"/>
        <v>41991.526655092588</v>
      </c>
      <c r="S505" s="15">
        <f t="shared" si="38"/>
        <v>42021.526655092588</v>
      </c>
      <c r="T505">
        <f t="shared" si="39"/>
        <v>2014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15535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>
        <f t="shared" si="35"/>
        <v>63</v>
      </c>
      <c r="O506">
        <f t="shared" si="36"/>
        <v>3107</v>
      </c>
      <c r="P506" s="11" t="s">
        <v>8266</v>
      </c>
      <c r="Q506" t="s">
        <v>8272</v>
      </c>
      <c r="R506" s="15">
        <f t="shared" si="37"/>
        <v>40949.98364583333</v>
      </c>
      <c r="S506" s="15">
        <f t="shared" si="38"/>
        <v>41009.941979166666</v>
      </c>
      <c r="T506">
        <f t="shared" si="39"/>
        <v>2012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15530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>
        <f t="shared" si="35"/>
        <v>129</v>
      </c>
      <c r="O507">
        <f t="shared" si="36"/>
        <v>1109.29</v>
      </c>
      <c r="P507" s="11" t="s">
        <v>8266</v>
      </c>
      <c r="Q507" t="s">
        <v>8272</v>
      </c>
      <c r="R507" s="15">
        <f t="shared" si="37"/>
        <v>42318.098217592589</v>
      </c>
      <c r="S507" s="15">
        <f t="shared" si="38"/>
        <v>42363.098217592589</v>
      </c>
      <c r="T507">
        <f t="shared" si="39"/>
        <v>2015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15505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>
        <f t="shared" si="35"/>
        <v>8</v>
      </c>
      <c r="O508">
        <f t="shared" si="36"/>
        <v>15505</v>
      </c>
      <c r="P508" s="11" t="s">
        <v>8266</v>
      </c>
      <c r="Q508" t="s">
        <v>8272</v>
      </c>
      <c r="R508" s="15">
        <f t="shared" si="37"/>
        <v>41466.552314814813</v>
      </c>
      <c r="S508" s="15">
        <f t="shared" si="38"/>
        <v>41496.552314814813</v>
      </c>
      <c r="T508">
        <f t="shared" si="39"/>
        <v>2013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15481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>
        <f t="shared" si="35"/>
        <v>77</v>
      </c>
      <c r="O509">
        <f t="shared" si="36"/>
        <v>1548.1</v>
      </c>
      <c r="P509" s="11" t="s">
        <v>8266</v>
      </c>
      <c r="Q509" t="s">
        <v>8272</v>
      </c>
      <c r="R509" s="15">
        <f t="shared" si="37"/>
        <v>41156.958993055552</v>
      </c>
      <c r="S509" s="15">
        <f t="shared" si="38"/>
        <v>41201.958993055552</v>
      </c>
      <c r="T509">
        <f t="shared" si="39"/>
        <v>2012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15443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>
        <f t="shared" si="35"/>
        <v>31</v>
      </c>
      <c r="O510">
        <f t="shared" si="36"/>
        <v>5147.67</v>
      </c>
      <c r="P510" s="11" t="s">
        <v>8266</v>
      </c>
      <c r="Q510" t="s">
        <v>8272</v>
      </c>
      <c r="R510" s="15">
        <f t="shared" si="37"/>
        <v>40995.024317129632</v>
      </c>
      <c r="S510" s="15">
        <f t="shared" si="38"/>
        <v>41054.593055555553</v>
      </c>
      <c r="T510">
        <f t="shared" si="39"/>
        <v>2012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15435.55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>
        <f t="shared" si="35"/>
        <v>309</v>
      </c>
      <c r="O511">
        <f t="shared" si="36"/>
        <v>15435.55</v>
      </c>
      <c r="P511" s="11" t="s">
        <v>8266</v>
      </c>
      <c r="Q511" t="s">
        <v>8272</v>
      </c>
      <c r="R511" s="15">
        <f t="shared" si="37"/>
        <v>42153.631597222222</v>
      </c>
      <c r="S511" s="15">
        <f t="shared" si="38"/>
        <v>42183.631597222222</v>
      </c>
      <c r="T511">
        <f t="shared" si="39"/>
        <v>2015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15390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>
        <f t="shared" si="35"/>
        <v>110</v>
      </c>
      <c r="O512">
        <f t="shared" si="36"/>
        <v>0</v>
      </c>
      <c r="P512" s="11" t="s">
        <v>8266</v>
      </c>
      <c r="Q512" t="s">
        <v>8272</v>
      </c>
      <c r="R512" s="15">
        <f t="shared" si="37"/>
        <v>42400.176377314812</v>
      </c>
      <c r="S512" s="15">
        <f t="shared" si="38"/>
        <v>42430.176377314812</v>
      </c>
      <c r="T512">
        <f t="shared" si="39"/>
        <v>2016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15335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>
        <f t="shared" si="35"/>
        <v>307</v>
      </c>
      <c r="O513">
        <f t="shared" si="36"/>
        <v>3067</v>
      </c>
      <c r="P513" s="11" t="s">
        <v>8266</v>
      </c>
      <c r="Q513" t="s">
        <v>8272</v>
      </c>
      <c r="R513" s="15">
        <f t="shared" si="37"/>
        <v>41340.303032407406</v>
      </c>
      <c r="S513" s="15">
        <f t="shared" si="38"/>
        <v>41370.261365740742</v>
      </c>
      <c r="T513">
        <f t="shared" si="39"/>
        <v>2013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15327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>
        <f t="shared" si="35"/>
        <v>192</v>
      </c>
      <c r="O514">
        <f t="shared" si="36"/>
        <v>7663.5</v>
      </c>
      <c r="P514" s="11" t="s">
        <v>8266</v>
      </c>
      <c r="Q514" t="s">
        <v>8272</v>
      </c>
      <c r="R514" s="15">
        <f t="shared" si="37"/>
        <v>42649.742210648154</v>
      </c>
      <c r="S514" s="15">
        <f t="shared" si="38"/>
        <v>42694.783877314811</v>
      </c>
      <c r="T514">
        <f t="shared" si="39"/>
        <v>2016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15318.55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>
        <f t="shared" ref="N515:N578" si="40">ROUND(E515/D515*100,0)</f>
        <v>31</v>
      </c>
      <c r="O515">
        <f t="shared" ref="O515:O578" si="41">IFERROR(ROUND(E515/L515,2),0)</f>
        <v>225.27</v>
      </c>
      <c r="P515" s="11" t="s">
        <v>8266</v>
      </c>
      <c r="Q515" t="s">
        <v>8272</v>
      </c>
      <c r="R515" s="15">
        <f t="shared" ref="R515:R578" si="42">(((J515/60)/60)/24)+DATE(1970,1,1)</f>
        <v>42552.653993055559</v>
      </c>
      <c r="S515" s="15">
        <f t="shared" ref="S515:S578" si="43">(((I515/60)/60)/24)+DATE(1970,1,1)</f>
        <v>42597.291666666672</v>
      </c>
      <c r="T515">
        <f t="shared" ref="T515:T522" si="44">YEAR(R515)</f>
        <v>2016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15315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>
        <f t="shared" si="40"/>
        <v>1021</v>
      </c>
      <c r="O516">
        <f t="shared" si="41"/>
        <v>5105</v>
      </c>
      <c r="P516" s="11" t="s">
        <v>8266</v>
      </c>
      <c r="Q516" t="s">
        <v>8272</v>
      </c>
      <c r="R516" s="15">
        <f t="shared" si="42"/>
        <v>41830.613969907405</v>
      </c>
      <c r="S516" s="15">
        <f t="shared" si="43"/>
        <v>41860.613969907405</v>
      </c>
      <c r="T516">
        <f t="shared" si="44"/>
        <v>2014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15285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>
        <f t="shared" si="40"/>
        <v>16</v>
      </c>
      <c r="O517">
        <f t="shared" si="41"/>
        <v>449.56</v>
      </c>
      <c r="P517" s="11" t="s">
        <v>8266</v>
      </c>
      <c r="Q517" t="s">
        <v>8272</v>
      </c>
      <c r="R517" s="15">
        <f t="shared" si="42"/>
        <v>42327.490752314814</v>
      </c>
      <c r="S517" s="15">
        <f t="shared" si="43"/>
        <v>42367.490752314814</v>
      </c>
      <c r="T517">
        <f t="shared" si="44"/>
        <v>2015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15281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>
        <f t="shared" si="40"/>
        <v>306</v>
      </c>
      <c r="O518">
        <f t="shared" si="41"/>
        <v>0</v>
      </c>
      <c r="P518" s="11" t="s">
        <v>8266</v>
      </c>
      <c r="Q518" t="s">
        <v>8272</v>
      </c>
      <c r="R518" s="15">
        <f t="shared" si="42"/>
        <v>42091.778703703705</v>
      </c>
      <c r="S518" s="15">
        <f t="shared" si="43"/>
        <v>42151.778703703705</v>
      </c>
      <c r="T518">
        <f t="shared" si="44"/>
        <v>2015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15273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>
        <f t="shared" si="40"/>
        <v>102</v>
      </c>
      <c r="O519">
        <f t="shared" si="41"/>
        <v>5091</v>
      </c>
      <c r="P519" s="11" t="s">
        <v>8266</v>
      </c>
      <c r="Q519" t="s">
        <v>8272</v>
      </c>
      <c r="R519" s="15">
        <f t="shared" si="42"/>
        <v>42738.615289351852</v>
      </c>
      <c r="S519" s="15">
        <f t="shared" si="43"/>
        <v>42768.615289351852</v>
      </c>
      <c r="T519">
        <f t="shared" si="44"/>
        <v>2017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15265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>
        <f t="shared" si="40"/>
        <v>213</v>
      </c>
      <c r="O520">
        <f t="shared" si="41"/>
        <v>0</v>
      </c>
      <c r="P520" s="11" t="s">
        <v>8266</v>
      </c>
      <c r="Q520" t="s">
        <v>8272</v>
      </c>
      <c r="R520" s="15">
        <f t="shared" si="42"/>
        <v>42223.616018518514</v>
      </c>
      <c r="S520" s="15">
        <f t="shared" si="43"/>
        <v>42253.615277777775</v>
      </c>
      <c r="T520">
        <f t="shared" si="44"/>
        <v>2015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15230.03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>
        <f t="shared" si="40"/>
        <v>127</v>
      </c>
      <c r="O521">
        <f t="shared" si="41"/>
        <v>217.57</v>
      </c>
      <c r="P521" s="11" t="s">
        <v>8266</v>
      </c>
      <c r="Q521" t="s">
        <v>8272</v>
      </c>
      <c r="R521" s="15">
        <f t="shared" si="42"/>
        <v>41218.391446759262</v>
      </c>
      <c r="S521" s="15">
        <f t="shared" si="43"/>
        <v>41248.391446759262</v>
      </c>
      <c r="T521">
        <f t="shared" si="44"/>
        <v>2012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15230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>
        <f t="shared" si="40"/>
        <v>305</v>
      </c>
      <c r="O522">
        <f t="shared" si="41"/>
        <v>447.94</v>
      </c>
      <c r="P522" s="11" t="s">
        <v>8273</v>
      </c>
      <c r="Q522" t="s">
        <v>8274</v>
      </c>
      <c r="R522" s="15">
        <f t="shared" si="42"/>
        <v>42318.702094907407</v>
      </c>
      <c r="S522" s="15">
        <f t="shared" si="43"/>
        <v>42348.702094907407</v>
      </c>
      <c r="T522">
        <f t="shared" si="44"/>
        <v>2015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>
        <f t="shared" si="40"/>
        <v>304</v>
      </c>
      <c r="O523">
        <f t="shared" si="41"/>
        <v>271.19</v>
      </c>
      <c r="P523" s="11" t="s">
        <v>8273</v>
      </c>
      <c r="Q523" t="s">
        <v>8274</v>
      </c>
      <c r="R523" s="15">
        <f t="shared" si="42"/>
        <v>42646.092812499999</v>
      </c>
      <c r="S523" s="15">
        <f t="shared" si="43"/>
        <v>42675.207638888889</v>
      </c>
      <c r="T523">
        <f>YEAR(R523)</f>
        <v>2016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15171.5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>
        <f t="shared" si="40"/>
        <v>506</v>
      </c>
      <c r="O524">
        <f t="shared" si="41"/>
        <v>489.4</v>
      </c>
      <c r="P524" s="11" t="s">
        <v>8273</v>
      </c>
      <c r="Q524" t="s">
        <v>8274</v>
      </c>
      <c r="R524" s="15">
        <f t="shared" si="42"/>
        <v>42430.040798611109</v>
      </c>
      <c r="S524" s="15">
        <f t="shared" si="43"/>
        <v>42449.999131944445</v>
      </c>
      <c r="T524">
        <f t="shared" ref="T524:T525" si="45">YEAR(R524)</f>
        <v>2016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15126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>
        <f t="shared" si="40"/>
        <v>303</v>
      </c>
      <c r="O525">
        <f t="shared" si="41"/>
        <v>180.07</v>
      </c>
      <c r="P525" s="11" t="s">
        <v>8273</v>
      </c>
      <c r="Q525" t="s">
        <v>8274</v>
      </c>
      <c r="R525" s="15">
        <f t="shared" si="42"/>
        <v>42238.13282407407</v>
      </c>
      <c r="S525" s="15">
        <f t="shared" si="43"/>
        <v>42268.13282407407</v>
      </c>
      <c r="T525">
        <f t="shared" si="45"/>
        <v>2015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15121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>
        <f t="shared" si="40"/>
        <v>432</v>
      </c>
      <c r="O526">
        <f t="shared" si="41"/>
        <v>116.32</v>
      </c>
      <c r="P526" s="11" t="s">
        <v>8273</v>
      </c>
      <c r="Q526" t="s">
        <v>8274</v>
      </c>
      <c r="R526" s="15">
        <f t="shared" si="42"/>
        <v>42492.717233796298</v>
      </c>
      <c r="S526" s="15">
        <f t="shared" si="4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15091.06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>
        <f t="shared" si="40"/>
        <v>126</v>
      </c>
      <c r="O527">
        <f t="shared" si="41"/>
        <v>1257.5899999999999</v>
      </c>
      <c r="P527" s="11" t="s">
        <v>8273</v>
      </c>
      <c r="Q527" t="s">
        <v>8274</v>
      </c>
      <c r="R527" s="15">
        <f t="shared" si="42"/>
        <v>41850.400937500002</v>
      </c>
      <c r="S527" s="15">
        <f t="shared" si="43"/>
        <v>41895.400937500002</v>
      </c>
      <c r="T527">
        <f>YEAR(R527)</f>
        <v>2014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15077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>
        <f t="shared" si="40"/>
        <v>1005</v>
      </c>
      <c r="O528">
        <f t="shared" si="41"/>
        <v>655.52</v>
      </c>
      <c r="P528" s="11" t="s">
        <v>8273</v>
      </c>
      <c r="Q528" t="s">
        <v>8274</v>
      </c>
      <c r="R528" s="15">
        <f t="shared" si="42"/>
        <v>42192.591944444444</v>
      </c>
      <c r="S528" s="15">
        <f t="shared" si="4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15039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>
        <f t="shared" si="40"/>
        <v>150</v>
      </c>
      <c r="O529">
        <f t="shared" si="41"/>
        <v>95.18</v>
      </c>
      <c r="P529" s="11" t="s">
        <v>8273</v>
      </c>
      <c r="Q529" t="s">
        <v>8274</v>
      </c>
      <c r="R529" s="15">
        <f t="shared" si="42"/>
        <v>42753.205625000002</v>
      </c>
      <c r="S529" s="15">
        <f t="shared" si="43"/>
        <v>42783.670138888891</v>
      </c>
      <c r="T529">
        <f t="shared" ref="T529:T530" si="46">YEAR(R529)</f>
        <v>2017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14750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>
        <f t="shared" si="40"/>
        <v>1283</v>
      </c>
      <c r="O530">
        <f t="shared" si="41"/>
        <v>491.67</v>
      </c>
      <c r="P530" s="11" t="s">
        <v>8273</v>
      </c>
      <c r="Q530" t="s">
        <v>8274</v>
      </c>
      <c r="R530" s="15">
        <f t="shared" si="42"/>
        <v>42155.920219907406</v>
      </c>
      <c r="S530" s="15">
        <f t="shared" si="43"/>
        <v>42176.888888888891</v>
      </c>
      <c r="T530">
        <f t="shared" si="46"/>
        <v>2015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14653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>
        <f t="shared" si="40"/>
        <v>1221</v>
      </c>
      <c r="O531">
        <f t="shared" si="41"/>
        <v>814.06</v>
      </c>
      <c r="P531" s="11" t="s">
        <v>8273</v>
      </c>
      <c r="Q531" t="s">
        <v>8274</v>
      </c>
      <c r="R531" s="15">
        <f t="shared" si="42"/>
        <v>42725.031180555554</v>
      </c>
      <c r="S531" s="15">
        <f t="shared" si="4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14598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>
        <f t="shared" si="40"/>
        <v>429</v>
      </c>
      <c r="O532">
        <f t="shared" si="41"/>
        <v>503.38</v>
      </c>
      <c r="P532" s="11" t="s">
        <v>8273</v>
      </c>
      <c r="Q532" t="s">
        <v>8274</v>
      </c>
      <c r="R532" s="15">
        <f t="shared" si="42"/>
        <v>42157.591064814813</v>
      </c>
      <c r="S532" s="15">
        <f t="shared" si="43"/>
        <v>42179.083333333328</v>
      </c>
      <c r="T532">
        <f t="shared" ref="T532:T534" si="47">YEAR(R532)</f>
        <v>2015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14511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>
        <f t="shared" si="40"/>
        <v>363</v>
      </c>
      <c r="O533">
        <f t="shared" si="41"/>
        <v>468.1</v>
      </c>
      <c r="P533" s="11" t="s">
        <v>8273</v>
      </c>
      <c r="Q533" t="s">
        <v>8274</v>
      </c>
      <c r="R533" s="15">
        <f t="shared" si="42"/>
        <v>42676.065150462964</v>
      </c>
      <c r="S533" s="15">
        <f t="shared" si="43"/>
        <v>42721.290972222225</v>
      </c>
      <c r="T533">
        <f t="shared" si="47"/>
        <v>2016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14450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>
        <f t="shared" si="40"/>
        <v>145</v>
      </c>
      <c r="O534">
        <f t="shared" si="41"/>
        <v>83.53</v>
      </c>
      <c r="P534" s="11" t="s">
        <v>8273</v>
      </c>
      <c r="Q534" t="s">
        <v>8274</v>
      </c>
      <c r="R534" s="15">
        <f t="shared" si="42"/>
        <v>42473.007037037038</v>
      </c>
      <c r="S534" s="15">
        <f t="shared" si="43"/>
        <v>42503.007037037038</v>
      </c>
      <c r="T534">
        <f t="shared" si="47"/>
        <v>2016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14437.46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>
        <f t="shared" si="40"/>
        <v>722</v>
      </c>
      <c r="O535">
        <f t="shared" si="41"/>
        <v>849.26</v>
      </c>
      <c r="P535" s="11" t="s">
        <v>8273</v>
      </c>
      <c r="Q535" t="s">
        <v>8274</v>
      </c>
      <c r="R535" s="15">
        <f t="shared" si="42"/>
        <v>42482.43478009259</v>
      </c>
      <c r="S535" s="15">
        <f t="shared" si="4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14303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>
        <f t="shared" si="40"/>
        <v>95</v>
      </c>
      <c r="O536">
        <f t="shared" si="41"/>
        <v>297.98</v>
      </c>
      <c r="P536" s="11" t="s">
        <v>8273</v>
      </c>
      <c r="Q536" t="s">
        <v>8274</v>
      </c>
      <c r="R536" s="15">
        <f t="shared" si="42"/>
        <v>42270.810995370368</v>
      </c>
      <c r="S536" s="15">
        <f t="shared" si="4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14203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>
        <f t="shared" si="40"/>
        <v>710</v>
      </c>
      <c r="O537">
        <f t="shared" si="41"/>
        <v>240.73</v>
      </c>
      <c r="P537" s="11" t="s">
        <v>8273</v>
      </c>
      <c r="Q537" t="s">
        <v>8274</v>
      </c>
      <c r="R537" s="15">
        <f t="shared" si="42"/>
        <v>42711.545196759253</v>
      </c>
      <c r="S537" s="15">
        <f t="shared" si="43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14190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>
        <f t="shared" si="40"/>
        <v>430</v>
      </c>
      <c r="O538">
        <f t="shared" si="41"/>
        <v>363.85</v>
      </c>
      <c r="P538" s="11" t="s">
        <v>8273</v>
      </c>
      <c r="Q538" t="s">
        <v>8274</v>
      </c>
      <c r="R538" s="15">
        <f t="shared" si="42"/>
        <v>42179.344988425932</v>
      </c>
      <c r="S538" s="15">
        <f t="shared" si="43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14166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>
        <f t="shared" si="40"/>
        <v>708</v>
      </c>
      <c r="O539">
        <f t="shared" si="41"/>
        <v>240.1</v>
      </c>
      <c r="P539" s="11" t="s">
        <v>8273</v>
      </c>
      <c r="Q539" t="s">
        <v>8274</v>
      </c>
      <c r="R539" s="15">
        <f t="shared" si="42"/>
        <v>42282.768414351856</v>
      </c>
      <c r="S539" s="15">
        <f t="shared" si="43"/>
        <v>42312.810081018513</v>
      </c>
      <c r="T539">
        <f t="shared" ref="T539:T540" si="48">YEAR(R539)</f>
        <v>2015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14082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>
        <f t="shared" si="40"/>
        <v>282</v>
      </c>
      <c r="O540">
        <f t="shared" si="41"/>
        <v>234.7</v>
      </c>
      <c r="P540" s="11" t="s">
        <v>8273</v>
      </c>
      <c r="Q540" t="s">
        <v>8274</v>
      </c>
      <c r="R540" s="15">
        <f t="shared" si="42"/>
        <v>42473.794710648144</v>
      </c>
      <c r="S540" s="15">
        <f t="shared" si="43"/>
        <v>42503.794710648144</v>
      </c>
      <c r="T540">
        <f t="shared" si="48"/>
        <v>2016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14055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>
        <f t="shared" si="40"/>
        <v>2811</v>
      </c>
      <c r="O541">
        <f t="shared" si="41"/>
        <v>702.75</v>
      </c>
      <c r="P541" s="11" t="s">
        <v>8273</v>
      </c>
      <c r="Q541" t="s">
        <v>8274</v>
      </c>
      <c r="R541" s="15">
        <f t="shared" si="42"/>
        <v>42535.049849537041</v>
      </c>
      <c r="S541" s="15">
        <f t="shared" si="4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14000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>
        <f t="shared" si="40"/>
        <v>93</v>
      </c>
      <c r="O542">
        <f t="shared" si="41"/>
        <v>14000</v>
      </c>
      <c r="P542" s="11" t="s">
        <v>8275</v>
      </c>
      <c r="Q542" t="s">
        <v>8276</v>
      </c>
      <c r="R542" s="15">
        <f t="shared" si="42"/>
        <v>42009.817199074074</v>
      </c>
      <c r="S542" s="15">
        <f t="shared" si="4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14000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>
        <f t="shared" si="40"/>
        <v>311</v>
      </c>
      <c r="O543">
        <f t="shared" si="41"/>
        <v>14000</v>
      </c>
      <c r="P543" s="11" t="s">
        <v>8275</v>
      </c>
      <c r="Q543" t="s">
        <v>8276</v>
      </c>
      <c r="R543" s="15">
        <f t="shared" si="42"/>
        <v>42276.046689814815</v>
      </c>
      <c r="S543" s="15">
        <f t="shared" si="4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13864.17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>
        <f t="shared" si="40"/>
        <v>6</v>
      </c>
      <c r="O544">
        <f t="shared" si="41"/>
        <v>13864.17</v>
      </c>
      <c r="P544" s="11" t="s">
        <v>8275</v>
      </c>
      <c r="Q544" t="s">
        <v>8276</v>
      </c>
      <c r="R544" s="15">
        <f t="shared" si="42"/>
        <v>42433.737453703703</v>
      </c>
      <c r="S544" s="15">
        <f t="shared" si="43"/>
        <v>42493.695787037039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13864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>
        <f t="shared" si="40"/>
        <v>63</v>
      </c>
      <c r="O545">
        <f t="shared" si="41"/>
        <v>6932</v>
      </c>
      <c r="P545" s="11" t="s">
        <v>8275</v>
      </c>
      <c r="Q545" t="s">
        <v>8276</v>
      </c>
      <c r="R545" s="15">
        <f t="shared" si="42"/>
        <v>41914.092152777775</v>
      </c>
      <c r="S545" s="15">
        <f t="shared" si="43"/>
        <v>41944.092152777775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13846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>
        <f t="shared" si="40"/>
        <v>2769</v>
      </c>
      <c r="O546">
        <f t="shared" si="41"/>
        <v>6923</v>
      </c>
      <c r="P546" s="11" t="s">
        <v>8275</v>
      </c>
      <c r="Q546" t="s">
        <v>8276</v>
      </c>
      <c r="R546" s="15">
        <f t="shared" si="42"/>
        <v>42525.656944444447</v>
      </c>
      <c r="S546" s="15">
        <f t="shared" si="43"/>
        <v>42555.656944444447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13728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>
        <f t="shared" si="40"/>
        <v>27</v>
      </c>
      <c r="O547">
        <f t="shared" si="41"/>
        <v>403.76</v>
      </c>
      <c r="P547" s="11" t="s">
        <v>8275</v>
      </c>
      <c r="Q547" t="s">
        <v>8276</v>
      </c>
      <c r="R547" s="15">
        <f t="shared" si="42"/>
        <v>42283.592465277776</v>
      </c>
      <c r="S547" s="15">
        <f t="shared" si="43"/>
        <v>42323.634131944447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13704.33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>
        <f t="shared" si="40"/>
        <v>23</v>
      </c>
      <c r="O548">
        <f t="shared" si="41"/>
        <v>6852.17</v>
      </c>
      <c r="P548" s="11" t="s">
        <v>8275</v>
      </c>
      <c r="Q548" t="s">
        <v>8276</v>
      </c>
      <c r="R548" s="15">
        <f t="shared" si="42"/>
        <v>42249.667997685188</v>
      </c>
      <c r="S548" s="15">
        <f t="shared" si="43"/>
        <v>42294.667997685188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13692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>
        <f t="shared" si="40"/>
        <v>183</v>
      </c>
      <c r="O549">
        <f t="shared" si="41"/>
        <v>0</v>
      </c>
      <c r="P549" s="11" t="s">
        <v>8275</v>
      </c>
      <c r="Q549" t="s">
        <v>8276</v>
      </c>
      <c r="R549" s="15">
        <f t="shared" si="42"/>
        <v>42380.696342592593</v>
      </c>
      <c r="S549" s="15">
        <f t="shared" si="43"/>
        <v>42410.696342592593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13685.99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>
        <f t="shared" si="40"/>
        <v>137</v>
      </c>
      <c r="O550">
        <f t="shared" si="41"/>
        <v>13685.99</v>
      </c>
      <c r="P550" s="11" t="s">
        <v>8275</v>
      </c>
      <c r="Q550" t="s">
        <v>8276</v>
      </c>
      <c r="R550" s="15">
        <f t="shared" si="42"/>
        <v>42276.903333333335</v>
      </c>
      <c r="S550" s="15">
        <f t="shared" si="43"/>
        <v>42306.903333333335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13614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>
        <f t="shared" si="40"/>
        <v>545</v>
      </c>
      <c r="O551">
        <f t="shared" si="41"/>
        <v>1701.75</v>
      </c>
      <c r="P551" s="11" t="s">
        <v>8275</v>
      </c>
      <c r="Q551" t="s">
        <v>8276</v>
      </c>
      <c r="R551" s="15">
        <f t="shared" si="42"/>
        <v>42163.636828703704</v>
      </c>
      <c r="S551" s="15">
        <f t="shared" si="43"/>
        <v>42193.636828703704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13566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>
        <f t="shared" si="40"/>
        <v>271</v>
      </c>
      <c r="O552">
        <f t="shared" si="41"/>
        <v>3391.5</v>
      </c>
      <c r="P552" s="11" t="s">
        <v>8275</v>
      </c>
      <c r="Q552" t="s">
        <v>8276</v>
      </c>
      <c r="R552" s="15">
        <f t="shared" si="42"/>
        <v>42753.678761574076</v>
      </c>
      <c r="S552" s="15">
        <f t="shared" si="43"/>
        <v>42766.208333333328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13534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>
        <f t="shared" si="40"/>
        <v>18</v>
      </c>
      <c r="O553">
        <f t="shared" si="41"/>
        <v>483.36</v>
      </c>
      <c r="P553" s="11" t="s">
        <v>8275</v>
      </c>
      <c r="Q553" t="s">
        <v>8276</v>
      </c>
      <c r="R553" s="15">
        <f t="shared" si="42"/>
        <v>42173.275740740741</v>
      </c>
      <c r="S553" s="15">
        <f t="shared" si="43"/>
        <v>42217.745138888888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13500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>
        <f t="shared" si="40"/>
        <v>30</v>
      </c>
      <c r="O554">
        <f t="shared" si="41"/>
        <v>0</v>
      </c>
      <c r="P554" s="11" t="s">
        <v>8275</v>
      </c>
      <c r="Q554" t="s">
        <v>8276</v>
      </c>
      <c r="R554" s="15">
        <f t="shared" si="42"/>
        <v>42318.616851851853</v>
      </c>
      <c r="S554" s="15">
        <f t="shared" si="43"/>
        <v>42378.616851851853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13480.16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>
        <f t="shared" si="40"/>
        <v>54</v>
      </c>
      <c r="O555">
        <f t="shared" si="41"/>
        <v>2246.69</v>
      </c>
      <c r="P555" s="11" t="s">
        <v>8275</v>
      </c>
      <c r="Q555" t="s">
        <v>8276</v>
      </c>
      <c r="R555" s="15">
        <f t="shared" si="42"/>
        <v>41927.71980324074</v>
      </c>
      <c r="S555" s="15">
        <f t="shared" si="43"/>
        <v>41957.761469907404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13451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>
        <f t="shared" si="40"/>
        <v>348</v>
      </c>
      <c r="O556">
        <f t="shared" si="41"/>
        <v>611.41</v>
      </c>
      <c r="P556" s="11" t="s">
        <v>8275</v>
      </c>
      <c r="Q556" t="s">
        <v>8276</v>
      </c>
      <c r="R556" s="15">
        <f t="shared" si="42"/>
        <v>41901.684861111113</v>
      </c>
      <c r="S556" s="15">
        <f t="shared" si="43"/>
        <v>41931.684861111113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13383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>
        <f t="shared" si="40"/>
        <v>178</v>
      </c>
      <c r="O557">
        <f t="shared" si="41"/>
        <v>0</v>
      </c>
      <c r="P557" s="11" t="s">
        <v>8275</v>
      </c>
      <c r="Q557" t="s">
        <v>8276</v>
      </c>
      <c r="R557" s="15">
        <f t="shared" si="42"/>
        <v>42503.353506944448</v>
      </c>
      <c r="S557" s="15">
        <f t="shared" si="43"/>
        <v>42533.353506944448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13323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>
        <f t="shared" si="40"/>
        <v>167</v>
      </c>
      <c r="O558">
        <f t="shared" si="41"/>
        <v>13323</v>
      </c>
      <c r="P558" s="11" t="s">
        <v>8275</v>
      </c>
      <c r="Q558" t="s">
        <v>8276</v>
      </c>
      <c r="R558" s="15">
        <f t="shared" si="42"/>
        <v>42345.860150462962</v>
      </c>
      <c r="S558" s="15">
        <f t="shared" si="43"/>
        <v>42375.860150462962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13296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>
        <f t="shared" si="40"/>
        <v>9</v>
      </c>
      <c r="O559">
        <f t="shared" si="41"/>
        <v>664.8</v>
      </c>
      <c r="P559" s="11" t="s">
        <v>8275</v>
      </c>
      <c r="Q559" t="s">
        <v>8276</v>
      </c>
      <c r="R559" s="15">
        <f t="shared" si="42"/>
        <v>42676.942164351851</v>
      </c>
      <c r="S559" s="15">
        <f t="shared" si="43"/>
        <v>42706.983831018515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13293.8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>
        <f t="shared" si="40"/>
        <v>1773</v>
      </c>
      <c r="O560">
        <f t="shared" si="41"/>
        <v>0</v>
      </c>
      <c r="P560" s="11" t="s">
        <v>8275</v>
      </c>
      <c r="Q560" t="s">
        <v>8276</v>
      </c>
      <c r="R560" s="15">
        <f t="shared" si="42"/>
        <v>42057.883159722223</v>
      </c>
      <c r="S560" s="15">
        <f t="shared" si="43"/>
        <v>42087.841493055559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13279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>
        <f t="shared" si="40"/>
        <v>6</v>
      </c>
      <c r="O561">
        <f t="shared" si="41"/>
        <v>13279</v>
      </c>
      <c r="P561" s="11" t="s">
        <v>8275</v>
      </c>
      <c r="Q561" t="s">
        <v>8276</v>
      </c>
      <c r="R561" s="15">
        <f t="shared" si="42"/>
        <v>42321.283101851848</v>
      </c>
      <c r="S561" s="15">
        <f t="shared" si="43"/>
        <v>42351.283101851848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13228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>
        <f t="shared" si="40"/>
        <v>13</v>
      </c>
      <c r="O562">
        <f t="shared" si="41"/>
        <v>4409.33</v>
      </c>
      <c r="P562" s="11" t="s">
        <v>8275</v>
      </c>
      <c r="Q562" t="s">
        <v>8276</v>
      </c>
      <c r="R562" s="15">
        <f t="shared" si="42"/>
        <v>41960.771354166667</v>
      </c>
      <c r="S562" s="15">
        <f t="shared" si="43"/>
        <v>41990.771354166667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13180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>
        <f t="shared" si="40"/>
        <v>88</v>
      </c>
      <c r="O563">
        <f t="shared" si="41"/>
        <v>6590</v>
      </c>
      <c r="P563" s="11" t="s">
        <v>8275</v>
      </c>
      <c r="Q563" t="s">
        <v>8276</v>
      </c>
      <c r="R563" s="15">
        <f t="shared" si="42"/>
        <v>42268.658715277779</v>
      </c>
      <c r="S563" s="15">
        <f t="shared" si="43"/>
        <v>42303.658715277779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13163.5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>
        <f t="shared" si="40"/>
        <v>26</v>
      </c>
      <c r="O564">
        <f t="shared" si="41"/>
        <v>0</v>
      </c>
      <c r="P564" s="11" t="s">
        <v>8275</v>
      </c>
      <c r="Q564" t="s">
        <v>8276</v>
      </c>
      <c r="R564" s="15">
        <f t="shared" si="42"/>
        <v>42692.389062500006</v>
      </c>
      <c r="S564" s="15">
        <f t="shared" si="43"/>
        <v>42722.389062500006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13121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>
        <f t="shared" si="40"/>
        <v>17</v>
      </c>
      <c r="O565">
        <f t="shared" si="41"/>
        <v>6560.5</v>
      </c>
      <c r="P565" s="11" t="s">
        <v>8275</v>
      </c>
      <c r="Q565" t="s">
        <v>8276</v>
      </c>
      <c r="R565" s="15">
        <f t="shared" si="42"/>
        <v>42022.069988425923</v>
      </c>
      <c r="S565" s="15">
        <f t="shared" si="43"/>
        <v>42052.069988425923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13114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>
        <f t="shared" si="40"/>
        <v>73</v>
      </c>
      <c r="O566">
        <f t="shared" si="41"/>
        <v>13114</v>
      </c>
      <c r="P566" s="11" t="s">
        <v>8275</v>
      </c>
      <c r="Q566" t="s">
        <v>8276</v>
      </c>
      <c r="R566" s="15">
        <f t="shared" si="42"/>
        <v>42411.942997685182</v>
      </c>
      <c r="S566" s="15">
        <f t="shared" si="43"/>
        <v>42441.942997685182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13112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>
        <f t="shared" si="40"/>
        <v>52</v>
      </c>
      <c r="O567">
        <f t="shared" si="41"/>
        <v>0</v>
      </c>
      <c r="P567" s="11" t="s">
        <v>8275</v>
      </c>
      <c r="Q567" t="s">
        <v>8276</v>
      </c>
      <c r="R567" s="15">
        <f t="shared" si="42"/>
        <v>42165.785289351858</v>
      </c>
      <c r="S567" s="15">
        <f t="shared" si="43"/>
        <v>42195.785289351858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13014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>
        <f t="shared" si="40"/>
        <v>260</v>
      </c>
      <c r="O568">
        <f t="shared" si="41"/>
        <v>13014</v>
      </c>
      <c r="P568" s="11" t="s">
        <v>8275</v>
      </c>
      <c r="Q568" t="s">
        <v>8276</v>
      </c>
      <c r="R568" s="15">
        <f t="shared" si="42"/>
        <v>42535.68440972222</v>
      </c>
      <c r="S568" s="15">
        <f t="shared" si="43"/>
        <v>42565.68440972222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12965.44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>
        <f t="shared" si="40"/>
        <v>130</v>
      </c>
      <c r="O569">
        <f t="shared" si="41"/>
        <v>0</v>
      </c>
      <c r="P569" s="11" t="s">
        <v>8275</v>
      </c>
      <c r="Q569" t="s">
        <v>8276</v>
      </c>
      <c r="R569" s="15">
        <f t="shared" si="42"/>
        <v>41975.842523148152</v>
      </c>
      <c r="S569" s="15">
        <f t="shared" si="43"/>
        <v>42005.842523148152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12929.35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>
        <f t="shared" si="40"/>
        <v>53</v>
      </c>
      <c r="O570">
        <f t="shared" si="41"/>
        <v>2585.87</v>
      </c>
      <c r="P570" s="11" t="s">
        <v>8275</v>
      </c>
      <c r="Q570" t="s">
        <v>8276</v>
      </c>
      <c r="R570" s="15">
        <f t="shared" si="42"/>
        <v>42348.9215625</v>
      </c>
      <c r="S570" s="15">
        <f t="shared" si="43"/>
        <v>42385.458333333328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12879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>
        <f t="shared" si="40"/>
        <v>515</v>
      </c>
      <c r="O571">
        <f t="shared" si="41"/>
        <v>12879</v>
      </c>
      <c r="P571" s="11" t="s">
        <v>8275</v>
      </c>
      <c r="Q571" t="s">
        <v>8276</v>
      </c>
      <c r="R571" s="15">
        <f t="shared" si="42"/>
        <v>42340.847361111111</v>
      </c>
      <c r="S571" s="15">
        <f t="shared" si="43"/>
        <v>42370.847361111111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12870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>
        <f t="shared" si="40"/>
        <v>15</v>
      </c>
      <c r="O572">
        <f t="shared" si="41"/>
        <v>12870</v>
      </c>
      <c r="P572" s="11" t="s">
        <v>8275</v>
      </c>
      <c r="Q572" t="s">
        <v>8276</v>
      </c>
      <c r="R572" s="15">
        <f t="shared" si="42"/>
        <v>42388.798252314817</v>
      </c>
      <c r="S572" s="15">
        <f t="shared" si="43"/>
        <v>42418.798252314817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12818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>
        <f t="shared" si="40"/>
        <v>51</v>
      </c>
      <c r="O573">
        <f t="shared" si="41"/>
        <v>6409</v>
      </c>
      <c r="P573" s="11" t="s">
        <v>8275</v>
      </c>
      <c r="Q573" t="s">
        <v>8276</v>
      </c>
      <c r="R573" s="15">
        <f t="shared" si="42"/>
        <v>42192.816238425927</v>
      </c>
      <c r="S573" s="15">
        <f t="shared" si="43"/>
        <v>42212.165972222225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12806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>
        <f t="shared" si="40"/>
        <v>512</v>
      </c>
      <c r="O574">
        <f t="shared" si="41"/>
        <v>0</v>
      </c>
      <c r="P574" s="11" t="s">
        <v>8275</v>
      </c>
      <c r="Q574" t="s">
        <v>8276</v>
      </c>
      <c r="R574" s="15">
        <f t="shared" si="42"/>
        <v>42282.71629629629</v>
      </c>
      <c r="S574" s="15">
        <f t="shared" si="43"/>
        <v>42312.757962962962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12800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>
        <f t="shared" si="40"/>
        <v>14</v>
      </c>
      <c r="O575">
        <f t="shared" si="41"/>
        <v>1422.22</v>
      </c>
      <c r="P575" s="11" t="s">
        <v>8275</v>
      </c>
      <c r="Q575" t="s">
        <v>8276</v>
      </c>
      <c r="R575" s="15">
        <f t="shared" si="42"/>
        <v>41963.050127314811</v>
      </c>
      <c r="S575" s="15">
        <f t="shared" si="43"/>
        <v>42022.05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12795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>
        <f t="shared" si="40"/>
        <v>114</v>
      </c>
      <c r="O576">
        <f t="shared" si="41"/>
        <v>3198.75</v>
      </c>
      <c r="P576" s="11" t="s">
        <v>8275</v>
      </c>
      <c r="Q576" t="s">
        <v>8276</v>
      </c>
      <c r="R576" s="15">
        <f t="shared" si="42"/>
        <v>42632.443368055552</v>
      </c>
      <c r="S576" s="15">
        <f t="shared" si="43"/>
        <v>42662.443368055552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12792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>
        <f t="shared" si="40"/>
        <v>21</v>
      </c>
      <c r="O577">
        <f t="shared" si="41"/>
        <v>3198</v>
      </c>
      <c r="P577" s="11" t="s">
        <v>8275</v>
      </c>
      <c r="Q577" t="s">
        <v>8276</v>
      </c>
      <c r="R577" s="15">
        <f t="shared" si="42"/>
        <v>42138.692627314813</v>
      </c>
      <c r="S577" s="15">
        <f t="shared" si="43"/>
        <v>42168.692627314813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12772.6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>
        <f t="shared" si="40"/>
        <v>16</v>
      </c>
      <c r="O578">
        <f t="shared" si="41"/>
        <v>12772.6</v>
      </c>
      <c r="P578" s="11" t="s">
        <v>8275</v>
      </c>
      <c r="Q578" t="s">
        <v>8276</v>
      </c>
      <c r="R578" s="15">
        <f t="shared" si="42"/>
        <v>42031.471666666665</v>
      </c>
      <c r="S578" s="15">
        <f t="shared" si="43"/>
        <v>42091.43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12730.42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>
        <f t="shared" ref="N579:N642" si="49">ROUND(E579/D579*100,0)</f>
        <v>255</v>
      </c>
      <c r="O579">
        <f t="shared" ref="O579:O642" si="50">IFERROR(ROUND(E579/L579,2),0)</f>
        <v>12730.42</v>
      </c>
      <c r="P579" s="11" t="s">
        <v>8275</v>
      </c>
      <c r="Q579" t="s">
        <v>8276</v>
      </c>
      <c r="R579" s="15">
        <f t="shared" ref="R579:R642" si="51">(((J579/60)/60)/24)+DATE(1970,1,1)</f>
        <v>42450.589143518519</v>
      </c>
      <c r="S579" s="15">
        <f t="shared" ref="S579:S642" si="52">(((I579/60)/60)/24)+DATE(1970,1,1)</f>
        <v>42510.589143518519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12668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>
        <f t="shared" si="49"/>
        <v>10</v>
      </c>
      <c r="O580">
        <f t="shared" si="50"/>
        <v>1809.71</v>
      </c>
      <c r="P580" s="11" t="s">
        <v>8275</v>
      </c>
      <c r="Q580" t="s">
        <v>8276</v>
      </c>
      <c r="R580" s="15">
        <f t="shared" si="51"/>
        <v>42230.578622685185</v>
      </c>
      <c r="S580" s="15">
        <f t="shared" si="52"/>
        <v>42254.578622685185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12627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>
        <f t="shared" si="49"/>
        <v>105</v>
      </c>
      <c r="O581">
        <f t="shared" si="50"/>
        <v>2525.4</v>
      </c>
      <c r="P581" s="11" t="s">
        <v>8275</v>
      </c>
      <c r="Q581" t="s">
        <v>8276</v>
      </c>
      <c r="R581" s="15">
        <f t="shared" si="51"/>
        <v>41968.852118055554</v>
      </c>
      <c r="S581" s="15">
        <f t="shared" si="52"/>
        <v>41998.852118055554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12571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>
        <f t="shared" si="49"/>
        <v>419</v>
      </c>
      <c r="O582">
        <f t="shared" si="50"/>
        <v>12571</v>
      </c>
      <c r="P582" s="11" t="s">
        <v>8275</v>
      </c>
      <c r="Q582" t="s">
        <v>8276</v>
      </c>
      <c r="R582" s="15">
        <f t="shared" si="51"/>
        <v>42605.908182870371</v>
      </c>
      <c r="S582" s="15">
        <f t="shared" si="52"/>
        <v>42635.908182870371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12554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>
        <f t="shared" si="49"/>
        <v>3139</v>
      </c>
      <c r="O583">
        <f t="shared" si="50"/>
        <v>0</v>
      </c>
      <c r="P583" s="11" t="s">
        <v>8275</v>
      </c>
      <c r="Q583" t="s">
        <v>8276</v>
      </c>
      <c r="R583" s="15">
        <f t="shared" si="51"/>
        <v>42188.012777777782</v>
      </c>
      <c r="S583" s="15">
        <f t="shared" si="52"/>
        <v>42218.012777777782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12521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>
        <f t="shared" si="49"/>
        <v>13</v>
      </c>
      <c r="O584">
        <f t="shared" si="50"/>
        <v>0</v>
      </c>
      <c r="P584" s="11" t="s">
        <v>8275</v>
      </c>
      <c r="Q584" t="s">
        <v>8276</v>
      </c>
      <c r="R584" s="15">
        <f t="shared" si="51"/>
        <v>42055.739803240736</v>
      </c>
      <c r="S584" s="15">
        <f t="shared" si="52"/>
        <v>42078.75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12446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>
        <f t="shared" si="49"/>
        <v>138</v>
      </c>
      <c r="O585">
        <f t="shared" si="50"/>
        <v>12446</v>
      </c>
      <c r="P585" s="11" t="s">
        <v>8275</v>
      </c>
      <c r="Q585" t="s">
        <v>8276</v>
      </c>
      <c r="R585" s="15">
        <f t="shared" si="51"/>
        <v>42052.93850694444</v>
      </c>
      <c r="S585" s="15">
        <f t="shared" si="52"/>
        <v>42082.896840277783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12413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>
        <f t="shared" si="49"/>
        <v>1241</v>
      </c>
      <c r="O586">
        <f t="shared" si="50"/>
        <v>6206.5</v>
      </c>
      <c r="P586" s="11" t="s">
        <v>8275</v>
      </c>
      <c r="Q586" t="s">
        <v>8276</v>
      </c>
      <c r="R586" s="15">
        <f t="shared" si="51"/>
        <v>42049.716620370367</v>
      </c>
      <c r="S586" s="15">
        <f t="shared" si="52"/>
        <v>42079.674953703703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12410.5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>
        <f t="shared" si="49"/>
        <v>138</v>
      </c>
      <c r="O587">
        <f t="shared" si="50"/>
        <v>0</v>
      </c>
      <c r="P587" s="11" t="s">
        <v>8275</v>
      </c>
      <c r="Q587" t="s">
        <v>8276</v>
      </c>
      <c r="R587" s="15">
        <f t="shared" si="51"/>
        <v>42283.3909375</v>
      </c>
      <c r="S587" s="15">
        <f t="shared" si="52"/>
        <v>42339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12400.61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>
        <f t="shared" si="49"/>
        <v>124</v>
      </c>
      <c r="O588">
        <f t="shared" si="50"/>
        <v>3100.15</v>
      </c>
      <c r="P588" s="11" t="s">
        <v>8275</v>
      </c>
      <c r="Q588" t="s">
        <v>8276</v>
      </c>
      <c r="R588" s="15">
        <f t="shared" si="51"/>
        <v>42020.854247685187</v>
      </c>
      <c r="S588" s="15">
        <f t="shared" si="52"/>
        <v>42050.854247685187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12353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>
        <f t="shared" si="49"/>
        <v>41</v>
      </c>
      <c r="O589">
        <f t="shared" si="50"/>
        <v>1764.71</v>
      </c>
      <c r="P589" s="11" t="s">
        <v>8275</v>
      </c>
      <c r="Q589" t="s">
        <v>8276</v>
      </c>
      <c r="R589" s="15">
        <f t="shared" si="51"/>
        <v>42080.757326388892</v>
      </c>
      <c r="S589" s="15">
        <f t="shared" si="52"/>
        <v>42110.757326388892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12348.5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>
        <f t="shared" si="49"/>
        <v>137</v>
      </c>
      <c r="O590">
        <f t="shared" si="50"/>
        <v>6174.25</v>
      </c>
      <c r="P590" s="11" t="s">
        <v>8275</v>
      </c>
      <c r="Q590" t="s">
        <v>8276</v>
      </c>
      <c r="R590" s="15">
        <f t="shared" si="51"/>
        <v>42631.769513888896</v>
      </c>
      <c r="S590" s="15">
        <f t="shared" si="52"/>
        <v>42691.811180555553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12325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>
        <f t="shared" si="49"/>
        <v>164</v>
      </c>
      <c r="O591">
        <f t="shared" si="50"/>
        <v>12325</v>
      </c>
      <c r="P591" s="11" t="s">
        <v>8275</v>
      </c>
      <c r="Q591" t="s">
        <v>8276</v>
      </c>
      <c r="R591" s="15">
        <f t="shared" si="51"/>
        <v>42178.614571759259</v>
      </c>
      <c r="S591" s="15">
        <f t="shared" si="52"/>
        <v>42193.614571759259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12321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>
        <f t="shared" si="49"/>
        <v>246</v>
      </c>
      <c r="O592">
        <f t="shared" si="50"/>
        <v>1369</v>
      </c>
      <c r="P592" s="11" t="s">
        <v>8275</v>
      </c>
      <c r="Q592" t="s">
        <v>8276</v>
      </c>
      <c r="R592" s="15">
        <f t="shared" si="51"/>
        <v>42377.554756944446</v>
      </c>
      <c r="S592" s="15">
        <f t="shared" si="52"/>
        <v>42408.542361111111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12256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>
        <f t="shared" si="49"/>
        <v>12</v>
      </c>
      <c r="O593">
        <f t="shared" si="50"/>
        <v>6128</v>
      </c>
      <c r="P593" s="11" t="s">
        <v>8275</v>
      </c>
      <c r="Q593" t="s">
        <v>8276</v>
      </c>
      <c r="R593" s="15">
        <f t="shared" si="51"/>
        <v>42177.543171296296</v>
      </c>
      <c r="S593" s="15">
        <f t="shared" si="52"/>
        <v>42207.543171296296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12252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>
        <f t="shared" si="49"/>
        <v>163</v>
      </c>
      <c r="O594">
        <f t="shared" si="50"/>
        <v>12252</v>
      </c>
      <c r="P594" s="11" t="s">
        <v>8275</v>
      </c>
      <c r="Q594" t="s">
        <v>8276</v>
      </c>
      <c r="R594" s="15">
        <f t="shared" si="51"/>
        <v>41946.232175925928</v>
      </c>
      <c r="S594" s="15">
        <f t="shared" si="52"/>
        <v>41976.232175925921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12229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>
        <f t="shared" si="49"/>
        <v>2446</v>
      </c>
      <c r="O595">
        <f t="shared" si="50"/>
        <v>1747</v>
      </c>
      <c r="P595" s="11" t="s">
        <v>8275</v>
      </c>
      <c r="Q595" t="s">
        <v>8276</v>
      </c>
      <c r="R595" s="15">
        <f t="shared" si="51"/>
        <v>42070.677604166667</v>
      </c>
      <c r="S595" s="15">
        <f t="shared" si="52"/>
        <v>42100.635937500003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12178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>
        <f t="shared" si="49"/>
        <v>49</v>
      </c>
      <c r="O596">
        <f t="shared" si="50"/>
        <v>6089</v>
      </c>
      <c r="P596" s="11" t="s">
        <v>8275</v>
      </c>
      <c r="Q596" t="s">
        <v>8276</v>
      </c>
      <c r="R596" s="15">
        <f t="shared" si="51"/>
        <v>42446.780162037037</v>
      </c>
      <c r="S596" s="15">
        <f t="shared" si="52"/>
        <v>42476.780162037037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12165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>
        <f t="shared" si="49"/>
        <v>12</v>
      </c>
      <c r="O597">
        <f t="shared" si="50"/>
        <v>1520.63</v>
      </c>
      <c r="P597" s="11" t="s">
        <v>8275</v>
      </c>
      <c r="Q597" t="s">
        <v>8276</v>
      </c>
      <c r="R597" s="15">
        <f t="shared" si="51"/>
        <v>42083.069884259254</v>
      </c>
      <c r="S597" s="15">
        <f t="shared" si="52"/>
        <v>42128.069884259254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12165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>
        <f t="shared" si="49"/>
        <v>61</v>
      </c>
      <c r="O598">
        <f t="shared" si="50"/>
        <v>6082.5</v>
      </c>
      <c r="P598" s="11" t="s">
        <v>8275</v>
      </c>
      <c r="Q598" t="s">
        <v>8276</v>
      </c>
      <c r="R598" s="15">
        <f t="shared" si="51"/>
        <v>42646.896898148145</v>
      </c>
      <c r="S598" s="15">
        <f t="shared" si="52"/>
        <v>42676.896898148145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12110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>
        <f t="shared" si="49"/>
        <v>161</v>
      </c>
      <c r="O599">
        <f t="shared" si="50"/>
        <v>6055</v>
      </c>
      <c r="P599" s="11" t="s">
        <v>8275</v>
      </c>
      <c r="Q599" t="s">
        <v>8276</v>
      </c>
      <c r="R599" s="15">
        <f t="shared" si="51"/>
        <v>42545.705266203702</v>
      </c>
      <c r="S599" s="15">
        <f t="shared" si="52"/>
        <v>42582.666666666672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12106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>
        <f t="shared" si="49"/>
        <v>484</v>
      </c>
      <c r="O600">
        <f t="shared" si="50"/>
        <v>1729.43</v>
      </c>
      <c r="P600" s="11" t="s">
        <v>8275</v>
      </c>
      <c r="Q600" t="s">
        <v>8276</v>
      </c>
      <c r="R600" s="15">
        <f t="shared" si="51"/>
        <v>41948.00209490741</v>
      </c>
      <c r="S600" s="15">
        <f t="shared" si="52"/>
        <v>41978.00209490741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12095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>
        <f t="shared" si="49"/>
        <v>24</v>
      </c>
      <c r="O601">
        <f t="shared" si="50"/>
        <v>6047.5</v>
      </c>
      <c r="P601" s="11" t="s">
        <v>8275</v>
      </c>
      <c r="Q601" t="s">
        <v>8276</v>
      </c>
      <c r="R601" s="15">
        <f t="shared" si="51"/>
        <v>42047.812523148154</v>
      </c>
      <c r="S601" s="15">
        <f t="shared" si="52"/>
        <v>42071.636111111111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12042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>
        <f t="shared" si="49"/>
        <v>241</v>
      </c>
      <c r="O602">
        <f t="shared" si="50"/>
        <v>12042</v>
      </c>
      <c r="P602" s="11" t="s">
        <v>8275</v>
      </c>
      <c r="Q602" t="s">
        <v>8276</v>
      </c>
      <c r="R602" s="15">
        <f t="shared" si="51"/>
        <v>42073.798171296294</v>
      </c>
      <c r="S602" s="15">
        <f t="shared" si="52"/>
        <v>42133.798171296294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12041.66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>
        <f t="shared" si="49"/>
        <v>120</v>
      </c>
      <c r="O603">
        <f t="shared" si="50"/>
        <v>2006.94</v>
      </c>
      <c r="P603" s="11" t="s">
        <v>8275</v>
      </c>
      <c r="Q603" t="s">
        <v>8276</v>
      </c>
      <c r="R603" s="15">
        <f t="shared" si="51"/>
        <v>41969.858090277776</v>
      </c>
      <c r="S603" s="15">
        <f t="shared" si="52"/>
        <v>41999.858090277776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12029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>
        <f t="shared" si="49"/>
        <v>17</v>
      </c>
      <c r="O604">
        <f t="shared" si="50"/>
        <v>0</v>
      </c>
      <c r="P604" s="11" t="s">
        <v>8275</v>
      </c>
      <c r="Q604" t="s">
        <v>8276</v>
      </c>
      <c r="R604" s="15">
        <f t="shared" si="51"/>
        <v>42143.79415509259</v>
      </c>
      <c r="S604" s="15">
        <f t="shared" si="52"/>
        <v>42173.79415509259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12007.18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>
        <f t="shared" si="49"/>
        <v>80</v>
      </c>
      <c r="O605">
        <f t="shared" si="50"/>
        <v>923.63</v>
      </c>
      <c r="P605" s="11" t="s">
        <v>8275</v>
      </c>
      <c r="Q605" t="s">
        <v>8276</v>
      </c>
      <c r="R605" s="15">
        <f t="shared" si="51"/>
        <v>41835.639155092591</v>
      </c>
      <c r="S605" s="15">
        <f t="shared" si="52"/>
        <v>41865.639155092591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12001.5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>
        <f t="shared" si="49"/>
        <v>800</v>
      </c>
      <c r="O606">
        <f t="shared" si="50"/>
        <v>0</v>
      </c>
      <c r="P606" s="11" t="s">
        <v>8275</v>
      </c>
      <c r="Q606" t="s">
        <v>8276</v>
      </c>
      <c r="R606" s="15">
        <f t="shared" si="51"/>
        <v>41849.035370370373</v>
      </c>
      <c r="S606" s="15">
        <f t="shared" si="52"/>
        <v>41879.035370370373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12000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>
        <f t="shared" si="49"/>
        <v>240</v>
      </c>
      <c r="O607">
        <f t="shared" si="50"/>
        <v>1500</v>
      </c>
      <c r="P607" s="11" t="s">
        <v>8275</v>
      </c>
      <c r="Q607" t="s">
        <v>8276</v>
      </c>
      <c r="R607" s="15">
        <f t="shared" si="51"/>
        <v>42194.357731481476</v>
      </c>
      <c r="S607" s="15">
        <f t="shared" si="52"/>
        <v>42239.357731481476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12000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>
        <f t="shared" si="49"/>
        <v>240</v>
      </c>
      <c r="O608">
        <f t="shared" si="50"/>
        <v>12000</v>
      </c>
      <c r="P608" s="11" t="s">
        <v>8275</v>
      </c>
      <c r="Q608" t="s">
        <v>8276</v>
      </c>
      <c r="R608" s="15">
        <f t="shared" si="51"/>
        <v>42102.650567129633</v>
      </c>
      <c r="S608" s="15">
        <f t="shared" si="52"/>
        <v>42148.625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12000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>
        <f t="shared" si="49"/>
        <v>4800</v>
      </c>
      <c r="O609">
        <f t="shared" si="50"/>
        <v>0</v>
      </c>
      <c r="P609" s="11" t="s">
        <v>8275</v>
      </c>
      <c r="Q609" t="s">
        <v>8276</v>
      </c>
      <c r="R609" s="15">
        <f t="shared" si="51"/>
        <v>42300.825648148151</v>
      </c>
      <c r="S609" s="15">
        <f t="shared" si="52"/>
        <v>42330.867314814815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11998.01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>
        <f t="shared" si="49"/>
        <v>8</v>
      </c>
      <c r="O610">
        <f t="shared" si="50"/>
        <v>2399.6</v>
      </c>
      <c r="P610" s="11" t="s">
        <v>8275</v>
      </c>
      <c r="Q610" t="s">
        <v>8276</v>
      </c>
      <c r="R610" s="15">
        <f t="shared" si="51"/>
        <v>42140.921064814815</v>
      </c>
      <c r="S610" s="15">
        <f t="shared" si="52"/>
        <v>42170.921064814815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11992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>
        <f t="shared" si="49"/>
        <v>1537</v>
      </c>
      <c r="O611">
        <f t="shared" si="50"/>
        <v>11992</v>
      </c>
      <c r="P611" s="11" t="s">
        <v>8275</v>
      </c>
      <c r="Q611" t="s">
        <v>8276</v>
      </c>
      <c r="R611" s="15">
        <f t="shared" si="51"/>
        <v>42307.034074074079</v>
      </c>
      <c r="S611" s="15">
        <f t="shared" si="52"/>
        <v>42337.075740740736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11943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>
        <f t="shared" si="49"/>
        <v>87</v>
      </c>
      <c r="O612">
        <f t="shared" si="50"/>
        <v>0</v>
      </c>
      <c r="P612" s="11" t="s">
        <v>8275</v>
      </c>
      <c r="Q612" t="s">
        <v>8276</v>
      </c>
      <c r="R612" s="15">
        <f t="shared" si="51"/>
        <v>42086.83085648148</v>
      </c>
      <c r="S612" s="15">
        <f t="shared" si="52"/>
        <v>42116.83085648148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11923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>
        <f t="shared" si="49"/>
        <v>15</v>
      </c>
      <c r="O613">
        <f t="shared" si="50"/>
        <v>0</v>
      </c>
      <c r="P613" s="11" t="s">
        <v>8275</v>
      </c>
      <c r="Q613" t="s">
        <v>8276</v>
      </c>
      <c r="R613" s="15">
        <f t="shared" si="51"/>
        <v>42328.560613425929</v>
      </c>
      <c r="S613" s="15">
        <f t="shared" si="52"/>
        <v>42388.560613425929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11880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>
        <f t="shared" si="49"/>
        <v>119</v>
      </c>
      <c r="O614">
        <f t="shared" si="50"/>
        <v>0</v>
      </c>
      <c r="P614" s="11" t="s">
        <v>8275</v>
      </c>
      <c r="Q614" t="s">
        <v>8276</v>
      </c>
      <c r="R614" s="15">
        <f t="shared" si="51"/>
        <v>42585.031782407401</v>
      </c>
      <c r="S614" s="15">
        <f t="shared" si="52"/>
        <v>42615.031782407401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11828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>
        <f t="shared" si="49"/>
        <v>20</v>
      </c>
      <c r="O615">
        <f t="shared" si="50"/>
        <v>97.75</v>
      </c>
      <c r="P615" s="11" t="s">
        <v>8275</v>
      </c>
      <c r="Q615" t="s">
        <v>8276</v>
      </c>
      <c r="R615" s="15">
        <f t="shared" si="51"/>
        <v>42247.496759259258</v>
      </c>
      <c r="S615" s="15">
        <f t="shared" si="52"/>
        <v>42278.207638888889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11805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>
        <f t="shared" si="49"/>
        <v>118</v>
      </c>
      <c r="O616">
        <f t="shared" si="50"/>
        <v>0</v>
      </c>
      <c r="P616" s="11" t="s">
        <v>8275</v>
      </c>
      <c r="Q616" t="s">
        <v>8276</v>
      </c>
      <c r="R616" s="15">
        <f t="shared" si="51"/>
        <v>42515.061805555553</v>
      </c>
      <c r="S616" s="15">
        <f t="shared" si="52"/>
        <v>42545.061805555553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11751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>
        <f t="shared" si="49"/>
        <v>2282</v>
      </c>
      <c r="O617">
        <f t="shared" si="50"/>
        <v>0</v>
      </c>
      <c r="P617" s="11" t="s">
        <v>8275</v>
      </c>
      <c r="Q617" t="s">
        <v>8276</v>
      </c>
      <c r="R617" s="15">
        <f t="shared" si="51"/>
        <v>42242.122210648144</v>
      </c>
      <c r="S617" s="15">
        <f t="shared" si="52"/>
        <v>42272.122210648144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11747.18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>
        <f t="shared" si="49"/>
        <v>235</v>
      </c>
      <c r="O618">
        <f t="shared" si="50"/>
        <v>0</v>
      </c>
      <c r="P618" s="11" t="s">
        <v>8275</v>
      </c>
      <c r="Q618" t="s">
        <v>8276</v>
      </c>
      <c r="R618" s="15">
        <f t="shared" si="51"/>
        <v>42761.376238425932</v>
      </c>
      <c r="S618" s="15">
        <f t="shared" si="52"/>
        <v>42791.376238425932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11745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>
        <f t="shared" si="49"/>
        <v>587</v>
      </c>
      <c r="O619">
        <f t="shared" si="50"/>
        <v>3915</v>
      </c>
      <c r="P619" s="11" t="s">
        <v>8275</v>
      </c>
      <c r="Q619" t="s">
        <v>8276</v>
      </c>
      <c r="R619" s="15">
        <f t="shared" si="51"/>
        <v>42087.343090277776</v>
      </c>
      <c r="S619" s="15">
        <f t="shared" si="52"/>
        <v>42132.343090277776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11744.9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>
        <f t="shared" si="49"/>
        <v>2936</v>
      </c>
      <c r="O620">
        <f t="shared" si="50"/>
        <v>0</v>
      </c>
      <c r="P620" s="11" t="s">
        <v>8275</v>
      </c>
      <c r="Q620" t="s">
        <v>8276</v>
      </c>
      <c r="R620" s="15">
        <f t="shared" si="51"/>
        <v>42317.810219907406</v>
      </c>
      <c r="S620" s="15">
        <f t="shared" si="52"/>
        <v>42347.810219907406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11727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>
        <f t="shared" si="49"/>
        <v>0</v>
      </c>
      <c r="O621">
        <f t="shared" si="50"/>
        <v>11727</v>
      </c>
      <c r="P621" s="11" t="s">
        <v>8275</v>
      </c>
      <c r="Q621" t="s">
        <v>8276</v>
      </c>
      <c r="R621" s="15">
        <f t="shared" si="51"/>
        <v>41908.650347222225</v>
      </c>
      <c r="S621" s="15">
        <f t="shared" si="52"/>
        <v>41968.692013888889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11683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>
        <f t="shared" si="49"/>
        <v>39</v>
      </c>
      <c r="O622">
        <f t="shared" si="50"/>
        <v>11683</v>
      </c>
      <c r="P622" s="11" t="s">
        <v>8275</v>
      </c>
      <c r="Q622" t="s">
        <v>8276</v>
      </c>
      <c r="R622" s="15">
        <f t="shared" si="51"/>
        <v>41831.716874999998</v>
      </c>
      <c r="S622" s="15">
        <f t="shared" si="52"/>
        <v>41876.716874999998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11656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>
        <f t="shared" si="49"/>
        <v>47</v>
      </c>
      <c r="O623">
        <f t="shared" si="50"/>
        <v>3885.33</v>
      </c>
      <c r="P623" s="11" t="s">
        <v>8275</v>
      </c>
      <c r="Q623" t="s">
        <v>8276</v>
      </c>
      <c r="R623" s="15">
        <f t="shared" si="51"/>
        <v>42528.987696759257</v>
      </c>
      <c r="S623" s="15">
        <f t="shared" si="52"/>
        <v>42558.987696759257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11650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>
        <f t="shared" si="49"/>
        <v>194</v>
      </c>
      <c r="O624">
        <f t="shared" si="50"/>
        <v>1294.44</v>
      </c>
      <c r="P624" s="11" t="s">
        <v>8275</v>
      </c>
      <c r="Q624" t="s">
        <v>8276</v>
      </c>
      <c r="R624" s="15">
        <f t="shared" si="51"/>
        <v>42532.774745370371</v>
      </c>
      <c r="S624" s="15">
        <f t="shared" si="52"/>
        <v>42552.774745370371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11633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>
        <f t="shared" si="49"/>
        <v>16</v>
      </c>
      <c r="O625">
        <f t="shared" si="50"/>
        <v>0</v>
      </c>
      <c r="P625" s="11" t="s">
        <v>8275</v>
      </c>
      <c r="Q625" t="s">
        <v>8276</v>
      </c>
      <c r="R625" s="15">
        <f t="shared" si="51"/>
        <v>42122.009224537032</v>
      </c>
      <c r="S625" s="15">
        <f t="shared" si="52"/>
        <v>42152.009224537032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11621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>
        <f t="shared" si="49"/>
        <v>232</v>
      </c>
      <c r="O626">
        <f t="shared" si="50"/>
        <v>0</v>
      </c>
      <c r="P626" s="11" t="s">
        <v>8275</v>
      </c>
      <c r="Q626" t="s">
        <v>8276</v>
      </c>
      <c r="R626" s="15">
        <f t="shared" si="51"/>
        <v>42108.988900462966</v>
      </c>
      <c r="S626" s="15">
        <f t="shared" si="52"/>
        <v>42138.988900462966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11594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>
        <f t="shared" si="49"/>
        <v>46</v>
      </c>
      <c r="O627">
        <f t="shared" si="50"/>
        <v>0</v>
      </c>
      <c r="P627" s="11" t="s">
        <v>8275</v>
      </c>
      <c r="Q627" t="s">
        <v>8276</v>
      </c>
      <c r="R627" s="15">
        <f t="shared" si="51"/>
        <v>42790.895567129628</v>
      </c>
      <c r="S627" s="15">
        <f t="shared" si="52"/>
        <v>42820.853900462964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11570.92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>
        <f t="shared" si="49"/>
        <v>46</v>
      </c>
      <c r="O628">
        <f t="shared" si="50"/>
        <v>296.69</v>
      </c>
      <c r="P628" s="11" t="s">
        <v>8275</v>
      </c>
      <c r="Q628" t="s">
        <v>8276</v>
      </c>
      <c r="R628" s="15">
        <f t="shared" si="51"/>
        <v>42198.559479166666</v>
      </c>
      <c r="S628" s="15">
        <f t="shared" si="52"/>
        <v>42231.556944444441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11545.1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>
        <f t="shared" si="49"/>
        <v>3</v>
      </c>
      <c r="O629">
        <f t="shared" si="50"/>
        <v>11545.1</v>
      </c>
      <c r="P629" s="11" t="s">
        <v>8275</v>
      </c>
      <c r="Q629" t="s">
        <v>8276</v>
      </c>
      <c r="R629" s="15">
        <f t="shared" si="51"/>
        <v>42384.306840277779</v>
      </c>
      <c r="S629" s="15">
        <f t="shared" si="52"/>
        <v>42443.958333333328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11545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>
        <f t="shared" si="49"/>
        <v>231</v>
      </c>
      <c r="O630">
        <f t="shared" si="50"/>
        <v>0</v>
      </c>
      <c r="P630" s="11" t="s">
        <v>8275</v>
      </c>
      <c r="Q630" t="s">
        <v>8276</v>
      </c>
      <c r="R630" s="15">
        <f t="shared" si="51"/>
        <v>41803.692789351851</v>
      </c>
      <c r="S630" s="15">
        <f t="shared" si="52"/>
        <v>41833.692789351851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11530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>
        <f t="shared" si="49"/>
        <v>6</v>
      </c>
      <c r="O631">
        <f t="shared" si="50"/>
        <v>3843.33</v>
      </c>
      <c r="P631" s="11" t="s">
        <v>8275</v>
      </c>
      <c r="Q631" t="s">
        <v>8276</v>
      </c>
      <c r="R631" s="15">
        <f t="shared" si="51"/>
        <v>42474.637824074074</v>
      </c>
      <c r="S631" s="15">
        <f t="shared" si="52"/>
        <v>42504.637824074074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11500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>
        <f t="shared" si="49"/>
        <v>96</v>
      </c>
      <c r="O632">
        <f t="shared" si="50"/>
        <v>11500</v>
      </c>
      <c r="P632" s="11" t="s">
        <v>8275</v>
      </c>
      <c r="Q632" t="s">
        <v>8276</v>
      </c>
      <c r="R632" s="15">
        <f t="shared" si="51"/>
        <v>42223.619456018518</v>
      </c>
      <c r="S632" s="15">
        <f t="shared" si="52"/>
        <v>42253.215277777781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11472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>
        <f t="shared" si="49"/>
        <v>23</v>
      </c>
      <c r="O633">
        <f t="shared" si="50"/>
        <v>1274.67</v>
      </c>
      <c r="P633" s="11" t="s">
        <v>8275</v>
      </c>
      <c r="Q633" t="s">
        <v>8276</v>
      </c>
      <c r="R633" s="15">
        <f t="shared" si="51"/>
        <v>42489.772326388891</v>
      </c>
      <c r="S633" s="15">
        <f t="shared" si="52"/>
        <v>42518.772326388891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11467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>
        <f t="shared" si="49"/>
        <v>57</v>
      </c>
      <c r="O634">
        <f t="shared" si="50"/>
        <v>0</v>
      </c>
      <c r="P634" s="11" t="s">
        <v>8275</v>
      </c>
      <c r="Q634" t="s">
        <v>8276</v>
      </c>
      <c r="R634" s="15">
        <f t="shared" si="51"/>
        <v>42303.659317129626</v>
      </c>
      <c r="S634" s="15">
        <f t="shared" si="52"/>
        <v>42333.700983796298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11450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>
        <f t="shared" si="49"/>
        <v>115</v>
      </c>
      <c r="O635">
        <f t="shared" si="50"/>
        <v>458</v>
      </c>
      <c r="P635" s="11" t="s">
        <v>8275</v>
      </c>
      <c r="Q635" t="s">
        <v>8276</v>
      </c>
      <c r="R635" s="15">
        <f t="shared" si="51"/>
        <v>42507.29932870371</v>
      </c>
      <c r="S635" s="15">
        <f t="shared" si="52"/>
        <v>42538.958333333328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11432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>
        <f t="shared" si="49"/>
        <v>229</v>
      </c>
      <c r="O636">
        <f t="shared" si="50"/>
        <v>11432</v>
      </c>
      <c r="P636" s="11" t="s">
        <v>8275</v>
      </c>
      <c r="Q636" t="s">
        <v>8276</v>
      </c>
      <c r="R636" s="15">
        <f t="shared" si="51"/>
        <v>42031.928576388891</v>
      </c>
      <c r="S636" s="15">
        <f t="shared" si="52"/>
        <v>42061.928576388891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11428.19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>
        <f t="shared" si="49"/>
        <v>46</v>
      </c>
      <c r="O637">
        <f t="shared" si="50"/>
        <v>11428.19</v>
      </c>
      <c r="P637" s="11" t="s">
        <v>8275</v>
      </c>
      <c r="Q637" t="s">
        <v>8276</v>
      </c>
      <c r="R637" s="15">
        <f t="shared" si="51"/>
        <v>42076.092152777783</v>
      </c>
      <c r="S637" s="15">
        <f t="shared" si="52"/>
        <v>42106.092152777783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11385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>
        <f t="shared" si="49"/>
        <v>569</v>
      </c>
      <c r="O638">
        <f t="shared" si="50"/>
        <v>11385</v>
      </c>
      <c r="P638" s="11" t="s">
        <v>8275</v>
      </c>
      <c r="Q638" t="s">
        <v>8276</v>
      </c>
      <c r="R638" s="15">
        <f t="shared" si="51"/>
        <v>42131.455439814818</v>
      </c>
      <c r="S638" s="15">
        <f t="shared" si="52"/>
        <v>42161.44930555555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11364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>
        <f t="shared" si="49"/>
        <v>11</v>
      </c>
      <c r="O639">
        <f t="shared" si="50"/>
        <v>0</v>
      </c>
      <c r="P639" s="11" t="s">
        <v>8275</v>
      </c>
      <c r="Q639" t="s">
        <v>8276</v>
      </c>
      <c r="R639" s="15">
        <f t="shared" si="51"/>
        <v>42762.962013888886</v>
      </c>
      <c r="S639" s="15">
        <f t="shared" si="52"/>
        <v>42791.961111111115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11363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>
        <f t="shared" si="49"/>
        <v>6</v>
      </c>
      <c r="O640">
        <f t="shared" si="50"/>
        <v>1893.83</v>
      </c>
      <c r="P640" s="11" t="s">
        <v>8275</v>
      </c>
      <c r="Q640" t="s">
        <v>8276</v>
      </c>
      <c r="R640" s="15">
        <f t="shared" si="51"/>
        <v>42759.593310185184</v>
      </c>
      <c r="S640" s="15">
        <f t="shared" si="52"/>
        <v>42819.55164351852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11353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>
        <f t="shared" si="49"/>
        <v>1</v>
      </c>
      <c r="O641">
        <f t="shared" si="50"/>
        <v>11353</v>
      </c>
      <c r="P641" s="11" t="s">
        <v>8275</v>
      </c>
      <c r="Q641" t="s">
        <v>8276</v>
      </c>
      <c r="R641" s="15">
        <f t="shared" si="51"/>
        <v>41865.583275462966</v>
      </c>
      <c r="S641" s="15">
        <f t="shared" si="52"/>
        <v>41925.583275462966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11345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>
        <f t="shared" si="49"/>
        <v>16207</v>
      </c>
      <c r="O642">
        <f t="shared" si="50"/>
        <v>5672.5</v>
      </c>
      <c r="P642" s="11" t="s">
        <v>8275</v>
      </c>
      <c r="Q642" t="s">
        <v>8277</v>
      </c>
      <c r="R642" s="15">
        <f t="shared" si="51"/>
        <v>42683.420312500006</v>
      </c>
      <c r="S642" s="15">
        <f t="shared" si="52"/>
        <v>42698.958333333328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11335.7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>
        <f t="shared" ref="N643:N706" si="53">ROUND(E643/D643*100,0)</f>
        <v>28</v>
      </c>
      <c r="O643">
        <f t="shared" ref="O643:O706" si="54">IFERROR(ROUND(E643/L643,2),0)</f>
        <v>35.99</v>
      </c>
      <c r="P643" s="11" t="s">
        <v>8275</v>
      </c>
      <c r="Q643" t="s">
        <v>8277</v>
      </c>
      <c r="R643" s="15">
        <f t="shared" ref="R643:R706" si="55">(((J643/60)/60)/24)+DATE(1970,1,1)</f>
        <v>42199.57</v>
      </c>
      <c r="S643" s="15">
        <f t="shared" ref="S643:S706" si="56">(((I643/60)/60)/24)+DATE(1970,1,1)</f>
        <v>42229.57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11323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>
        <f t="shared" si="53"/>
        <v>57</v>
      </c>
      <c r="O644">
        <f t="shared" si="54"/>
        <v>5.21</v>
      </c>
      <c r="P644" s="11" t="s">
        <v>8275</v>
      </c>
      <c r="Q644" t="s">
        <v>8277</v>
      </c>
      <c r="R644" s="15">
        <f t="shared" si="55"/>
        <v>42199.651319444441</v>
      </c>
      <c r="S644" s="15">
        <f t="shared" si="56"/>
        <v>42235.651319444441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11292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>
        <f t="shared" si="53"/>
        <v>45</v>
      </c>
      <c r="O645">
        <f t="shared" si="54"/>
        <v>74.290000000000006</v>
      </c>
      <c r="P645" s="11" t="s">
        <v>8275</v>
      </c>
      <c r="Q645" t="s">
        <v>8277</v>
      </c>
      <c r="R645" s="15">
        <f t="shared" si="55"/>
        <v>42100.642071759255</v>
      </c>
      <c r="S645" s="15">
        <f t="shared" si="56"/>
        <v>42155.642071759255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11231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>
        <f t="shared" si="53"/>
        <v>45</v>
      </c>
      <c r="O646">
        <f t="shared" si="54"/>
        <v>11</v>
      </c>
      <c r="P646" s="11" t="s">
        <v>8275</v>
      </c>
      <c r="Q646" t="s">
        <v>8277</v>
      </c>
      <c r="R646" s="15">
        <f t="shared" si="55"/>
        <v>41898.665960648148</v>
      </c>
      <c r="S646" s="15">
        <f t="shared" si="56"/>
        <v>41941.041666666664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11230.25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>
        <f t="shared" si="53"/>
        <v>562</v>
      </c>
      <c r="O647">
        <f t="shared" si="54"/>
        <v>47.39</v>
      </c>
      <c r="P647" s="11" t="s">
        <v>8275</v>
      </c>
      <c r="Q647" t="s">
        <v>8277</v>
      </c>
      <c r="R647" s="15">
        <f t="shared" si="55"/>
        <v>42564.026319444441</v>
      </c>
      <c r="S647" s="15">
        <f t="shared" si="56"/>
        <v>42594.026319444441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11226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>
        <f t="shared" si="53"/>
        <v>1403</v>
      </c>
      <c r="O648">
        <f t="shared" si="54"/>
        <v>415.78</v>
      </c>
      <c r="P648" s="11" t="s">
        <v>8275</v>
      </c>
      <c r="Q648" t="s">
        <v>8277</v>
      </c>
      <c r="R648" s="15">
        <f t="shared" si="55"/>
        <v>41832.852627314816</v>
      </c>
      <c r="S648" s="15">
        <f t="shared" si="56"/>
        <v>41862.852627314816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11215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>
        <f t="shared" si="53"/>
        <v>561</v>
      </c>
      <c r="O649">
        <f t="shared" si="54"/>
        <v>659.71</v>
      </c>
      <c r="P649" s="11" t="s">
        <v>8275</v>
      </c>
      <c r="Q649" t="s">
        <v>8277</v>
      </c>
      <c r="R649" s="15">
        <f t="shared" si="55"/>
        <v>42416.767928240741</v>
      </c>
      <c r="S649" s="15">
        <f t="shared" si="56"/>
        <v>42446.726261574076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11176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>
        <f t="shared" si="53"/>
        <v>32</v>
      </c>
      <c r="O650">
        <f t="shared" si="54"/>
        <v>413.93</v>
      </c>
      <c r="P650" s="11" t="s">
        <v>8275</v>
      </c>
      <c r="Q650" t="s">
        <v>8277</v>
      </c>
      <c r="R650" s="15">
        <f t="shared" si="55"/>
        <v>41891.693379629629</v>
      </c>
      <c r="S650" s="15">
        <f t="shared" si="56"/>
        <v>41926.693379629629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11160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>
        <f t="shared" si="53"/>
        <v>446</v>
      </c>
      <c r="O651">
        <f t="shared" si="54"/>
        <v>136.1</v>
      </c>
      <c r="P651" s="11" t="s">
        <v>8275</v>
      </c>
      <c r="Q651" t="s">
        <v>8277</v>
      </c>
      <c r="R651" s="15">
        <f t="shared" si="55"/>
        <v>41877.912187499998</v>
      </c>
      <c r="S651" s="15">
        <f t="shared" si="56"/>
        <v>41898.912187499998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11122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>
        <f t="shared" si="53"/>
        <v>741</v>
      </c>
      <c r="O652">
        <f t="shared" si="54"/>
        <v>231.71</v>
      </c>
      <c r="P652" s="11" t="s">
        <v>8275</v>
      </c>
      <c r="Q652" t="s">
        <v>8277</v>
      </c>
      <c r="R652" s="15">
        <f t="shared" si="55"/>
        <v>41932.036851851852</v>
      </c>
      <c r="S652" s="15">
        <f t="shared" si="56"/>
        <v>41992.078518518523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11094.23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>
        <f t="shared" si="53"/>
        <v>44</v>
      </c>
      <c r="O653">
        <f t="shared" si="54"/>
        <v>105.66</v>
      </c>
      <c r="P653" s="11" t="s">
        <v>8275</v>
      </c>
      <c r="Q653" t="s">
        <v>8277</v>
      </c>
      <c r="R653" s="15">
        <f t="shared" si="55"/>
        <v>41956.017488425925</v>
      </c>
      <c r="S653" s="15">
        <f t="shared" si="56"/>
        <v>41986.017488425925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11090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>
        <f t="shared" si="53"/>
        <v>370</v>
      </c>
      <c r="O654">
        <f t="shared" si="54"/>
        <v>396.07</v>
      </c>
      <c r="P654" s="11" t="s">
        <v>8275</v>
      </c>
      <c r="Q654" t="s">
        <v>8277</v>
      </c>
      <c r="R654" s="15">
        <f t="shared" si="55"/>
        <v>42675.690393518518</v>
      </c>
      <c r="S654" s="15">
        <f t="shared" si="56"/>
        <v>42705.732060185182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11070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>
        <f t="shared" si="53"/>
        <v>15</v>
      </c>
      <c r="O655">
        <f t="shared" si="54"/>
        <v>10</v>
      </c>
      <c r="P655" s="11" t="s">
        <v>8275</v>
      </c>
      <c r="Q655" t="s">
        <v>8277</v>
      </c>
      <c r="R655" s="15">
        <f t="shared" si="55"/>
        <v>42199.618518518517</v>
      </c>
      <c r="S655" s="15">
        <f t="shared" si="56"/>
        <v>42236.618518518517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11056.75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>
        <f t="shared" si="53"/>
        <v>92</v>
      </c>
      <c r="O656">
        <f t="shared" si="54"/>
        <v>10.91</v>
      </c>
      <c r="P656" s="11" t="s">
        <v>8275</v>
      </c>
      <c r="Q656" t="s">
        <v>8277</v>
      </c>
      <c r="R656" s="15">
        <f t="shared" si="55"/>
        <v>42163.957326388889</v>
      </c>
      <c r="S656" s="15">
        <f t="shared" si="56"/>
        <v>42193.957326388889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11045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>
        <f t="shared" si="53"/>
        <v>138</v>
      </c>
      <c r="O657">
        <f t="shared" si="54"/>
        <v>40.31</v>
      </c>
      <c r="P657" s="11" t="s">
        <v>8275</v>
      </c>
      <c r="Q657" t="s">
        <v>8277</v>
      </c>
      <c r="R657" s="15">
        <f t="shared" si="55"/>
        <v>42045.957314814819</v>
      </c>
      <c r="S657" s="15">
        <f t="shared" si="56"/>
        <v>42075.915648148148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11032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>
        <f t="shared" si="53"/>
        <v>221</v>
      </c>
      <c r="O658">
        <f t="shared" si="54"/>
        <v>126.8</v>
      </c>
      <c r="P658" s="11" t="s">
        <v>8275</v>
      </c>
      <c r="Q658" t="s">
        <v>8277</v>
      </c>
      <c r="R658" s="15">
        <f t="shared" si="55"/>
        <v>42417.804618055554</v>
      </c>
      <c r="S658" s="15">
        <f t="shared" si="56"/>
        <v>42477.762951388882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10965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>
        <f t="shared" si="53"/>
        <v>73</v>
      </c>
      <c r="O659">
        <f t="shared" si="54"/>
        <v>110.76</v>
      </c>
      <c r="P659" s="11" t="s">
        <v>8275</v>
      </c>
      <c r="Q659" t="s">
        <v>8277</v>
      </c>
      <c r="R659" s="15">
        <f t="shared" si="55"/>
        <v>42331.84574074074</v>
      </c>
      <c r="S659" s="15">
        <f t="shared" si="56"/>
        <v>42361.84574074074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10950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>
        <f t="shared" si="53"/>
        <v>38</v>
      </c>
      <c r="O660">
        <f t="shared" si="54"/>
        <v>39.67</v>
      </c>
      <c r="P660" s="11" t="s">
        <v>8275</v>
      </c>
      <c r="Q660" t="s">
        <v>8277</v>
      </c>
      <c r="R660" s="15">
        <f t="shared" si="55"/>
        <v>42179.160752314812</v>
      </c>
      <c r="S660" s="15">
        <f t="shared" si="56"/>
        <v>42211.75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10846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>
        <f t="shared" si="53"/>
        <v>362</v>
      </c>
      <c r="O661">
        <f t="shared" si="54"/>
        <v>516.48</v>
      </c>
      <c r="P661" s="11" t="s">
        <v>8275</v>
      </c>
      <c r="Q661" t="s">
        <v>8277</v>
      </c>
      <c r="R661" s="15">
        <f t="shared" si="55"/>
        <v>42209.593692129631</v>
      </c>
      <c r="S661" s="15">
        <f t="shared" si="56"/>
        <v>42239.593692129631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10843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>
        <f t="shared" si="53"/>
        <v>22</v>
      </c>
      <c r="O662">
        <f t="shared" si="54"/>
        <v>602.39</v>
      </c>
      <c r="P662" s="11" t="s">
        <v>8275</v>
      </c>
      <c r="Q662" t="s">
        <v>8277</v>
      </c>
      <c r="R662" s="15">
        <f t="shared" si="55"/>
        <v>41922.741655092592</v>
      </c>
      <c r="S662" s="15">
        <f t="shared" si="56"/>
        <v>41952.783321759263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10814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>
        <f t="shared" si="53"/>
        <v>108</v>
      </c>
      <c r="O663">
        <f t="shared" si="54"/>
        <v>1201.56</v>
      </c>
      <c r="P663" s="11" t="s">
        <v>8275</v>
      </c>
      <c r="Q663" t="s">
        <v>8277</v>
      </c>
      <c r="R663" s="15">
        <f t="shared" si="55"/>
        <v>42636.645358796297</v>
      </c>
      <c r="S663" s="15">
        <f t="shared" si="56"/>
        <v>42666.645358796297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10804.45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>
        <f t="shared" si="53"/>
        <v>28</v>
      </c>
      <c r="O664">
        <f t="shared" si="54"/>
        <v>2701.11</v>
      </c>
      <c r="P664" s="11" t="s">
        <v>8275</v>
      </c>
      <c r="Q664" t="s">
        <v>8277</v>
      </c>
      <c r="R664" s="15">
        <f t="shared" si="55"/>
        <v>41990.438043981485</v>
      </c>
      <c r="S664" s="15">
        <f t="shared" si="56"/>
        <v>42020.438043981485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10802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>
        <f t="shared" si="53"/>
        <v>5</v>
      </c>
      <c r="O665">
        <f t="shared" si="54"/>
        <v>1543.14</v>
      </c>
      <c r="P665" s="11" t="s">
        <v>8275</v>
      </c>
      <c r="Q665" t="s">
        <v>8277</v>
      </c>
      <c r="R665" s="15">
        <f t="shared" si="55"/>
        <v>42173.843240740738</v>
      </c>
      <c r="S665" s="15">
        <f t="shared" si="56"/>
        <v>42203.843240740738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10800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>
        <f t="shared" si="53"/>
        <v>90</v>
      </c>
      <c r="O666">
        <f t="shared" si="54"/>
        <v>372.41</v>
      </c>
      <c r="P666" s="11" t="s">
        <v>8275</v>
      </c>
      <c r="Q666" t="s">
        <v>8277</v>
      </c>
      <c r="R666" s="15">
        <f t="shared" si="55"/>
        <v>42077.666377314818</v>
      </c>
      <c r="S666" s="15">
        <f t="shared" si="56"/>
        <v>42107.666377314818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10775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>
        <f t="shared" si="53"/>
        <v>108</v>
      </c>
      <c r="O667">
        <f t="shared" si="54"/>
        <v>897.92</v>
      </c>
      <c r="P667" s="11" t="s">
        <v>8275</v>
      </c>
      <c r="Q667" t="s">
        <v>8277</v>
      </c>
      <c r="R667" s="15">
        <f t="shared" si="55"/>
        <v>42688.711354166662</v>
      </c>
      <c r="S667" s="15">
        <f t="shared" si="56"/>
        <v>42748.711354166662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10740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>
        <f t="shared" si="53"/>
        <v>5</v>
      </c>
      <c r="O668">
        <f t="shared" si="54"/>
        <v>2685</v>
      </c>
      <c r="P668" s="11" t="s">
        <v>8275</v>
      </c>
      <c r="Q668" t="s">
        <v>8277</v>
      </c>
      <c r="R668" s="15">
        <f t="shared" si="55"/>
        <v>41838.832152777781</v>
      </c>
      <c r="S668" s="15">
        <f t="shared" si="56"/>
        <v>41868.832152777781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10710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>
        <f t="shared" si="53"/>
        <v>21</v>
      </c>
      <c r="O669">
        <f t="shared" si="54"/>
        <v>382.5</v>
      </c>
      <c r="P669" s="11" t="s">
        <v>8275</v>
      </c>
      <c r="Q669" t="s">
        <v>8277</v>
      </c>
      <c r="R669" s="15">
        <f t="shared" si="55"/>
        <v>42632.373414351852</v>
      </c>
      <c r="S669" s="15">
        <f t="shared" si="56"/>
        <v>42672.373414351852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10706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>
        <f t="shared" si="53"/>
        <v>71</v>
      </c>
      <c r="O670">
        <f t="shared" si="54"/>
        <v>428.24</v>
      </c>
      <c r="P670" s="11" t="s">
        <v>8275</v>
      </c>
      <c r="Q670" t="s">
        <v>8277</v>
      </c>
      <c r="R670" s="15">
        <f t="shared" si="55"/>
        <v>42090.831273148149</v>
      </c>
      <c r="S670" s="15">
        <f t="shared" si="56"/>
        <v>42135.831273148149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10685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>
        <f t="shared" si="53"/>
        <v>5</v>
      </c>
      <c r="O671">
        <f t="shared" si="54"/>
        <v>381.61</v>
      </c>
      <c r="P671" s="11" t="s">
        <v>8275</v>
      </c>
      <c r="Q671" t="s">
        <v>8277</v>
      </c>
      <c r="R671" s="15">
        <f t="shared" si="55"/>
        <v>42527.625671296293</v>
      </c>
      <c r="S671" s="15">
        <f t="shared" si="56"/>
        <v>42557.625671296293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10680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>
        <f t="shared" si="53"/>
        <v>12</v>
      </c>
      <c r="O672">
        <f t="shared" si="54"/>
        <v>34.450000000000003</v>
      </c>
      <c r="P672" s="11" t="s">
        <v>8275</v>
      </c>
      <c r="Q672" t="s">
        <v>8277</v>
      </c>
      <c r="R672" s="15">
        <f t="shared" si="55"/>
        <v>42506.709722222222</v>
      </c>
      <c r="S672" s="15">
        <f t="shared" si="56"/>
        <v>42540.340277777781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10678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>
        <f t="shared" si="53"/>
        <v>36</v>
      </c>
      <c r="O673">
        <f t="shared" si="54"/>
        <v>711.87</v>
      </c>
      <c r="P673" s="11" t="s">
        <v>8275</v>
      </c>
      <c r="Q673" t="s">
        <v>8277</v>
      </c>
      <c r="R673" s="15">
        <f t="shared" si="55"/>
        <v>41984.692731481482</v>
      </c>
      <c r="S673" s="15">
        <f t="shared" si="56"/>
        <v>42018.166666666672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10670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>
        <f t="shared" si="53"/>
        <v>21</v>
      </c>
      <c r="O674">
        <f t="shared" si="54"/>
        <v>49.63</v>
      </c>
      <c r="P674" s="11" t="s">
        <v>8275</v>
      </c>
      <c r="Q674" t="s">
        <v>8277</v>
      </c>
      <c r="R674" s="15">
        <f t="shared" si="55"/>
        <v>41974.219490740739</v>
      </c>
      <c r="S674" s="15">
        <f t="shared" si="56"/>
        <v>42005.207638888889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10640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>
        <f t="shared" si="53"/>
        <v>11</v>
      </c>
      <c r="O675">
        <f t="shared" si="54"/>
        <v>3546.67</v>
      </c>
      <c r="P675" s="11" t="s">
        <v>8275</v>
      </c>
      <c r="Q675" t="s">
        <v>8277</v>
      </c>
      <c r="R675" s="15">
        <f t="shared" si="55"/>
        <v>41838.840474537035</v>
      </c>
      <c r="S675" s="15">
        <f t="shared" si="56"/>
        <v>41883.840474537035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10610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>
        <f t="shared" si="53"/>
        <v>21</v>
      </c>
      <c r="O676">
        <f t="shared" si="54"/>
        <v>5305</v>
      </c>
      <c r="P676" s="11" t="s">
        <v>8275</v>
      </c>
      <c r="Q676" t="s">
        <v>8277</v>
      </c>
      <c r="R676" s="15">
        <f t="shared" si="55"/>
        <v>41803.116053240738</v>
      </c>
      <c r="S676" s="15">
        <f t="shared" si="56"/>
        <v>41863.116053240738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10603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>
        <f t="shared" si="53"/>
        <v>177</v>
      </c>
      <c r="O677">
        <f t="shared" si="54"/>
        <v>407.81</v>
      </c>
      <c r="P677" s="11" t="s">
        <v>8275</v>
      </c>
      <c r="Q677" t="s">
        <v>8277</v>
      </c>
      <c r="R677" s="15">
        <f t="shared" si="55"/>
        <v>41975.930601851855</v>
      </c>
      <c r="S677" s="15">
        <f t="shared" si="56"/>
        <v>42005.290972222225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10556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>
        <f t="shared" si="53"/>
        <v>11</v>
      </c>
      <c r="O678">
        <f t="shared" si="54"/>
        <v>439.83</v>
      </c>
      <c r="P678" s="11" t="s">
        <v>8275</v>
      </c>
      <c r="Q678" t="s">
        <v>8277</v>
      </c>
      <c r="R678" s="15">
        <f t="shared" si="55"/>
        <v>42012.768298611118</v>
      </c>
      <c r="S678" s="15">
        <f t="shared" si="56"/>
        <v>42042.768298611118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10555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>
        <f t="shared" si="53"/>
        <v>21</v>
      </c>
      <c r="O679">
        <f t="shared" si="54"/>
        <v>109.95</v>
      </c>
      <c r="P679" s="11" t="s">
        <v>8275</v>
      </c>
      <c r="Q679" t="s">
        <v>8277</v>
      </c>
      <c r="R679" s="15">
        <f t="shared" si="55"/>
        <v>42504.403877314813</v>
      </c>
      <c r="S679" s="15">
        <f t="shared" si="56"/>
        <v>42549.403877314813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10555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>
        <f t="shared" si="53"/>
        <v>36</v>
      </c>
      <c r="O680">
        <f t="shared" si="54"/>
        <v>620.88</v>
      </c>
      <c r="P680" s="11" t="s">
        <v>8275</v>
      </c>
      <c r="Q680" t="s">
        <v>8277</v>
      </c>
      <c r="R680" s="15">
        <f t="shared" si="55"/>
        <v>42481.376597222217</v>
      </c>
      <c r="S680" s="15">
        <f t="shared" si="56"/>
        <v>42511.376597222217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10554.11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>
        <f t="shared" si="53"/>
        <v>19</v>
      </c>
      <c r="O681">
        <f t="shared" si="54"/>
        <v>112.28</v>
      </c>
      <c r="P681" s="11" t="s">
        <v>8275</v>
      </c>
      <c r="Q681" t="s">
        <v>8277</v>
      </c>
      <c r="R681" s="15">
        <f t="shared" si="55"/>
        <v>42556.695706018523</v>
      </c>
      <c r="S681" s="15">
        <f t="shared" si="56"/>
        <v>42616.695706018523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10550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>
        <f t="shared" si="53"/>
        <v>14</v>
      </c>
      <c r="O682">
        <f t="shared" si="54"/>
        <v>81.78</v>
      </c>
      <c r="P682" s="11" t="s">
        <v>8275</v>
      </c>
      <c r="Q682" t="s">
        <v>8277</v>
      </c>
      <c r="R682" s="15">
        <f t="shared" si="55"/>
        <v>41864.501516203702</v>
      </c>
      <c r="S682" s="15">
        <f t="shared" si="56"/>
        <v>41899.501516203702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10526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>
        <f t="shared" si="53"/>
        <v>421</v>
      </c>
      <c r="O683">
        <f t="shared" si="54"/>
        <v>10526</v>
      </c>
      <c r="P683" s="11" t="s">
        <v>8275</v>
      </c>
      <c r="Q683" t="s">
        <v>8277</v>
      </c>
      <c r="R683" s="15">
        <f t="shared" si="55"/>
        <v>42639.805601851855</v>
      </c>
      <c r="S683" s="15">
        <f t="shared" si="56"/>
        <v>42669.805601851855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10501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>
        <f t="shared" si="53"/>
        <v>21</v>
      </c>
      <c r="O684">
        <f t="shared" si="54"/>
        <v>2625.25</v>
      </c>
      <c r="P684" s="11" t="s">
        <v>8275</v>
      </c>
      <c r="Q684" t="s">
        <v>8277</v>
      </c>
      <c r="R684" s="15">
        <f t="shared" si="55"/>
        <v>42778.765300925923</v>
      </c>
      <c r="S684" s="15">
        <f t="shared" si="56"/>
        <v>42808.723634259266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10440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>
        <f t="shared" si="53"/>
        <v>30</v>
      </c>
      <c r="O685">
        <f t="shared" si="54"/>
        <v>3480</v>
      </c>
      <c r="P685" s="11" t="s">
        <v>8275</v>
      </c>
      <c r="Q685" t="s">
        <v>8277</v>
      </c>
      <c r="R685" s="15">
        <f t="shared" si="55"/>
        <v>42634.900046296301</v>
      </c>
      <c r="S685" s="15">
        <f t="shared" si="56"/>
        <v>42674.900046296301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10435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>
        <f t="shared" si="53"/>
        <v>3</v>
      </c>
      <c r="O686">
        <f t="shared" si="54"/>
        <v>77.3</v>
      </c>
      <c r="P686" s="11" t="s">
        <v>8275</v>
      </c>
      <c r="Q686" t="s">
        <v>8277</v>
      </c>
      <c r="R686" s="15">
        <f t="shared" si="55"/>
        <v>41809.473275462966</v>
      </c>
      <c r="S686" s="15">
        <f t="shared" si="56"/>
        <v>41845.125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10429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>
        <f t="shared" si="53"/>
        <v>521</v>
      </c>
      <c r="O687">
        <f t="shared" si="54"/>
        <v>1042.9000000000001</v>
      </c>
      <c r="P687" s="11" t="s">
        <v>8275</v>
      </c>
      <c r="Q687" t="s">
        <v>8277</v>
      </c>
      <c r="R687" s="15">
        <f t="shared" si="55"/>
        <v>41971.866574074069</v>
      </c>
      <c r="S687" s="15">
        <f t="shared" si="56"/>
        <v>42016.866574074069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10420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>
        <f t="shared" si="53"/>
        <v>2</v>
      </c>
      <c r="O688">
        <f t="shared" si="54"/>
        <v>0</v>
      </c>
      <c r="P688" s="11" t="s">
        <v>8275</v>
      </c>
      <c r="Q688" t="s">
        <v>8277</v>
      </c>
      <c r="R688" s="15">
        <f t="shared" si="55"/>
        <v>42189.673263888893</v>
      </c>
      <c r="S688" s="15">
        <f t="shared" si="56"/>
        <v>42219.673263888893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10390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>
        <f t="shared" si="53"/>
        <v>10</v>
      </c>
      <c r="O689">
        <f t="shared" si="54"/>
        <v>1731.67</v>
      </c>
      <c r="P689" s="11" t="s">
        <v>8275</v>
      </c>
      <c r="Q689" t="s">
        <v>8277</v>
      </c>
      <c r="R689" s="15">
        <f t="shared" si="55"/>
        <v>42711.750613425931</v>
      </c>
      <c r="S689" s="15">
        <f t="shared" si="56"/>
        <v>42771.750613425931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10373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>
        <f t="shared" si="53"/>
        <v>52</v>
      </c>
      <c r="O690">
        <f t="shared" si="54"/>
        <v>288.14</v>
      </c>
      <c r="P690" s="11" t="s">
        <v>8275</v>
      </c>
      <c r="Q690" t="s">
        <v>8277</v>
      </c>
      <c r="R690" s="15">
        <f t="shared" si="55"/>
        <v>42262.104780092588</v>
      </c>
      <c r="S690" s="15">
        <f t="shared" si="56"/>
        <v>42292.104780092588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10346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>
        <f t="shared" si="53"/>
        <v>5</v>
      </c>
      <c r="O691">
        <f t="shared" si="54"/>
        <v>30.79</v>
      </c>
      <c r="P691" s="11" t="s">
        <v>8275</v>
      </c>
      <c r="Q691" t="s">
        <v>8277</v>
      </c>
      <c r="R691" s="15">
        <f t="shared" si="55"/>
        <v>42675.66778935185</v>
      </c>
      <c r="S691" s="15">
        <f t="shared" si="56"/>
        <v>42712.207638888889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10338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>
        <f t="shared" si="53"/>
        <v>52</v>
      </c>
      <c r="O692">
        <f t="shared" si="54"/>
        <v>304.06</v>
      </c>
      <c r="P692" s="11" t="s">
        <v>8275</v>
      </c>
      <c r="Q692" t="s">
        <v>8277</v>
      </c>
      <c r="R692" s="15">
        <f t="shared" si="55"/>
        <v>42579.634733796294</v>
      </c>
      <c r="S692" s="15">
        <f t="shared" si="56"/>
        <v>42622.25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10335.01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>
        <f t="shared" si="53"/>
        <v>21</v>
      </c>
      <c r="O693">
        <f t="shared" si="54"/>
        <v>1033.5</v>
      </c>
      <c r="P693" s="11" t="s">
        <v>8275</v>
      </c>
      <c r="Q693" t="s">
        <v>8277</v>
      </c>
      <c r="R693" s="15">
        <f t="shared" si="55"/>
        <v>42158.028310185182</v>
      </c>
      <c r="S693" s="15">
        <f t="shared" si="56"/>
        <v>42186.028310185182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10300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>
        <f t="shared" si="53"/>
        <v>52</v>
      </c>
      <c r="O694">
        <f t="shared" si="54"/>
        <v>51.24</v>
      </c>
      <c r="P694" s="11" t="s">
        <v>8275</v>
      </c>
      <c r="Q694" t="s">
        <v>8277</v>
      </c>
      <c r="R694" s="15">
        <f t="shared" si="55"/>
        <v>42696.37572916667</v>
      </c>
      <c r="S694" s="15">
        <f t="shared" si="56"/>
        <v>42726.37572916667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10300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>
        <f t="shared" si="53"/>
        <v>10</v>
      </c>
      <c r="O695">
        <f t="shared" si="54"/>
        <v>34.799999999999997</v>
      </c>
      <c r="P695" s="11" t="s">
        <v>8275</v>
      </c>
      <c r="Q695" t="s">
        <v>8277</v>
      </c>
      <c r="R695" s="15">
        <f t="shared" si="55"/>
        <v>42094.808182870373</v>
      </c>
      <c r="S695" s="15">
        <f t="shared" si="56"/>
        <v>42124.808182870373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10299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>
        <f t="shared" si="53"/>
        <v>7</v>
      </c>
      <c r="O696">
        <f t="shared" si="54"/>
        <v>1471.29</v>
      </c>
      <c r="P696" s="11" t="s">
        <v>8275</v>
      </c>
      <c r="Q696" t="s">
        <v>8277</v>
      </c>
      <c r="R696" s="15">
        <f t="shared" si="55"/>
        <v>42737.663877314815</v>
      </c>
      <c r="S696" s="15">
        <f t="shared" si="56"/>
        <v>42767.663877314815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10291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>
        <f t="shared" si="53"/>
        <v>17</v>
      </c>
      <c r="O697">
        <f t="shared" si="54"/>
        <v>1470.14</v>
      </c>
      <c r="P697" s="11" t="s">
        <v>8275</v>
      </c>
      <c r="Q697" t="s">
        <v>8277</v>
      </c>
      <c r="R697" s="15">
        <f t="shared" si="55"/>
        <v>41913.521064814813</v>
      </c>
      <c r="S697" s="15">
        <f t="shared" si="56"/>
        <v>41943.521064814813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10290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>
        <f t="shared" si="53"/>
        <v>6</v>
      </c>
      <c r="O698">
        <f t="shared" si="54"/>
        <v>10290</v>
      </c>
      <c r="P698" s="11" t="s">
        <v>8275</v>
      </c>
      <c r="Q698" t="s">
        <v>8277</v>
      </c>
      <c r="R698" s="15">
        <f t="shared" si="55"/>
        <v>41815.927106481482</v>
      </c>
      <c r="S698" s="15">
        <f t="shared" si="56"/>
        <v>41845.927106481482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10265.01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>
        <f t="shared" si="53"/>
        <v>205</v>
      </c>
      <c r="O699">
        <f t="shared" si="54"/>
        <v>90.04</v>
      </c>
      <c r="P699" s="11" t="s">
        <v>8275</v>
      </c>
      <c r="Q699" t="s">
        <v>8277</v>
      </c>
      <c r="R699" s="15">
        <f t="shared" si="55"/>
        <v>42388.523020833338</v>
      </c>
      <c r="S699" s="15">
        <f t="shared" si="56"/>
        <v>42403.523020833338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10235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>
        <f t="shared" si="53"/>
        <v>10</v>
      </c>
      <c r="O700">
        <f t="shared" si="54"/>
        <v>352.93</v>
      </c>
      <c r="P700" s="11" t="s">
        <v>8275</v>
      </c>
      <c r="Q700" t="s">
        <v>8277</v>
      </c>
      <c r="R700" s="15">
        <f t="shared" si="55"/>
        <v>41866.931076388886</v>
      </c>
      <c r="S700" s="15">
        <f t="shared" si="56"/>
        <v>41900.083333333336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10235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>
        <f t="shared" si="53"/>
        <v>8</v>
      </c>
      <c r="O701">
        <f t="shared" si="54"/>
        <v>11.5</v>
      </c>
      <c r="P701" s="11" t="s">
        <v>8275</v>
      </c>
      <c r="Q701" t="s">
        <v>8277</v>
      </c>
      <c r="R701" s="15">
        <f t="shared" si="55"/>
        <v>41563.485509259262</v>
      </c>
      <c r="S701" s="15">
        <f t="shared" si="56"/>
        <v>41600.666666666664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10210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>
        <f t="shared" si="53"/>
        <v>68</v>
      </c>
      <c r="O702">
        <f t="shared" si="54"/>
        <v>329.35</v>
      </c>
      <c r="P702" s="11" t="s">
        <v>8275</v>
      </c>
      <c r="Q702" t="s">
        <v>8277</v>
      </c>
      <c r="R702" s="15">
        <f t="shared" si="55"/>
        <v>42715.688437500001</v>
      </c>
      <c r="S702" s="15">
        <f t="shared" si="56"/>
        <v>42745.688437500001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10210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>
        <f t="shared" si="53"/>
        <v>44</v>
      </c>
      <c r="O703">
        <f t="shared" si="54"/>
        <v>486.19</v>
      </c>
      <c r="P703" s="11" t="s">
        <v>8275</v>
      </c>
      <c r="Q703" t="s">
        <v>8277</v>
      </c>
      <c r="R703" s="15">
        <f t="shared" si="55"/>
        <v>41813.662962962961</v>
      </c>
      <c r="S703" s="15">
        <f t="shared" si="56"/>
        <v>41843.662962962961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10200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>
        <f t="shared" si="53"/>
        <v>68</v>
      </c>
      <c r="O704">
        <f t="shared" si="54"/>
        <v>275.68</v>
      </c>
      <c r="P704" s="11" t="s">
        <v>8275</v>
      </c>
      <c r="Q704" t="s">
        <v>8277</v>
      </c>
      <c r="R704" s="15">
        <f t="shared" si="55"/>
        <v>42668.726701388892</v>
      </c>
      <c r="S704" s="15">
        <f t="shared" si="56"/>
        <v>42698.768368055549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10182.02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>
        <f t="shared" si="53"/>
        <v>68</v>
      </c>
      <c r="O705">
        <f t="shared" si="54"/>
        <v>1454.57</v>
      </c>
      <c r="P705" s="11" t="s">
        <v>8275</v>
      </c>
      <c r="Q705" t="s">
        <v>8277</v>
      </c>
      <c r="R705" s="15">
        <f t="shared" si="55"/>
        <v>42711.950798611113</v>
      </c>
      <c r="S705" s="15">
        <f t="shared" si="56"/>
        <v>42766.98055555555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10173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>
        <f t="shared" si="53"/>
        <v>18</v>
      </c>
      <c r="O706">
        <f t="shared" si="54"/>
        <v>2543.25</v>
      </c>
      <c r="P706" s="11" t="s">
        <v>8275</v>
      </c>
      <c r="Q706" t="s">
        <v>8277</v>
      </c>
      <c r="R706" s="15">
        <f t="shared" si="55"/>
        <v>42726.192916666667</v>
      </c>
      <c r="S706" s="15">
        <f t="shared" si="56"/>
        <v>42786.192916666667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10156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>
        <f t="shared" ref="N707:N770" si="57">ROUND(E707/D707*100,0)</f>
        <v>10</v>
      </c>
      <c r="O707">
        <f t="shared" ref="O707:O770" si="58">IFERROR(ROUND(E707/L707,2),0)</f>
        <v>2031.2</v>
      </c>
      <c r="P707" s="11" t="s">
        <v>8275</v>
      </c>
      <c r="Q707" t="s">
        <v>8277</v>
      </c>
      <c r="R707" s="15">
        <f t="shared" ref="R707:R770" si="59">(((J707/60)/60)/24)+DATE(1970,1,1)</f>
        <v>42726.491643518515</v>
      </c>
      <c r="S707" s="15">
        <f t="shared" ref="S707:S770" si="60">(((I707/60)/60)/24)+DATE(1970,1,1)</f>
        <v>42756.491643518515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10135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>
        <f t="shared" si="57"/>
        <v>10</v>
      </c>
      <c r="O708">
        <f t="shared" si="58"/>
        <v>0</v>
      </c>
      <c r="P708" s="11" t="s">
        <v>8275</v>
      </c>
      <c r="Q708" t="s">
        <v>8277</v>
      </c>
      <c r="R708" s="15">
        <f t="shared" si="59"/>
        <v>42676.995173611111</v>
      </c>
      <c r="S708" s="15">
        <f t="shared" si="60"/>
        <v>42718.777083333334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10133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>
        <f t="shared" si="57"/>
        <v>15</v>
      </c>
      <c r="O709">
        <f t="shared" si="58"/>
        <v>22.22</v>
      </c>
      <c r="P709" s="11" t="s">
        <v>8275</v>
      </c>
      <c r="Q709" t="s">
        <v>8277</v>
      </c>
      <c r="R709" s="15">
        <f t="shared" si="59"/>
        <v>42696.663506944446</v>
      </c>
      <c r="S709" s="15">
        <f t="shared" si="60"/>
        <v>42736.663506944446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10119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>
        <f t="shared" si="57"/>
        <v>25</v>
      </c>
      <c r="O710">
        <f t="shared" si="58"/>
        <v>27.42</v>
      </c>
      <c r="P710" s="11" t="s">
        <v>8275</v>
      </c>
      <c r="Q710" t="s">
        <v>8277</v>
      </c>
      <c r="R710" s="15">
        <f t="shared" si="59"/>
        <v>41835.581018518518</v>
      </c>
      <c r="S710" s="15">
        <f t="shared" si="60"/>
        <v>41895.581018518518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10115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>
        <f t="shared" si="57"/>
        <v>67</v>
      </c>
      <c r="O711">
        <f t="shared" si="58"/>
        <v>5057.5</v>
      </c>
      <c r="P711" s="11" t="s">
        <v>8275</v>
      </c>
      <c r="Q711" t="s">
        <v>8277</v>
      </c>
      <c r="R711" s="15">
        <f t="shared" si="59"/>
        <v>41948.041192129633</v>
      </c>
      <c r="S711" s="15">
        <f t="shared" si="60"/>
        <v>41978.041192129633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10100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>
        <f t="shared" si="57"/>
        <v>842</v>
      </c>
      <c r="O712">
        <f t="shared" si="58"/>
        <v>0</v>
      </c>
      <c r="P712" s="11" t="s">
        <v>8275</v>
      </c>
      <c r="Q712" t="s">
        <v>8277</v>
      </c>
      <c r="R712" s="15">
        <f t="shared" si="59"/>
        <v>41837.984976851854</v>
      </c>
      <c r="S712" s="15">
        <f t="shared" si="60"/>
        <v>41871.030555555553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10092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>
        <f t="shared" si="57"/>
        <v>10</v>
      </c>
      <c r="O713">
        <f t="shared" si="58"/>
        <v>29.86</v>
      </c>
      <c r="P713" s="11" t="s">
        <v>8275</v>
      </c>
      <c r="Q713" t="s">
        <v>8277</v>
      </c>
      <c r="R713" s="15">
        <f t="shared" si="59"/>
        <v>42678.459120370375</v>
      </c>
      <c r="S713" s="15">
        <f t="shared" si="60"/>
        <v>42718.500787037032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10088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>
        <f t="shared" si="57"/>
        <v>21</v>
      </c>
      <c r="O714">
        <f t="shared" si="58"/>
        <v>2522</v>
      </c>
      <c r="P714" s="11" t="s">
        <v>8275</v>
      </c>
      <c r="Q714" t="s">
        <v>8277</v>
      </c>
      <c r="R714" s="15">
        <f t="shared" si="59"/>
        <v>42384.680925925932</v>
      </c>
      <c r="S714" s="15">
        <f t="shared" si="60"/>
        <v>42414.680925925932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10085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>
        <f t="shared" si="57"/>
        <v>40</v>
      </c>
      <c r="O715">
        <f t="shared" si="58"/>
        <v>10085</v>
      </c>
      <c r="P715" s="11" t="s">
        <v>8275</v>
      </c>
      <c r="Q715" t="s">
        <v>8277</v>
      </c>
      <c r="R715" s="15">
        <f t="shared" si="59"/>
        <v>42496.529305555552</v>
      </c>
      <c r="S715" s="15">
        <f t="shared" si="60"/>
        <v>42526.529305555552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10085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>
        <f t="shared" si="57"/>
        <v>67</v>
      </c>
      <c r="O716">
        <f t="shared" si="58"/>
        <v>360.18</v>
      </c>
      <c r="P716" s="11" t="s">
        <v>8275</v>
      </c>
      <c r="Q716" t="s">
        <v>8277</v>
      </c>
      <c r="R716" s="15">
        <f t="shared" si="59"/>
        <v>42734.787986111114</v>
      </c>
      <c r="S716" s="15">
        <f t="shared" si="60"/>
        <v>42794.787986111114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10081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>
        <f t="shared" si="57"/>
        <v>37</v>
      </c>
      <c r="O717">
        <f t="shared" si="58"/>
        <v>840.08</v>
      </c>
      <c r="P717" s="11" t="s">
        <v>8275</v>
      </c>
      <c r="Q717" t="s">
        <v>8277</v>
      </c>
      <c r="R717" s="15">
        <f t="shared" si="59"/>
        <v>42273.090740740736</v>
      </c>
      <c r="S717" s="15">
        <f t="shared" si="60"/>
        <v>42313.132407407407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10071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>
        <f t="shared" si="57"/>
        <v>144</v>
      </c>
      <c r="O718">
        <f t="shared" si="58"/>
        <v>629.44000000000005</v>
      </c>
      <c r="P718" s="11" t="s">
        <v>8275</v>
      </c>
      <c r="Q718" t="s">
        <v>8277</v>
      </c>
      <c r="R718" s="15">
        <f t="shared" si="59"/>
        <v>41940.658645833333</v>
      </c>
      <c r="S718" s="15">
        <f t="shared" si="60"/>
        <v>41974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10067.5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>
        <f t="shared" si="57"/>
        <v>10</v>
      </c>
      <c r="O719">
        <f t="shared" si="58"/>
        <v>2516.88</v>
      </c>
      <c r="P719" s="11" t="s">
        <v>8275</v>
      </c>
      <c r="Q719" t="s">
        <v>8277</v>
      </c>
      <c r="R719" s="15">
        <f t="shared" si="59"/>
        <v>41857.854189814818</v>
      </c>
      <c r="S719" s="15">
        <f t="shared" si="60"/>
        <v>41887.854189814818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10065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>
        <f t="shared" si="57"/>
        <v>84</v>
      </c>
      <c r="O720">
        <f t="shared" si="58"/>
        <v>2516.25</v>
      </c>
      <c r="P720" s="11" t="s">
        <v>8275</v>
      </c>
      <c r="Q720" t="s">
        <v>8277</v>
      </c>
      <c r="R720" s="15">
        <f t="shared" si="59"/>
        <v>42752.845451388886</v>
      </c>
      <c r="S720" s="15">
        <f t="shared" si="60"/>
        <v>42784.249305555553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10046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>
        <f t="shared" si="57"/>
        <v>67</v>
      </c>
      <c r="O721">
        <f t="shared" si="58"/>
        <v>1004.6</v>
      </c>
      <c r="P721" s="11" t="s">
        <v>8275</v>
      </c>
      <c r="Q721" t="s">
        <v>8277</v>
      </c>
      <c r="R721" s="15">
        <f t="shared" si="59"/>
        <v>42409.040231481486</v>
      </c>
      <c r="S721" s="15">
        <f t="shared" si="60"/>
        <v>42423.040231481486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10045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>
        <f t="shared" si="57"/>
        <v>529</v>
      </c>
      <c r="O722">
        <f t="shared" si="58"/>
        <v>245</v>
      </c>
      <c r="P722" s="11" t="s">
        <v>8278</v>
      </c>
      <c r="Q722" t="s">
        <v>8279</v>
      </c>
      <c r="R722" s="15">
        <f t="shared" si="59"/>
        <v>40909.649201388893</v>
      </c>
      <c r="S722" s="15">
        <f t="shared" si="60"/>
        <v>40937.649201388893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10042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>
        <f t="shared" si="57"/>
        <v>122</v>
      </c>
      <c r="O723">
        <f t="shared" si="58"/>
        <v>84.39</v>
      </c>
      <c r="P723" s="11" t="s">
        <v>8278</v>
      </c>
      <c r="Q723" t="s">
        <v>8279</v>
      </c>
      <c r="R723" s="15">
        <f t="shared" si="59"/>
        <v>41807.571840277778</v>
      </c>
      <c r="S723" s="15">
        <f t="shared" si="60"/>
        <v>41852.571840277778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10041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>
        <f t="shared" si="57"/>
        <v>40</v>
      </c>
      <c r="O724">
        <f t="shared" si="58"/>
        <v>65.63</v>
      </c>
      <c r="P724" s="11" t="s">
        <v>8278</v>
      </c>
      <c r="Q724" t="s">
        <v>8279</v>
      </c>
      <c r="R724" s="15">
        <f t="shared" si="59"/>
        <v>40977.805300925924</v>
      </c>
      <c r="S724" s="15">
        <f t="shared" si="60"/>
        <v>41007.76363425926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10031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>
        <f t="shared" si="57"/>
        <v>201</v>
      </c>
      <c r="O725">
        <f t="shared" si="58"/>
        <v>100.31</v>
      </c>
      <c r="P725" s="11" t="s">
        <v>8278</v>
      </c>
      <c r="Q725" t="s">
        <v>8279</v>
      </c>
      <c r="R725" s="15">
        <f t="shared" si="59"/>
        <v>42184.816539351858</v>
      </c>
      <c r="S725" s="15">
        <f t="shared" si="60"/>
        <v>42215.165972222225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10027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>
        <f t="shared" si="57"/>
        <v>143</v>
      </c>
      <c r="O726">
        <f t="shared" si="58"/>
        <v>70.12</v>
      </c>
      <c r="P726" s="11" t="s">
        <v>8278</v>
      </c>
      <c r="Q726" t="s">
        <v>8279</v>
      </c>
      <c r="R726" s="15">
        <f t="shared" si="59"/>
        <v>40694.638460648144</v>
      </c>
      <c r="S726" s="15">
        <f t="shared" si="60"/>
        <v>40724.638460648144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10026.49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>
        <f t="shared" si="57"/>
        <v>50</v>
      </c>
      <c r="O727">
        <f t="shared" si="58"/>
        <v>71.62</v>
      </c>
      <c r="P727" s="11" t="s">
        <v>8278</v>
      </c>
      <c r="Q727" t="s">
        <v>8279</v>
      </c>
      <c r="R727" s="15">
        <f t="shared" si="59"/>
        <v>42321.626296296294</v>
      </c>
      <c r="S727" s="15">
        <f t="shared" si="60"/>
        <v>42351.626296296294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10025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>
        <f t="shared" si="57"/>
        <v>401</v>
      </c>
      <c r="O728">
        <f t="shared" si="58"/>
        <v>286.43</v>
      </c>
      <c r="P728" s="11" t="s">
        <v>8278</v>
      </c>
      <c r="Q728" t="s">
        <v>8279</v>
      </c>
      <c r="R728" s="15">
        <f t="shared" si="59"/>
        <v>41346.042673611111</v>
      </c>
      <c r="S728" s="15">
        <f t="shared" si="60"/>
        <v>41376.042673611111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10017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>
        <f t="shared" si="57"/>
        <v>286</v>
      </c>
      <c r="O729">
        <f t="shared" si="58"/>
        <v>67.23</v>
      </c>
      <c r="P729" s="11" t="s">
        <v>8278</v>
      </c>
      <c r="Q729" t="s">
        <v>8279</v>
      </c>
      <c r="R729" s="15">
        <f t="shared" si="59"/>
        <v>41247.020243055551</v>
      </c>
      <c r="S729" s="15">
        <f t="shared" si="60"/>
        <v>41288.888888888891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10013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>
        <f t="shared" si="57"/>
        <v>134</v>
      </c>
      <c r="O730">
        <f t="shared" si="58"/>
        <v>77.02</v>
      </c>
      <c r="P730" s="11" t="s">
        <v>8278</v>
      </c>
      <c r="Q730" t="s">
        <v>8279</v>
      </c>
      <c r="R730" s="15">
        <f t="shared" si="59"/>
        <v>40731.837465277778</v>
      </c>
      <c r="S730" s="15">
        <f t="shared" si="60"/>
        <v>40776.837465277778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10000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>
        <f t="shared" si="57"/>
        <v>250</v>
      </c>
      <c r="O731">
        <f t="shared" si="58"/>
        <v>83.33</v>
      </c>
      <c r="P731" s="11" t="s">
        <v>8278</v>
      </c>
      <c r="Q731" t="s">
        <v>8279</v>
      </c>
      <c r="R731" s="15">
        <f t="shared" si="59"/>
        <v>41111.185891203706</v>
      </c>
      <c r="S731" s="15">
        <f t="shared" si="60"/>
        <v>41171.185891203706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10000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>
        <f t="shared" si="57"/>
        <v>50</v>
      </c>
      <c r="O732">
        <f t="shared" si="58"/>
        <v>37.74</v>
      </c>
      <c r="P732" s="11" t="s">
        <v>8278</v>
      </c>
      <c r="Q732" t="s">
        <v>8279</v>
      </c>
      <c r="R732" s="15">
        <f t="shared" si="59"/>
        <v>40854.745266203703</v>
      </c>
      <c r="S732" s="15">
        <f t="shared" si="60"/>
        <v>40884.745266203703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9875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>
        <f t="shared" si="57"/>
        <v>198</v>
      </c>
      <c r="O733">
        <f t="shared" si="58"/>
        <v>139.08000000000001</v>
      </c>
      <c r="P733" s="11" t="s">
        <v>8278</v>
      </c>
      <c r="Q733" t="s">
        <v>8279</v>
      </c>
      <c r="R733" s="15">
        <f t="shared" si="59"/>
        <v>40879.795682870368</v>
      </c>
      <c r="S733" s="15">
        <f t="shared" si="60"/>
        <v>40930.25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9832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>
        <f t="shared" si="57"/>
        <v>24580</v>
      </c>
      <c r="O734">
        <f t="shared" si="58"/>
        <v>756.31</v>
      </c>
      <c r="P734" s="11" t="s">
        <v>8278</v>
      </c>
      <c r="Q734" t="s">
        <v>8279</v>
      </c>
      <c r="R734" s="15">
        <f t="shared" si="59"/>
        <v>41486.424317129626</v>
      </c>
      <c r="S734" s="15">
        <f t="shared" si="60"/>
        <v>41546.424317129626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9801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>
        <f t="shared" si="57"/>
        <v>392</v>
      </c>
      <c r="O735">
        <f t="shared" si="58"/>
        <v>57.99</v>
      </c>
      <c r="P735" s="11" t="s">
        <v>8278</v>
      </c>
      <c r="Q735" t="s">
        <v>8279</v>
      </c>
      <c r="R735" s="15">
        <f t="shared" si="59"/>
        <v>41598.420046296298</v>
      </c>
      <c r="S735" s="15">
        <f t="shared" si="60"/>
        <v>41628.420046296298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9775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>
        <f t="shared" si="57"/>
        <v>115</v>
      </c>
      <c r="O736">
        <f t="shared" si="58"/>
        <v>171.49</v>
      </c>
      <c r="P736" s="11" t="s">
        <v>8278</v>
      </c>
      <c r="Q736" t="s">
        <v>8279</v>
      </c>
      <c r="R736" s="15">
        <f t="shared" si="59"/>
        <v>42102.164583333331</v>
      </c>
      <c r="S736" s="15">
        <f t="shared" si="60"/>
        <v>42133.208333333328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9725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>
        <f t="shared" si="57"/>
        <v>21</v>
      </c>
      <c r="O737">
        <f t="shared" si="58"/>
        <v>42.47</v>
      </c>
      <c r="P737" s="11" t="s">
        <v>8278</v>
      </c>
      <c r="Q737" t="s">
        <v>8279</v>
      </c>
      <c r="R737" s="15">
        <f t="shared" si="59"/>
        <v>41946.029467592591</v>
      </c>
      <c r="S737" s="15">
        <f t="shared" si="60"/>
        <v>41977.027083333334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9700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>
        <f t="shared" si="57"/>
        <v>269</v>
      </c>
      <c r="O738">
        <f t="shared" si="58"/>
        <v>89.81</v>
      </c>
      <c r="P738" s="11" t="s">
        <v>8278</v>
      </c>
      <c r="Q738" t="s">
        <v>8279</v>
      </c>
      <c r="R738" s="15">
        <f t="shared" si="59"/>
        <v>41579.734259259261</v>
      </c>
      <c r="S738" s="15">
        <f t="shared" si="60"/>
        <v>41599.207638888889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9545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>
        <f t="shared" si="57"/>
        <v>191</v>
      </c>
      <c r="O739">
        <f t="shared" si="58"/>
        <v>88.38</v>
      </c>
      <c r="P739" s="11" t="s">
        <v>8278</v>
      </c>
      <c r="Q739" t="s">
        <v>8279</v>
      </c>
      <c r="R739" s="15">
        <f t="shared" si="59"/>
        <v>41667.275312500002</v>
      </c>
      <c r="S739" s="15">
        <f t="shared" si="60"/>
        <v>41684.833333333336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9536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>
        <f t="shared" si="57"/>
        <v>636</v>
      </c>
      <c r="O740">
        <f t="shared" si="58"/>
        <v>232.59</v>
      </c>
      <c r="P740" s="11" t="s">
        <v>8278</v>
      </c>
      <c r="Q740" t="s">
        <v>8279</v>
      </c>
      <c r="R740" s="15">
        <f t="shared" si="59"/>
        <v>41943.604097222218</v>
      </c>
      <c r="S740" s="15">
        <f t="shared" si="60"/>
        <v>41974.207638888889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9525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>
        <f t="shared" si="57"/>
        <v>159</v>
      </c>
      <c r="O741">
        <f t="shared" si="58"/>
        <v>68.53</v>
      </c>
      <c r="P741" s="11" t="s">
        <v>8278</v>
      </c>
      <c r="Q741" t="s">
        <v>8279</v>
      </c>
      <c r="R741" s="15">
        <f t="shared" si="59"/>
        <v>41829.502650462964</v>
      </c>
      <c r="S741" s="15">
        <f t="shared" si="60"/>
        <v>41862.502650462964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9500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>
        <f t="shared" si="57"/>
        <v>317</v>
      </c>
      <c r="O742">
        <f t="shared" si="58"/>
        <v>500</v>
      </c>
      <c r="P742" s="11" t="s">
        <v>8278</v>
      </c>
      <c r="Q742" t="s">
        <v>8279</v>
      </c>
      <c r="R742" s="15">
        <f t="shared" si="59"/>
        <v>42162.146782407406</v>
      </c>
      <c r="S742" s="15">
        <f t="shared" si="60"/>
        <v>42176.146782407406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9486.69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>
        <f t="shared" si="57"/>
        <v>73</v>
      </c>
      <c r="O743">
        <f t="shared" si="58"/>
        <v>100.92</v>
      </c>
      <c r="P743" s="11" t="s">
        <v>8278</v>
      </c>
      <c r="Q743" t="s">
        <v>8279</v>
      </c>
      <c r="R743" s="15">
        <f t="shared" si="59"/>
        <v>41401.648217592592</v>
      </c>
      <c r="S743" s="15">
        <f t="shared" si="60"/>
        <v>41436.648217592592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9477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>
        <f t="shared" si="57"/>
        <v>677</v>
      </c>
      <c r="O744">
        <f t="shared" si="58"/>
        <v>412.04</v>
      </c>
      <c r="P744" s="11" t="s">
        <v>8278</v>
      </c>
      <c r="Q744" t="s">
        <v>8279</v>
      </c>
      <c r="R744" s="15">
        <f t="shared" si="59"/>
        <v>41689.917962962965</v>
      </c>
      <c r="S744" s="15">
        <f t="shared" si="60"/>
        <v>41719.876296296294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9460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>
        <f t="shared" si="57"/>
        <v>1720</v>
      </c>
      <c r="O745">
        <f t="shared" si="58"/>
        <v>630.66999999999996</v>
      </c>
      <c r="P745" s="11" t="s">
        <v>8278</v>
      </c>
      <c r="Q745" t="s">
        <v>8279</v>
      </c>
      <c r="R745" s="15">
        <f t="shared" si="59"/>
        <v>40990.709317129629</v>
      </c>
      <c r="S745" s="15">
        <f t="shared" si="60"/>
        <v>41015.875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9446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>
        <f t="shared" si="57"/>
        <v>189</v>
      </c>
      <c r="O746">
        <f t="shared" si="58"/>
        <v>152.35</v>
      </c>
      <c r="P746" s="11" t="s">
        <v>8278</v>
      </c>
      <c r="Q746" t="s">
        <v>8279</v>
      </c>
      <c r="R746" s="15">
        <f t="shared" si="59"/>
        <v>41226.95721064815</v>
      </c>
      <c r="S746" s="15">
        <f t="shared" si="60"/>
        <v>41256.95721064815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9425.23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>
        <f t="shared" si="57"/>
        <v>425</v>
      </c>
      <c r="O747">
        <f t="shared" si="58"/>
        <v>127.37</v>
      </c>
      <c r="P747" s="11" t="s">
        <v>8278</v>
      </c>
      <c r="Q747" t="s">
        <v>8279</v>
      </c>
      <c r="R747" s="15">
        <f t="shared" si="59"/>
        <v>41367.572280092594</v>
      </c>
      <c r="S747" s="15">
        <f t="shared" si="60"/>
        <v>41397.572280092594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9419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>
        <f t="shared" si="57"/>
        <v>315</v>
      </c>
      <c r="O748">
        <f t="shared" si="58"/>
        <v>97.1</v>
      </c>
      <c r="P748" s="11" t="s">
        <v>8278</v>
      </c>
      <c r="Q748" t="s">
        <v>8279</v>
      </c>
      <c r="R748" s="15">
        <f t="shared" si="59"/>
        <v>41157.042928240742</v>
      </c>
      <c r="S748" s="15">
        <f t="shared" si="60"/>
        <v>41175.165972222225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9395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>
        <f t="shared" si="57"/>
        <v>134</v>
      </c>
      <c r="O749">
        <f t="shared" si="58"/>
        <v>170.82</v>
      </c>
      <c r="P749" s="11" t="s">
        <v>8278</v>
      </c>
      <c r="Q749" t="s">
        <v>8279</v>
      </c>
      <c r="R749" s="15">
        <f t="shared" si="59"/>
        <v>41988.548831018517</v>
      </c>
      <c r="S749" s="15">
        <f t="shared" si="60"/>
        <v>42019.454166666663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9387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>
        <f t="shared" si="57"/>
        <v>469</v>
      </c>
      <c r="O750">
        <f t="shared" si="58"/>
        <v>213.34</v>
      </c>
      <c r="P750" s="11" t="s">
        <v>8278</v>
      </c>
      <c r="Q750" t="s">
        <v>8279</v>
      </c>
      <c r="R750" s="15">
        <f t="shared" si="59"/>
        <v>41831.846828703703</v>
      </c>
      <c r="S750" s="15">
        <f t="shared" si="60"/>
        <v>41861.846828703703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9370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>
        <f t="shared" si="57"/>
        <v>94</v>
      </c>
      <c r="O751">
        <f t="shared" si="58"/>
        <v>85.18</v>
      </c>
      <c r="P751" s="11" t="s">
        <v>8278</v>
      </c>
      <c r="Q751" t="s">
        <v>8279</v>
      </c>
      <c r="R751" s="15">
        <f t="shared" si="59"/>
        <v>42733.94131944445</v>
      </c>
      <c r="S751" s="15">
        <f t="shared" si="60"/>
        <v>42763.94131944445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9342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>
        <f t="shared" si="57"/>
        <v>210</v>
      </c>
      <c r="O752">
        <f t="shared" si="58"/>
        <v>158.34</v>
      </c>
      <c r="P752" s="11" t="s">
        <v>8278</v>
      </c>
      <c r="Q752" t="s">
        <v>8279</v>
      </c>
      <c r="R752" s="15">
        <f t="shared" si="59"/>
        <v>41299.878148148149</v>
      </c>
      <c r="S752" s="15">
        <f t="shared" si="60"/>
        <v>41329.878148148149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9302.75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>
        <f t="shared" si="57"/>
        <v>310</v>
      </c>
      <c r="O753">
        <f t="shared" si="58"/>
        <v>150.04</v>
      </c>
      <c r="P753" s="11" t="s">
        <v>8278</v>
      </c>
      <c r="Q753" t="s">
        <v>8279</v>
      </c>
      <c r="R753" s="15">
        <f t="shared" si="59"/>
        <v>40713.630497685182</v>
      </c>
      <c r="S753" s="15">
        <f t="shared" si="60"/>
        <v>40759.630497685182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9302.5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>
        <f t="shared" si="57"/>
        <v>186</v>
      </c>
      <c r="O754">
        <f t="shared" si="58"/>
        <v>88.6</v>
      </c>
      <c r="P754" s="11" t="s">
        <v>8278</v>
      </c>
      <c r="Q754" t="s">
        <v>8279</v>
      </c>
      <c r="R754" s="15">
        <f t="shared" si="59"/>
        <v>42639.421493055561</v>
      </c>
      <c r="S754" s="15">
        <f t="shared" si="60"/>
        <v>42659.458333333328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9228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>
        <f t="shared" si="57"/>
        <v>92</v>
      </c>
      <c r="O755">
        <f t="shared" si="58"/>
        <v>354.92</v>
      </c>
      <c r="P755" s="11" t="s">
        <v>8278</v>
      </c>
      <c r="Q755" t="s">
        <v>8279</v>
      </c>
      <c r="R755" s="15">
        <f t="shared" si="59"/>
        <v>42019.590173611112</v>
      </c>
      <c r="S755" s="15">
        <f t="shared" si="60"/>
        <v>42049.590173611112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9228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>
        <f t="shared" si="57"/>
        <v>461</v>
      </c>
      <c r="O756">
        <f t="shared" si="58"/>
        <v>188.33</v>
      </c>
      <c r="P756" s="11" t="s">
        <v>8278</v>
      </c>
      <c r="Q756" t="s">
        <v>8279</v>
      </c>
      <c r="R756" s="15">
        <f t="shared" si="59"/>
        <v>41249.749085648145</v>
      </c>
      <c r="S756" s="15">
        <f t="shared" si="60"/>
        <v>41279.749085648145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9203.23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>
        <f t="shared" si="57"/>
        <v>368</v>
      </c>
      <c r="O757">
        <f t="shared" si="58"/>
        <v>135.34</v>
      </c>
      <c r="P757" s="11" t="s">
        <v>8278</v>
      </c>
      <c r="Q757" t="s">
        <v>8279</v>
      </c>
      <c r="R757" s="15">
        <f t="shared" si="59"/>
        <v>41383.605057870373</v>
      </c>
      <c r="S757" s="15">
        <f t="shared" si="60"/>
        <v>41414.02847222222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9170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>
        <f t="shared" si="57"/>
        <v>1310</v>
      </c>
      <c r="O758">
        <f t="shared" si="58"/>
        <v>416.82</v>
      </c>
      <c r="P758" s="11" t="s">
        <v>8278</v>
      </c>
      <c r="Q758" t="s">
        <v>8279</v>
      </c>
      <c r="R758" s="15">
        <f t="shared" si="59"/>
        <v>40590.766886574071</v>
      </c>
      <c r="S758" s="15">
        <f t="shared" si="60"/>
        <v>40651.725219907406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9137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>
        <f t="shared" si="57"/>
        <v>3655</v>
      </c>
      <c r="O759">
        <f t="shared" si="58"/>
        <v>507.61</v>
      </c>
      <c r="P759" s="11" t="s">
        <v>8278</v>
      </c>
      <c r="Q759" t="s">
        <v>8279</v>
      </c>
      <c r="R759" s="15">
        <f t="shared" si="59"/>
        <v>41235.054560185185</v>
      </c>
      <c r="S759" s="15">
        <f t="shared" si="60"/>
        <v>41249.054560185185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9130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>
        <f t="shared" si="57"/>
        <v>365</v>
      </c>
      <c r="O760">
        <f t="shared" si="58"/>
        <v>480.53</v>
      </c>
      <c r="P760" s="11" t="s">
        <v>8278</v>
      </c>
      <c r="Q760" t="s">
        <v>8279</v>
      </c>
      <c r="R760" s="15">
        <f t="shared" si="59"/>
        <v>40429.836435185185</v>
      </c>
      <c r="S760" s="15">
        <f t="shared" si="60"/>
        <v>40459.836435185185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9124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>
        <f t="shared" si="57"/>
        <v>182</v>
      </c>
      <c r="O761">
        <f t="shared" si="58"/>
        <v>92.16</v>
      </c>
      <c r="P761" s="11" t="s">
        <v>8278</v>
      </c>
      <c r="Q761" t="s">
        <v>8279</v>
      </c>
      <c r="R761" s="15">
        <f t="shared" si="59"/>
        <v>41789.330312500002</v>
      </c>
      <c r="S761" s="15">
        <f t="shared" si="60"/>
        <v>41829.330312500002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9121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>
        <f t="shared" si="57"/>
        <v>415</v>
      </c>
      <c r="O762">
        <f t="shared" si="58"/>
        <v>0</v>
      </c>
      <c r="P762" s="11" t="s">
        <v>8278</v>
      </c>
      <c r="Q762" t="s">
        <v>8280</v>
      </c>
      <c r="R762" s="15">
        <f t="shared" si="59"/>
        <v>42670.764039351852</v>
      </c>
      <c r="S762" s="15">
        <f t="shared" si="60"/>
        <v>42700.805706018517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9111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>
        <f t="shared" si="57"/>
        <v>182</v>
      </c>
      <c r="O763">
        <f t="shared" si="58"/>
        <v>1518.5</v>
      </c>
      <c r="P763" s="11" t="s">
        <v>8278</v>
      </c>
      <c r="Q763" t="s">
        <v>8280</v>
      </c>
      <c r="R763" s="15">
        <f t="shared" si="59"/>
        <v>41642.751458333332</v>
      </c>
      <c r="S763" s="15">
        <f t="shared" si="60"/>
        <v>41672.751458333332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9110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>
        <f t="shared" si="57"/>
        <v>260</v>
      </c>
      <c r="O764">
        <f t="shared" si="58"/>
        <v>0</v>
      </c>
      <c r="P764" s="11" t="s">
        <v>8278</v>
      </c>
      <c r="Q764" t="s">
        <v>8280</v>
      </c>
      <c r="R764" s="15">
        <f t="shared" si="59"/>
        <v>42690.858449074076</v>
      </c>
      <c r="S764" s="15">
        <f t="shared" si="60"/>
        <v>42708.25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9044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>
        <f t="shared" si="57"/>
        <v>211</v>
      </c>
      <c r="O765">
        <f t="shared" si="58"/>
        <v>9044</v>
      </c>
      <c r="P765" s="11" t="s">
        <v>8278</v>
      </c>
      <c r="Q765" t="s">
        <v>8280</v>
      </c>
      <c r="R765" s="15">
        <f t="shared" si="59"/>
        <v>41471.446851851848</v>
      </c>
      <c r="S765" s="15">
        <f t="shared" si="60"/>
        <v>41501.446851851848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9030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>
        <f t="shared" si="57"/>
        <v>181</v>
      </c>
      <c r="O766">
        <f t="shared" si="58"/>
        <v>0</v>
      </c>
      <c r="P766" s="11" t="s">
        <v>8278</v>
      </c>
      <c r="Q766" t="s">
        <v>8280</v>
      </c>
      <c r="R766" s="15">
        <f t="shared" si="59"/>
        <v>42227.173159722224</v>
      </c>
      <c r="S766" s="15">
        <f t="shared" si="60"/>
        <v>42257.173159722224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9015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>
        <f t="shared" si="57"/>
        <v>129</v>
      </c>
      <c r="O767">
        <f t="shared" si="58"/>
        <v>204.89</v>
      </c>
      <c r="P767" s="11" t="s">
        <v>8278</v>
      </c>
      <c r="Q767" t="s">
        <v>8280</v>
      </c>
      <c r="R767" s="15">
        <f t="shared" si="59"/>
        <v>41901.542638888888</v>
      </c>
      <c r="S767" s="15">
        <f t="shared" si="60"/>
        <v>41931.542638888888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8950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>
        <f t="shared" si="57"/>
        <v>224</v>
      </c>
      <c r="O768">
        <f t="shared" si="58"/>
        <v>0</v>
      </c>
      <c r="P768" s="11" t="s">
        <v>8278</v>
      </c>
      <c r="Q768" t="s">
        <v>8280</v>
      </c>
      <c r="R768" s="15">
        <f t="shared" si="59"/>
        <v>42021.783368055556</v>
      </c>
      <c r="S768" s="15">
        <f t="shared" si="60"/>
        <v>42051.783368055556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8837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>
        <f t="shared" si="57"/>
        <v>177</v>
      </c>
      <c r="O769">
        <f t="shared" si="58"/>
        <v>2945.67</v>
      </c>
      <c r="P769" s="11" t="s">
        <v>8278</v>
      </c>
      <c r="Q769" t="s">
        <v>8280</v>
      </c>
      <c r="R769" s="15">
        <f t="shared" si="59"/>
        <v>42115.143634259264</v>
      </c>
      <c r="S769" s="15">
        <f t="shared" si="60"/>
        <v>42145.143634259264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8832.49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>
        <f t="shared" si="57"/>
        <v>353</v>
      </c>
      <c r="O770">
        <f t="shared" si="58"/>
        <v>0</v>
      </c>
      <c r="P770" s="11" t="s">
        <v>8278</v>
      </c>
      <c r="Q770" t="s">
        <v>8280</v>
      </c>
      <c r="R770" s="15">
        <f t="shared" si="59"/>
        <v>41594.207060185188</v>
      </c>
      <c r="S770" s="15">
        <f t="shared" si="60"/>
        <v>41624.207060185188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8827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>
        <f t="shared" ref="N771:N834" si="61">ROUND(E771/D771*100,0)</f>
        <v>221</v>
      </c>
      <c r="O771">
        <f t="shared" ref="O771:O834" si="62">IFERROR(ROUND(E771/L771,2),0)</f>
        <v>169.75</v>
      </c>
      <c r="P771" s="11" t="s">
        <v>8278</v>
      </c>
      <c r="Q771" t="s">
        <v>8280</v>
      </c>
      <c r="R771" s="15">
        <f t="shared" ref="R771:R834" si="63">(((J771/60)/60)/24)+DATE(1970,1,1)</f>
        <v>41604.996458333335</v>
      </c>
      <c r="S771" s="15">
        <f t="shared" ref="S771:S834" si="64">(((I771/60)/60)/24)+DATE(1970,1,1)</f>
        <v>41634.996458333335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8815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>
        <f t="shared" si="61"/>
        <v>50</v>
      </c>
      <c r="O772">
        <f t="shared" si="62"/>
        <v>0</v>
      </c>
      <c r="P772" s="11" t="s">
        <v>8278</v>
      </c>
      <c r="Q772" t="s">
        <v>8280</v>
      </c>
      <c r="R772" s="15">
        <f t="shared" si="63"/>
        <v>41289.999641203707</v>
      </c>
      <c r="S772" s="15">
        <f t="shared" si="64"/>
        <v>41329.999641203707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8807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>
        <f t="shared" si="61"/>
        <v>23</v>
      </c>
      <c r="O773">
        <f t="shared" si="62"/>
        <v>8807</v>
      </c>
      <c r="P773" s="11" t="s">
        <v>8278</v>
      </c>
      <c r="Q773" t="s">
        <v>8280</v>
      </c>
      <c r="R773" s="15">
        <f t="shared" si="63"/>
        <v>42349.824097222227</v>
      </c>
      <c r="S773" s="15">
        <f t="shared" si="64"/>
        <v>42399.824097222227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8792.02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>
        <f t="shared" si="61"/>
        <v>586</v>
      </c>
      <c r="O774">
        <f t="shared" si="62"/>
        <v>8792.02</v>
      </c>
      <c r="P774" s="11" t="s">
        <v>8278</v>
      </c>
      <c r="Q774" t="s">
        <v>8280</v>
      </c>
      <c r="R774" s="15">
        <f t="shared" si="63"/>
        <v>40068.056932870371</v>
      </c>
      <c r="S774" s="15">
        <f t="shared" si="64"/>
        <v>40118.165972222225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8780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>
        <f t="shared" si="61"/>
        <v>234</v>
      </c>
      <c r="O775">
        <f t="shared" si="62"/>
        <v>4390</v>
      </c>
      <c r="P775" s="11" t="s">
        <v>8278</v>
      </c>
      <c r="Q775" t="s">
        <v>8280</v>
      </c>
      <c r="R775" s="15">
        <f t="shared" si="63"/>
        <v>42100.735937499994</v>
      </c>
      <c r="S775" s="15">
        <f t="shared" si="64"/>
        <v>42134.959027777775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8750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>
        <f t="shared" si="61"/>
        <v>1750</v>
      </c>
      <c r="O776">
        <f t="shared" si="62"/>
        <v>972.22</v>
      </c>
      <c r="P776" s="11" t="s">
        <v>8278</v>
      </c>
      <c r="Q776" t="s">
        <v>8280</v>
      </c>
      <c r="R776" s="15">
        <f t="shared" si="63"/>
        <v>41663.780300925922</v>
      </c>
      <c r="S776" s="15">
        <f t="shared" si="64"/>
        <v>41693.780300925922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8740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>
        <f t="shared" si="61"/>
        <v>87</v>
      </c>
      <c r="O777">
        <f t="shared" si="62"/>
        <v>1748</v>
      </c>
      <c r="P777" s="11" t="s">
        <v>8278</v>
      </c>
      <c r="Q777" t="s">
        <v>8280</v>
      </c>
      <c r="R777" s="15">
        <f t="shared" si="63"/>
        <v>40863.060127314813</v>
      </c>
      <c r="S777" s="15">
        <f t="shared" si="64"/>
        <v>40893.060127314813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8739.01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>
        <f t="shared" si="61"/>
        <v>125</v>
      </c>
      <c r="O778">
        <f t="shared" si="62"/>
        <v>153.32</v>
      </c>
      <c r="P778" s="11" t="s">
        <v>8278</v>
      </c>
      <c r="Q778" t="s">
        <v>8280</v>
      </c>
      <c r="R778" s="15">
        <f t="shared" si="63"/>
        <v>42250.685706018514</v>
      </c>
      <c r="S778" s="15">
        <f t="shared" si="64"/>
        <v>42288.208333333328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8735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>
        <f t="shared" si="61"/>
        <v>291</v>
      </c>
      <c r="O779">
        <f t="shared" si="62"/>
        <v>2911.67</v>
      </c>
      <c r="P779" s="11" t="s">
        <v>8278</v>
      </c>
      <c r="Q779" t="s">
        <v>8280</v>
      </c>
      <c r="R779" s="15">
        <f t="shared" si="63"/>
        <v>41456.981215277774</v>
      </c>
      <c r="S779" s="15">
        <f t="shared" si="64"/>
        <v>41486.981215277774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8730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>
        <f t="shared" si="61"/>
        <v>1746</v>
      </c>
      <c r="O780">
        <f t="shared" si="62"/>
        <v>8730</v>
      </c>
      <c r="P780" s="11" t="s">
        <v>8278</v>
      </c>
      <c r="Q780" t="s">
        <v>8280</v>
      </c>
      <c r="R780" s="15">
        <f t="shared" si="63"/>
        <v>41729.702314814815</v>
      </c>
      <c r="S780" s="15">
        <f t="shared" si="64"/>
        <v>41759.702314814815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8725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>
        <f t="shared" si="61"/>
        <v>58</v>
      </c>
      <c r="O781">
        <f t="shared" si="62"/>
        <v>1454.17</v>
      </c>
      <c r="P781" s="11" t="s">
        <v>8278</v>
      </c>
      <c r="Q781" t="s">
        <v>8280</v>
      </c>
      <c r="R781" s="15">
        <f t="shared" si="63"/>
        <v>40436.68408564815</v>
      </c>
      <c r="S781" s="15">
        <f t="shared" si="64"/>
        <v>40466.166666666664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8722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>
        <f t="shared" si="61"/>
        <v>872</v>
      </c>
      <c r="O782">
        <f t="shared" si="62"/>
        <v>323.04000000000002</v>
      </c>
      <c r="P782" s="11" t="s">
        <v>8281</v>
      </c>
      <c r="Q782" t="s">
        <v>8282</v>
      </c>
      <c r="R782" s="15">
        <f t="shared" si="63"/>
        <v>40636.673900462964</v>
      </c>
      <c r="S782" s="15">
        <f t="shared" si="64"/>
        <v>40666.673900462964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8711.52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>
        <f t="shared" si="61"/>
        <v>1089</v>
      </c>
      <c r="O783">
        <f t="shared" si="62"/>
        <v>348.46</v>
      </c>
      <c r="P783" s="11" t="s">
        <v>8281</v>
      </c>
      <c r="Q783" t="s">
        <v>8282</v>
      </c>
      <c r="R783" s="15">
        <f t="shared" si="63"/>
        <v>41403.000856481485</v>
      </c>
      <c r="S783" s="15">
        <f t="shared" si="64"/>
        <v>41433.000856481485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8685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>
        <f t="shared" si="61"/>
        <v>1241</v>
      </c>
      <c r="O784">
        <f t="shared" si="62"/>
        <v>620.36</v>
      </c>
      <c r="P784" s="11" t="s">
        <v>8281</v>
      </c>
      <c r="Q784" t="s">
        <v>8282</v>
      </c>
      <c r="R784" s="15">
        <f t="shared" si="63"/>
        <v>41116.758125</v>
      </c>
      <c r="S784" s="15">
        <f t="shared" si="64"/>
        <v>41146.758125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8666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>
        <f t="shared" si="61"/>
        <v>578</v>
      </c>
      <c r="O785">
        <f t="shared" si="62"/>
        <v>247.6</v>
      </c>
      <c r="P785" s="11" t="s">
        <v>8281</v>
      </c>
      <c r="Q785" t="s">
        <v>8282</v>
      </c>
      <c r="R785" s="15">
        <f t="shared" si="63"/>
        <v>40987.773715277777</v>
      </c>
      <c r="S785" s="15">
        <f t="shared" si="64"/>
        <v>41026.916666666664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8640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>
        <f t="shared" si="61"/>
        <v>864</v>
      </c>
      <c r="O786">
        <f t="shared" si="62"/>
        <v>864</v>
      </c>
      <c r="P786" s="11" t="s">
        <v>8281</v>
      </c>
      <c r="Q786" t="s">
        <v>8282</v>
      </c>
      <c r="R786" s="15">
        <f t="shared" si="63"/>
        <v>41675.149525462963</v>
      </c>
      <c r="S786" s="15">
        <f t="shared" si="64"/>
        <v>41715.107858796298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8636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>
        <f t="shared" si="61"/>
        <v>1727</v>
      </c>
      <c r="O787">
        <f t="shared" si="62"/>
        <v>297.79000000000002</v>
      </c>
      <c r="P787" s="11" t="s">
        <v>8281</v>
      </c>
      <c r="Q787" t="s">
        <v>8282</v>
      </c>
      <c r="R787" s="15">
        <f t="shared" si="63"/>
        <v>41303.593923611108</v>
      </c>
      <c r="S787" s="15">
        <f t="shared" si="64"/>
        <v>41333.593923611108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8632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>
        <f t="shared" si="61"/>
        <v>173</v>
      </c>
      <c r="O788">
        <f t="shared" si="62"/>
        <v>196.18</v>
      </c>
      <c r="P788" s="11" t="s">
        <v>8281</v>
      </c>
      <c r="Q788" t="s">
        <v>8282</v>
      </c>
      <c r="R788" s="15">
        <f t="shared" si="63"/>
        <v>40983.055949074071</v>
      </c>
      <c r="S788" s="15">
        <f t="shared" si="64"/>
        <v>41040.657638888886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8620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>
        <f t="shared" si="61"/>
        <v>718</v>
      </c>
      <c r="O789">
        <f t="shared" si="62"/>
        <v>507.06</v>
      </c>
      <c r="P789" s="11" t="s">
        <v>8281</v>
      </c>
      <c r="Q789" t="s">
        <v>8282</v>
      </c>
      <c r="R789" s="15">
        <f t="shared" si="63"/>
        <v>41549.627615740741</v>
      </c>
      <c r="S789" s="15">
        <f t="shared" si="64"/>
        <v>41579.627615740741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8586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>
        <f t="shared" si="61"/>
        <v>859</v>
      </c>
      <c r="O790">
        <f t="shared" si="62"/>
        <v>252.53</v>
      </c>
      <c r="P790" s="11" t="s">
        <v>8281</v>
      </c>
      <c r="Q790" t="s">
        <v>8282</v>
      </c>
      <c r="R790" s="15">
        <f t="shared" si="63"/>
        <v>41059.006805555553</v>
      </c>
      <c r="S790" s="15">
        <f t="shared" si="64"/>
        <v>41097.165972222225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8581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>
        <f t="shared" si="61"/>
        <v>505</v>
      </c>
      <c r="O791">
        <f t="shared" si="62"/>
        <v>612.92999999999995</v>
      </c>
      <c r="P791" s="11" t="s">
        <v>8281</v>
      </c>
      <c r="Q791" t="s">
        <v>8282</v>
      </c>
      <c r="R791" s="15">
        <f t="shared" si="63"/>
        <v>41277.186111111114</v>
      </c>
      <c r="S791" s="15">
        <f t="shared" si="64"/>
        <v>41295.332638888889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8567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>
        <f t="shared" si="61"/>
        <v>86</v>
      </c>
      <c r="O792">
        <f t="shared" si="62"/>
        <v>54.92</v>
      </c>
      <c r="P792" s="11" t="s">
        <v>8281</v>
      </c>
      <c r="Q792" t="s">
        <v>8282</v>
      </c>
      <c r="R792" s="15">
        <f t="shared" si="63"/>
        <v>41276.047905092593</v>
      </c>
      <c r="S792" s="15">
        <f t="shared" si="64"/>
        <v>41306.047905092593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8538.66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>
        <f t="shared" si="61"/>
        <v>114</v>
      </c>
      <c r="O793">
        <f t="shared" si="62"/>
        <v>66.709999999999994</v>
      </c>
      <c r="P793" s="11" t="s">
        <v>8281</v>
      </c>
      <c r="Q793" t="s">
        <v>8282</v>
      </c>
      <c r="R793" s="15">
        <f t="shared" si="63"/>
        <v>41557.780624999999</v>
      </c>
      <c r="S793" s="15">
        <f t="shared" si="64"/>
        <v>41591.249305555553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8537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>
        <f t="shared" si="61"/>
        <v>341</v>
      </c>
      <c r="O794">
        <f t="shared" si="62"/>
        <v>142.28</v>
      </c>
      <c r="P794" s="11" t="s">
        <v>8281</v>
      </c>
      <c r="Q794" t="s">
        <v>8282</v>
      </c>
      <c r="R794" s="15">
        <f t="shared" si="63"/>
        <v>41555.873645833337</v>
      </c>
      <c r="S794" s="15">
        <f t="shared" si="64"/>
        <v>41585.915312500001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8537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>
        <f t="shared" si="61"/>
        <v>310</v>
      </c>
      <c r="O795">
        <f t="shared" si="62"/>
        <v>266.77999999999997</v>
      </c>
      <c r="P795" s="11" t="s">
        <v>8281</v>
      </c>
      <c r="Q795" t="s">
        <v>8282</v>
      </c>
      <c r="R795" s="15">
        <f t="shared" si="63"/>
        <v>41442.741249999999</v>
      </c>
      <c r="S795" s="15">
        <f t="shared" si="64"/>
        <v>41458.207638888889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8529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>
        <f t="shared" si="61"/>
        <v>107</v>
      </c>
      <c r="O796">
        <f t="shared" si="62"/>
        <v>160.91999999999999</v>
      </c>
      <c r="P796" s="11" t="s">
        <v>8281</v>
      </c>
      <c r="Q796" t="s">
        <v>8282</v>
      </c>
      <c r="R796" s="15">
        <f t="shared" si="63"/>
        <v>40736.115011574075</v>
      </c>
      <c r="S796" s="15">
        <f t="shared" si="64"/>
        <v>40791.712500000001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8519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>
        <f t="shared" si="61"/>
        <v>61</v>
      </c>
      <c r="O797">
        <f t="shared" si="62"/>
        <v>46.3</v>
      </c>
      <c r="P797" s="11" t="s">
        <v>8281</v>
      </c>
      <c r="Q797" t="s">
        <v>8282</v>
      </c>
      <c r="R797" s="15">
        <f t="shared" si="63"/>
        <v>40963.613032407404</v>
      </c>
      <c r="S797" s="15">
        <f t="shared" si="64"/>
        <v>41006.207638888889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8471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>
        <f t="shared" si="61"/>
        <v>85</v>
      </c>
      <c r="O798">
        <f t="shared" si="62"/>
        <v>94.12</v>
      </c>
      <c r="P798" s="11" t="s">
        <v>8281</v>
      </c>
      <c r="Q798" t="s">
        <v>8282</v>
      </c>
      <c r="R798" s="15">
        <f t="shared" si="63"/>
        <v>41502.882928240739</v>
      </c>
      <c r="S798" s="15">
        <f t="shared" si="64"/>
        <v>41532.881944444445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>
        <f t="shared" si="61"/>
        <v>282</v>
      </c>
      <c r="O799">
        <f t="shared" si="62"/>
        <v>118.97</v>
      </c>
      <c r="P799" s="11" t="s">
        <v>8281</v>
      </c>
      <c r="Q799" t="s">
        <v>8282</v>
      </c>
      <c r="R799" s="15">
        <f t="shared" si="63"/>
        <v>40996.994074074071</v>
      </c>
      <c r="S799" s="15">
        <f t="shared" si="64"/>
        <v>41028.166666666664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8425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>
        <f t="shared" si="61"/>
        <v>241</v>
      </c>
      <c r="O800">
        <f t="shared" si="62"/>
        <v>96.84</v>
      </c>
      <c r="P800" s="11" t="s">
        <v>8281</v>
      </c>
      <c r="Q800" t="s">
        <v>8282</v>
      </c>
      <c r="R800" s="15">
        <f t="shared" si="63"/>
        <v>41882.590127314819</v>
      </c>
      <c r="S800" s="15">
        <f t="shared" si="64"/>
        <v>41912.590127314819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>
        <f t="shared" si="61"/>
        <v>168</v>
      </c>
      <c r="O801">
        <f t="shared" si="62"/>
        <v>300.04000000000002</v>
      </c>
      <c r="P801" s="11" t="s">
        <v>8281</v>
      </c>
      <c r="Q801" t="s">
        <v>8282</v>
      </c>
      <c r="R801" s="15">
        <f t="shared" si="63"/>
        <v>40996.667199074072</v>
      </c>
      <c r="S801" s="15">
        <f t="shared" si="64"/>
        <v>41026.667199074072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8399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>
        <f t="shared" si="61"/>
        <v>560</v>
      </c>
      <c r="O802">
        <f t="shared" si="62"/>
        <v>149.97999999999999</v>
      </c>
      <c r="P802" s="11" t="s">
        <v>8281</v>
      </c>
      <c r="Q802" t="s">
        <v>8282</v>
      </c>
      <c r="R802" s="15">
        <f t="shared" si="63"/>
        <v>41863.433495370373</v>
      </c>
      <c r="S802" s="15">
        <f t="shared" si="64"/>
        <v>41893.433495370373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8355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>
        <f t="shared" si="61"/>
        <v>418</v>
      </c>
      <c r="O803">
        <f t="shared" si="62"/>
        <v>163.82</v>
      </c>
      <c r="P803" s="11" t="s">
        <v>8281</v>
      </c>
      <c r="Q803" t="s">
        <v>8282</v>
      </c>
      <c r="R803" s="15">
        <f t="shared" si="63"/>
        <v>40695.795370370368</v>
      </c>
      <c r="S803" s="15">
        <f t="shared" si="64"/>
        <v>40725.795370370368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8349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>
        <f t="shared" si="61"/>
        <v>139</v>
      </c>
      <c r="O804">
        <f t="shared" si="62"/>
        <v>111.32</v>
      </c>
      <c r="P804" s="11" t="s">
        <v>8281</v>
      </c>
      <c r="Q804" t="s">
        <v>8282</v>
      </c>
      <c r="R804" s="15">
        <f t="shared" si="63"/>
        <v>41123.022268518522</v>
      </c>
      <c r="S804" s="15">
        <f t="shared" si="64"/>
        <v>41169.170138888891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8348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>
        <f t="shared" si="61"/>
        <v>363</v>
      </c>
      <c r="O805">
        <f t="shared" si="62"/>
        <v>219.68</v>
      </c>
      <c r="P805" s="11" t="s">
        <v>8281</v>
      </c>
      <c r="Q805" t="s">
        <v>8282</v>
      </c>
      <c r="R805" s="15">
        <f t="shared" si="63"/>
        <v>40665.949976851851</v>
      </c>
      <c r="S805" s="15">
        <f t="shared" si="64"/>
        <v>40692.041666666664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8320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>
        <f t="shared" si="61"/>
        <v>151</v>
      </c>
      <c r="O806">
        <f t="shared" si="62"/>
        <v>462.22</v>
      </c>
      <c r="P806" s="11" t="s">
        <v>8281</v>
      </c>
      <c r="Q806" t="s">
        <v>8282</v>
      </c>
      <c r="R806" s="15">
        <f t="shared" si="63"/>
        <v>40730.105625000004</v>
      </c>
      <c r="S806" s="15">
        <f t="shared" si="64"/>
        <v>40747.165972222225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8315.01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>
        <f t="shared" si="61"/>
        <v>277</v>
      </c>
      <c r="O807">
        <f t="shared" si="62"/>
        <v>153.97999999999999</v>
      </c>
      <c r="P807" s="11" t="s">
        <v>8281</v>
      </c>
      <c r="Q807" t="s">
        <v>8282</v>
      </c>
      <c r="R807" s="15">
        <f t="shared" si="63"/>
        <v>40690.823055555556</v>
      </c>
      <c r="S807" s="15">
        <f t="shared" si="64"/>
        <v>40740.958333333336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8306.42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>
        <f t="shared" si="61"/>
        <v>104</v>
      </c>
      <c r="O808">
        <f t="shared" si="62"/>
        <v>116.99</v>
      </c>
      <c r="P808" s="11" t="s">
        <v>8281</v>
      </c>
      <c r="Q808" t="s">
        <v>8282</v>
      </c>
      <c r="R808" s="15">
        <f t="shared" si="63"/>
        <v>40763.691423611112</v>
      </c>
      <c r="S808" s="15">
        <f t="shared" si="64"/>
        <v>40793.691423611112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8301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>
        <f t="shared" si="61"/>
        <v>208</v>
      </c>
      <c r="O809">
        <f t="shared" si="62"/>
        <v>145.63</v>
      </c>
      <c r="P809" s="11" t="s">
        <v>8281</v>
      </c>
      <c r="Q809" t="s">
        <v>8282</v>
      </c>
      <c r="R809" s="15">
        <f t="shared" si="63"/>
        <v>42759.628599537042</v>
      </c>
      <c r="S809" s="15">
        <f t="shared" si="64"/>
        <v>42795.083333333328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8300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>
        <f t="shared" si="61"/>
        <v>184</v>
      </c>
      <c r="O810">
        <f t="shared" si="62"/>
        <v>193.02</v>
      </c>
      <c r="P810" s="11" t="s">
        <v>8281</v>
      </c>
      <c r="Q810" t="s">
        <v>8282</v>
      </c>
      <c r="R810" s="15">
        <f t="shared" si="63"/>
        <v>41962.100532407407</v>
      </c>
      <c r="S810" s="15">
        <f t="shared" si="64"/>
        <v>41995.207638888889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8272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>
        <f t="shared" si="61"/>
        <v>207</v>
      </c>
      <c r="O811">
        <f t="shared" si="62"/>
        <v>159.08000000000001</v>
      </c>
      <c r="P811" s="11" t="s">
        <v>8281</v>
      </c>
      <c r="Q811" t="s">
        <v>8282</v>
      </c>
      <c r="R811" s="15">
        <f t="shared" si="63"/>
        <v>41628.833680555559</v>
      </c>
      <c r="S811" s="15">
        <f t="shared" si="64"/>
        <v>41658.833680555559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8256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>
        <f t="shared" si="61"/>
        <v>550</v>
      </c>
      <c r="O812">
        <f t="shared" si="62"/>
        <v>305.77999999999997</v>
      </c>
      <c r="P812" s="11" t="s">
        <v>8281</v>
      </c>
      <c r="Q812" t="s">
        <v>8282</v>
      </c>
      <c r="R812" s="15">
        <f t="shared" si="63"/>
        <v>41123.056273148148</v>
      </c>
      <c r="S812" s="15">
        <f t="shared" si="64"/>
        <v>41153.056273148148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8241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>
        <f t="shared" si="61"/>
        <v>824</v>
      </c>
      <c r="O813">
        <f t="shared" si="62"/>
        <v>686.75</v>
      </c>
      <c r="P813" s="11" t="s">
        <v>8281</v>
      </c>
      <c r="Q813" t="s">
        <v>8282</v>
      </c>
      <c r="R813" s="15">
        <f t="shared" si="63"/>
        <v>41443.643541666665</v>
      </c>
      <c r="S813" s="15">
        <f t="shared" si="64"/>
        <v>41465.702777777777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8230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>
        <f t="shared" si="61"/>
        <v>1372</v>
      </c>
      <c r="O814">
        <f t="shared" si="62"/>
        <v>249.39</v>
      </c>
      <c r="P814" s="11" t="s">
        <v>8281</v>
      </c>
      <c r="Q814" t="s">
        <v>8282</v>
      </c>
      <c r="R814" s="15">
        <f t="shared" si="63"/>
        <v>41282.017962962964</v>
      </c>
      <c r="S814" s="15">
        <f t="shared" si="64"/>
        <v>41334.581944444442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8227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>
        <f t="shared" si="61"/>
        <v>548</v>
      </c>
      <c r="O815">
        <f t="shared" si="62"/>
        <v>85.7</v>
      </c>
      <c r="P815" s="11" t="s">
        <v>8281</v>
      </c>
      <c r="Q815" t="s">
        <v>8282</v>
      </c>
      <c r="R815" s="15">
        <f t="shared" si="63"/>
        <v>41080.960243055553</v>
      </c>
      <c r="S815" s="15">
        <f t="shared" si="64"/>
        <v>41110.960243055553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8211.61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>
        <f t="shared" si="61"/>
        <v>821</v>
      </c>
      <c r="O816">
        <f t="shared" si="62"/>
        <v>293.27</v>
      </c>
      <c r="P816" s="11" t="s">
        <v>8281</v>
      </c>
      <c r="Q816" t="s">
        <v>8282</v>
      </c>
      <c r="R816" s="15">
        <f t="shared" si="63"/>
        <v>40679.743067129632</v>
      </c>
      <c r="S816" s="15">
        <f t="shared" si="64"/>
        <v>40694.75277777778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8211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>
        <f t="shared" si="61"/>
        <v>205</v>
      </c>
      <c r="O817">
        <f t="shared" si="62"/>
        <v>190.95</v>
      </c>
      <c r="P817" s="11" t="s">
        <v>8281</v>
      </c>
      <c r="Q817" t="s">
        <v>8282</v>
      </c>
      <c r="R817" s="15">
        <f t="shared" si="63"/>
        <v>41914.917858796296</v>
      </c>
      <c r="S817" s="15">
        <f t="shared" si="64"/>
        <v>41944.917858796296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8211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>
        <f t="shared" si="61"/>
        <v>117</v>
      </c>
      <c r="O818">
        <f t="shared" si="62"/>
        <v>40.049999999999997</v>
      </c>
      <c r="P818" s="11" t="s">
        <v>8281</v>
      </c>
      <c r="Q818" t="s">
        <v>8282</v>
      </c>
      <c r="R818" s="15">
        <f t="shared" si="63"/>
        <v>41341.870868055557</v>
      </c>
      <c r="S818" s="15">
        <f t="shared" si="64"/>
        <v>41373.270833333336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8207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>
        <f t="shared" si="61"/>
        <v>547</v>
      </c>
      <c r="O819">
        <f t="shared" si="62"/>
        <v>356.83</v>
      </c>
      <c r="P819" s="11" t="s">
        <v>8281</v>
      </c>
      <c r="Q819" t="s">
        <v>8282</v>
      </c>
      <c r="R819" s="15">
        <f t="shared" si="63"/>
        <v>40925.599664351852</v>
      </c>
      <c r="S819" s="15">
        <f t="shared" si="64"/>
        <v>40979.207638888889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8191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>
        <f t="shared" si="61"/>
        <v>2340</v>
      </c>
      <c r="O820">
        <f t="shared" si="62"/>
        <v>431.11</v>
      </c>
      <c r="P820" s="11" t="s">
        <v>8281</v>
      </c>
      <c r="Q820" t="s">
        <v>8282</v>
      </c>
      <c r="R820" s="15">
        <f t="shared" si="63"/>
        <v>41120.882881944446</v>
      </c>
      <c r="S820" s="15">
        <f t="shared" si="64"/>
        <v>41128.709027777775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8190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>
        <f t="shared" si="61"/>
        <v>2048</v>
      </c>
      <c r="O821">
        <f t="shared" si="62"/>
        <v>585</v>
      </c>
      <c r="P821" s="11" t="s">
        <v>8281</v>
      </c>
      <c r="Q821" t="s">
        <v>8282</v>
      </c>
      <c r="R821" s="15">
        <f t="shared" si="63"/>
        <v>41619.998310185183</v>
      </c>
      <c r="S821" s="15">
        <f t="shared" si="64"/>
        <v>41629.197222222225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8173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>
        <f t="shared" si="61"/>
        <v>409</v>
      </c>
      <c r="O822">
        <f t="shared" si="62"/>
        <v>215.08</v>
      </c>
      <c r="P822" s="11" t="s">
        <v>8281</v>
      </c>
      <c r="Q822" t="s">
        <v>8282</v>
      </c>
      <c r="R822" s="15">
        <f t="shared" si="63"/>
        <v>41768.841921296298</v>
      </c>
      <c r="S822" s="15">
        <f t="shared" si="64"/>
        <v>41799.208333333336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8165.55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>
        <f t="shared" si="61"/>
        <v>47</v>
      </c>
      <c r="O823">
        <f t="shared" si="62"/>
        <v>104.69</v>
      </c>
      <c r="P823" s="11" t="s">
        <v>8281</v>
      </c>
      <c r="Q823" t="s">
        <v>8282</v>
      </c>
      <c r="R823" s="15">
        <f t="shared" si="63"/>
        <v>42093.922048611115</v>
      </c>
      <c r="S823" s="15">
        <f t="shared" si="64"/>
        <v>42128.167361111111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8160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>
        <f t="shared" si="61"/>
        <v>272</v>
      </c>
      <c r="O824">
        <f t="shared" si="62"/>
        <v>118.26</v>
      </c>
      <c r="P824" s="11" t="s">
        <v>8281</v>
      </c>
      <c r="Q824" t="s">
        <v>8282</v>
      </c>
      <c r="R824" s="15">
        <f t="shared" si="63"/>
        <v>41157.947337962964</v>
      </c>
      <c r="S824" s="15">
        <f t="shared" si="64"/>
        <v>41187.947337962964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8152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>
        <f t="shared" si="61"/>
        <v>1019</v>
      </c>
      <c r="O825">
        <f t="shared" si="62"/>
        <v>247.03</v>
      </c>
      <c r="P825" s="11" t="s">
        <v>8281</v>
      </c>
      <c r="Q825" t="s">
        <v>8282</v>
      </c>
      <c r="R825" s="15">
        <f t="shared" si="63"/>
        <v>42055.972824074073</v>
      </c>
      <c r="S825" s="15">
        <f t="shared" si="64"/>
        <v>42085.931157407409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8136.01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>
        <f t="shared" si="61"/>
        <v>509</v>
      </c>
      <c r="O826">
        <f t="shared" si="62"/>
        <v>150.66999999999999</v>
      </c>
      <c r="P826" s="11" t="s">
        <v>8281</v>
      </c>
      <c r="Q826" t="s">
        <v>8282</v>
      </c>
      <c r="R826" s="15">
        <f t="shared" si="63"/>
        <v>40250.242106481484</v>
      </c>
      <c r="S826" s="15">
        <f t="shared" si="64"/>
        <v>40286.290972222225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8120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>
        <f t="shared" si="61"/>
        <v>65</v>
      </c>
      <c r="O827">
        <f t="shared" si="62"/>
        <v>82.02</v>
      </c>
      <c r="P827" s="11" t="s">
        <v>8281</v>
      </c>
      <c r="Q827" t="s">
        <v>8282</v>
      </c>
      <c r="R827" s="15">
        <f t="shared" si="63"/>
        <v>41186.306527777779</v>
      </c>
      <c r="S827" s="15">
        <f t="shared" si="64"/>
        <v>41211.306527777779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8114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>
        <f t="shared" si="61"/>
        <v>148</v>
      </c>
      <c r="O828">
        <f t="shared" si="62"/>
        <v>165.59</v>
      </c>
      <c r="P828" s="11" t="s">
        <v>8281</v>
      </c>
      <c r="Q828" t="s">
        <v>8282</v>
      </c>
      <c r="R828" s="15">
        <f t="shared" si="63"/>
        <v>40973.038541666669</v>
      </c>
      <c r="S828" s="15">
        <f t="shared" si="64"/>
        <v>40993.996874999997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8110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>
        <f t="shared" si="61"/>
        <v>2703</v>
      </c>
      <c r="O829">
        <f t="shared" si="62"/>
        <v>737.27</v>
      </c>
      <c r="P829" s="11" t="s">
        <v>8281</v>
      </c>
      <c r="Q829" t="s">
        <v>8282</v>
      </c>
      <c r="R829" s="15">
        <f t="shared" si="63"/>
        <v>40927.473460648151</v>
      </c>
      <c r="S829" s="15">
        <f t="shared" si="64"/>
        <v>40953.825694444444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8109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>
        <f t="shared" si="61"/>
        <v>624</v>
      </c>
      <c r="O830">
        <f t="shared" si="62"/>
        <v>213.39</v>
      </c>
      <c r="P830" s="11" t="s">
        <v>8281</v>
      </c>
      <c r="Q830" t="s">
        <v>8282</v>
      </c>
      <c r="R830" s="15">
        <f t="shared" si="63"/>
        <v>41073.050717592596</v>
      </c>
      <c r="S830" s="15">
        <f t="shared" si="64"/>
        <v>41085.683333333334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8105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>
        <f t="shared" si="61"/>
        <v>1621</v>
      </c>
      <c r="O831">
        <f t="shared" si="62"/>
        <v>506.56</v>
      </c>
      <c r="P831" s="11" t="s">
        <v>8281</v>
      </c>
      <c r="Q831" t="s">
        <v>8282</v>
      </c>
      <c r="R831" s="15">
        <f t="shared" si="63"/>
        <v>42504.801388888889</v>
      </c>
      <c r="S831" s="15">
        <f t="shared" si="64"/>
        <v>42564.801388888889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8098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>
        <f t="shared" si="61"/>
        <v>450</v>
      </c>
      <c r="O832">
        <f t="shared" si="62"/>
        <v>253.06</v>
      </c>
      <c r="P832" s="11" t="s">
        <v>8281</v>
      </c>
      <c r="Q832" t="s">
        <v>8282</v>
      </c>
      <c r="R832" s="15">
        <f t="shared" si="63"/>
        <v>41325.525752314818</v>
      </c>
      <c r="S832" s="15">
        <f t="shared" si="64"/>
        <v>41355.484085648146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8095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>
        <f t="shared" si="61"/>
        <v>540</v>
      </c>
      <c r="O833">
        <f t="shared" si="62"/>
        <v>404.75</v>
      </c>
      <c r="P833" s="11" t="s">
        <v>8281</v>
      </c>
      <c r="Q833" t="s">
        <v>8282</v>
      </c>
      <c r="R833" s="15">
        <f t="shared" si="63"/>
        <v>40996.646921296298</v>
      </c>
      <c r="S833" s="15">
        <f t="shared" si="64"/>
        <v>41026.646921296298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8091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>
        <f t="shared" si="61"/>
        <v>54</v>
      </c>
      <c r="O834">
        <f t="shared" si="62"/>
        <v>52.54</v>
      </c>
      <c r="P834" s="11" t="s">
        <v>8281</v>
      </c>
      <c r="Q834" t="s">
        <v>8282</v>
      </c>
      <c r="R834" s="15">
        <f t="shared" si="63"/>
        <v>40869.675173611111</v>
      </c>
      <c r="S834" s="15">
        <f t="shared" si="64"/>
        <v>40929.342361111114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8084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>
        <f t="shared" ref="N835:N898" si="65">ROUND(E835/D835*100,0)</f>
        <v>135</v>
      </c>
      <c r="O835">
        <f t="shared" ref="O835:O898" si="66">IFERROR(ROUND(E835/L835,2),0)</f>
        <v>197.17</v>
      </c>
      <c r="P835" s="11" t="s">
        <v>8281</v>
      </c>
      <c r="Q835" t="s">
        <v>8282</v>
      </c>
      <c r="R835" s="15">
        <f t="shared" ref="R835:R898" si="67">(((J835/60)/60)/24)+DATE(1970,1,1)</f>
        <v>41718.878182870372</v>
      </c>
      <c r="S835" s="15">
        <f t="shared" ref="S835:S898" si="68">(((I835/60)/60)/24)+DATE(1970,1,1)</f>
        <v>41748.878182870372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8080.33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>
        <f t="shared" si="65"/>
        <v>147</v>
      </c>
      <c r="O836">
        <f t="shared" si="66"/>
        <v>107.74</v>
      </c>
      <c r="P836" s="11" t="s">
        <v>8281</v>
      </c>
      <c r="Q836" t="s">
        <v>8282</v>
      </c>
      <c r="R836" s="15">
        <f t="shared" si="67"/>
        <v>41422.822824074072</v>
      </c>
      <c r="S836" s="15">
        <f t="shared" si="68"/>
        <v>41456.165972222225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8077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>
        <f t="shared" si="65"/>
        <v>404</v>
      </c>
      <c r="O837">
        <f t="shared" si="66"/>
        <v>201.93</v>
      </c>
      <c r="P837" s="11" t="s">
        <v>8281</v>
      </c>
      <c r="Q837" t="s">
        <v>8282</v>
      </c>
      <c r="R837" s="15">
        <f t="shared" si="67"/>
        <v>41005.45784722222</v>
      </c>
      <c r="S837" s="15">
        <f t="shared" si="68"/>
        <v>41048.125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8076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>
        <f t="shared" si="65"/>
        <v>162</v>
      </c>
      <c r="O838">
        <f t="shared" si="66"/>
        <v>175.57</v>
      </c>
      <c r="P838" s="11" t="s">
        <v>8281</v>
      </c>
      <c r="Q838" t="s">
        <v>8282</v>
      </c>
      <c r="R838" s="15">
        <f t="shared" si="67"/>
        <v>41524.056921296295</v>
      </c>
      <c r="S838" s="15">
        <f t="shared" si="68"/>
        <v>41554.056921296295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8070.43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>
        <f t="shared" si="65"/>
        <v>323</v>
      </c>
      <c r="O839">
        <f t="shared" si="66"/>
        <v>130.16999999999999</v>
      </c>
      <c r="P839" s="11" t="s">
        <v>8281</v>
      </c>
      <c r="Q839" t="s">
        <v>8282</v>
      </c>
      <c r="R839" s="15">
        <f t="shared" si="67"/>
        <v>41730.998402777775</v>
      </c>
      <c r="S839" s="15">
        <f t="shared" si="68"/>
        <v>41760.998402777775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8064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>
        <f t="shared" si="65"/>
        <v>403</v>
      </c>
      <c r="O840">
        <f t="shared" si="66"/>
        <v>132.19999999999999</v>
      </c>
      <c r="P840" s="11" t="s">
        <v>8281</v>
      </c>
      <c r="Q840" t="s">
        <v>8282</v>
      </c>
      <c r="R840" s="15">
        <f t="shared" si="67"/>
        <v>40895.897974537038</v>
      </c>
      <c r="S840" s="15">
        <f t="shared" si="68"/>
        <v>40925.897974537038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8058.55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>
        <f t="shared" si="65"/>
        <v>161</v>
      </c>
      <c r="O841">
        <f t="shared" si="66"/>
        <v>83.94</v>
      </c>
      <c r="P841" s="11" t="s">
        <v>8281</v>
      </c>
      <c r="Q841" t="s">
        <v>8282</v>
      </c>
      <c r="R841" s="15">
        <f t="shared" si="67"/>
        <v>41144.763379629629</v>
      </c>
      <c r="S841" s="15">
        <f t="shared" si="68"/>
        <v>41174.763379629629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8053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>
        <f t="shared" si="65"/>
        <v>81</v>
      </c>
      <c r="O842">
        <f t="shared" si="66"/>
        <v>42.38</v>
      </c>
      <c r="P842" s="11" t="s">
        <v>8281</v>
      </c>
      <c r="Q842" t="s">
        <v>8283</v>
      </c>
      <c r="R842" s="15">
        <f t="shared" si="67"/>
        <v>42607.226701388892</v>
      </c>
      <c r="S842" s="15">
        <f t="shared" si="68"/>
        <v>42637.226701388892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8035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>
        <f t="shared" si="65"/>
        <v>161</v>
      </c>
      <c r="O843">
        <f t="shared" si="66"/>
        <v>85.48</v>
      </c>
      <c r="P843" s="11" t="s">
        <v>8281</v>
      </c>
      <c r="Q843" t="s">
        <v>8283</v>
      </c>
      <c r="R843" s="15">
        <f t="shared" si="67"/>
        <v>41923.838692129626</v>
      </c>
      <c r="S843" s="15">
        <f t="shared" si="68"/>
        <v>41953.88035879629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8026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>
        <f t="shared" si="65"/>
        <v>321</v>
      </c>
      <c r="O844">
        <f t="shared" si="66"/>
        <v>205.79</v>
      </c>
      <c r="P844" s="11" t="s">
        <v>8281</v>
      </c>
      <c r="Q844" t="s">
        <v>8283</v>
      </c>
      <c r="R844" s="15">
        <f t="shared" si="67"/>
        <v>41526.592395833337</v>
      </c>
      <c r="S844" s="15">
        <f t="shared" si="68"/>
        <v>41561.165972222225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>
        <f t="shared" si="65"/>
        <v>267</v>
      </c>
      <c r="O845">
        <f t="shared" si="66"/>
        <v>63.1</v>
      </c>
      <c r="P845" s="11" t="s">
        <v>8281</v>
      </c>
      <c r="Q845" t="s">
        <v>8283</v>
      </c>
      <c r="R845" s="15">
        <f t="shared" si="67"/>
        <v>42695.257870370369</v>
      </c>
      <c r="S845" s="15">
        <f t="shared" si="68"/>
        <v>42712.333333333328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8010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>
        <f t="shared" si="65"/>
        <v>267</v>
      </c>
      <c r="O846">
        <f t="shared" si="66"/>
        <v>50.38</v>
      </c>
      <c r="P846" s="11" t="s">
        <v>8281</v>
      </c>
      <c r="Q846" t="s">
        <v>8283</v>
      </c>
      <c r="R846" s="15">
        <f t="shared" si="67"/>
        <v>41905.684629629628</v>
      </c>
      <c r="S846" s="15">
        <f t="shared" si="68"/>
        <v>41944.207638888889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8005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>
        <f t="shared" si="65"/>
        <v>160</v>
      </c>
      <c r="O847">
        <f t="shared" si="66"/>
        <v>45.23</v>
      </c>
      <c r="P847" s="11" t="s">
        <v>8281</v>
      </c>
      <c r="Q847" t="s">
        <v>8283</v>
      </c>
      <c r="R847" s="15">
        <f t="shared" si="67"/>
        <v>42578.205972222218</v>
      </c>
      <c r="S847" s="15">
        <f t="shared" si="68"/>
        <v>42618.165972222225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8001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>
        <f t="shared" si="65"/>
        <v>727</v>
      </c>
      <c r="O848">
        <f t="shared" si="66"/>
        <v>170.23</v>
      </c>
      <c r="P848" s="11" t="s">
        <v>8281</v>
      </c>
      <c r="Q848" t="s">
        <v>8283</v>
      </c>
      <c r="R848" s="15">
        <f t="shared" si="67"/>
        <v>41694.391840277778</v>
      </c>
      <c r="S848" s="15">
        <f t="shared" si="68"/>
        <v>41708.583333333336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8000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>
        <f t="shared" si="65"/>
        <v>80000</v>
      </c>
      <c r="O849">
        <f t="shared" si="66"/>
        <v>8000</v>
      </c>
      <c r="P849" s="11" t="s">
        <v>8281</v>
      </c>
      <c r="Q849" t="s">
        <v>8283</v>
      </c>
      <c r="R849" s="15">
        <f t="shared" si="67"/>
        <v>42165.79833333334</v>
      </c>
      <c r="S849" s="15">
        <f t="shared" si="68"/>
        <v>42195.79833333334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7981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>
        <f t="shared" si="65"/>
        <v>2660</v>
      </c>
      <c r="O850">
        <f t="shared" si="66"/>
        <v>498.81</v>
      </c>
      <c r="P850" s="11" t="s">
        <v>8281</v>
      </c>
      <c r="Q850" t="s">
        <v>8283</v>
      </c>
      <c r="R850" s="15">
        <f t="shared" si="67"/>
        <v>42078.792048611111</v>
      </c>
      <c r="S850" s="15">
        <f t="shared" si="68"/>
        <v>42108.792048611111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7942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>
        <f t="shared" si="65"/>
        <v>199</v>
      </c>
      <c r="O851">
        <f t="shared" si="66"/>
        <v>69.06</v>
      </c>
      <c r="P851" s="11" t="s">
        <v>8281</v>
      </c>
      <c r="Q851" t="s">
        <v>8283</v>
      </c>
      <c r="R851" s="15">
        <f t="shared" si="67"/>
        <v>42051.148888888885</v>
      </c>
      <c r="S851" s="15">
        <f t="shared" si="68"/>
        <v>42079.107222222221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7934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>
        <f t="shared" si="65"/>
        <v>198</v>
      </c>
      <c r="O852">
        <f t="shared" si="66"/>
        <v>59.65</v>
      </c>
      <c r="P852" s="11" t="s">
        <v>8281</v>
      </c>
      <c r="Q852" t="s">
        <v>8283</v>
      </c>
      <c r="R852" s="15">
        <f t="shared" si="67"/>
        <v>42452.827743055561</v>
      </c>
      <c r="S852" s="15">
        <f t="shared" si="68"/>
        <v>42485.207638888889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7917.45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>
        <f t="shared" si="65"/>
        <v>396</v>
      </c>
      <c r="O853">
        <f t="shared" si="66"/>
        <v>113.11</v>
      </c>
      <c r="P853" s="11" t="s">
        <v>8281</v>
      </c>
      <c r="Q853" t="s">
        <v>8283</v>
      </c>
      <c r="R853" s="15">
        <f t="shared" si="67"/>
        <v>42522.880243055552</v>
      </c>
      <c r="S853" s="15">
        <f t="shared" si="68"/>
        <v>42582.822916666672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7905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>
        <f t="shared" si="65"/>
        <v>226</v>
      </c>
      <c r="O854">
        <f t="shared" si="66"/>
        <v>127.5</v>
      </c>
      <c r="P854" s="11" t="s">
        <v>8281</v>
      </c>
      <c r="Q854" t="s">
        <v>8283</v>
      </c>
      <c r="R854" s="15">
        <f t="shared" si="67"/>
        <v>42656.805497685185</v>
      </c>
      <c r="S854" s="15">
        <f t="shared" si="68"/>
        <v>42667.875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7905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>
        <f t="shared" si="65"/>
        <v>2635</v>
      </c>
      <c r="O855">
        <f t="shared" si="66"/>
        <v>790.5</v>
      </c>
      <c r="P855" s="11" t="s">
        <v>8281</v>
      </c>
      <c r="Q855" t="s">
        <v>8283</v>
      </c>
      <c r="R855" s="15">
        <f t="shared" si="67"/>
        <v>42021.832280092596</v>
      </c>
      <c r="S855" s="15">
        <f t="shared" si="68"/>
        <v>42051.832280092596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7877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>
        <f t="shared" si="65"/>
        <v>28</v>
      </c>
      <c r="O856">
        <f t="shared" si="66"/>
        <v>15.79</v>
      </c>
      <c r="P856" s="11" t="s">
        <v>8281</v>
      </c>
      <c r="Q856" t="s">
        <v>8283</v>
      </c>
      <c r="R856" s="15">
        <f t="shared" si="67"/>
        <v>42702.212337962963</v>
      </c>
      <c r="S856" s="15">
        <f t="shared" si="68"/>
        <v>42732.212337962963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7876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>
        <f t="shared" si="65"/>
        <v>543</v>
      </c>
      <c r="O857">
        <f t="shared" si="66"/>
        <v>167.57</v>
      </c>
      <c r="P857" s="11" t="s">
        <v>8281</v>
      </c>
      <c r="Q857" t="s">
        <v>8283</v>
      </c>
      <c r="R857" s="15">
        <f t="shared" si="67"/>
        <v>42545.125196759262</v>
      </c>
      <c r="S857" s="15">
        <f t="shared" si="68"/>
        <v>42575.125196759262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7873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>
        <f t="shared" si="65"/>
        <v>3149</v>
      </c>
      <c r="O858">
        <f t="shared" si="66"/>
        <v>281.18</v>
      </c>
      <c r="P858" s="11" t="s">
        <v>8281</v>
      </c>
      <c r="Q858" t="s">
        <v>8283</v>
      </c>
      <c r="R858" s="15">
        <f t="shared" si="67"/>
        <v>42609.311990740738</v>
      </c>
      <c r="S858" s="15">
        <f t="shared" si="68"/>
        <v>42668.791666666672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7860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>
        <f t="shared" si="65"/>
        <v>655</v>
      </c>
      <c r="O859">
        <f t="shared" si="66"/>
        <v>327.5</v>
      </c>
      <c r="P859" s="11" t="s">
        <v>8281</v>
      </c>
      <c r="Q859" t="s">
        <v>8283</v>
      </c>
      <c r="R859" s="15">
        <f t="shared" si="67"/>
        <v>42291.581377314811</v>
      </c>
      <c r="S859" s="15">
        <f t="shared" si="68"/>
        <v>42333.623043981483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7839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>
        <f t="shared" si="65"/>
        <v>653</v>
      </c>
      <c r="O860">
        <f t="shared" si="66"/>
        <v>103.14</v>
      </c>
      <c r="P860" s="11" t="s">
        <v>8281</v>
      </c>
      <c r="Q860" t="s">
        <v>8283</v>
      </c>
      <c r="R860" s="15">
        <f t="shared" si="67"/>
        <v>42079.745578703703</v>
      </c>
      <c r="S860" s="15">
        <f t="shared" si="68"/>
        <v>42109.957638888889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7834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>
        <f t="shared" si="65"/>
        <v>196</v>
      </c>
      <c r="O861">
        <f t="shared" si="66"/>
        <v>79.94</v>
      </c>
      <c r="P861" s="11" t="s">
        <v>8281</v>
      </c>
      <c r="Q861" t="s">
        <v>8283</v>
      </c>
      <c r="R861" s="15">
        <f t="shared" si="67"/>
        <v>42128.820231481484</v>
      </c>
      <c r="S861" s="15">
        <f t="shared" si="68"/>
        <v>42159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7833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>
        <f t="shared" si="65"/>
        <v>56</v>
      </c>
      <c r="O862">
        <f t="shared" si="66"/>
        <v>163.19</v>
      </c>
      <c r="P862" s="11" t="s">
        <v>8281</v>
      </c>
      <c r="Q862" t="s">
        <v>8284</v>
      </c>
      <c r="R862" s="15">
        <f t="shared" si="67"/>
        <v>41570.482789351852</v>
      </c>
      <c r="S862" s="15">
        <f t="shared" si="68"/>
        <v>41600.524456018517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7810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>
        <f t="shared" si="65"/>
        <v>174</v>
      </c>
      <c r="O863">
        <f t="shared" si="66"/>
        <v>3905</v>
      </c>
      <c r="P863" s="11" t="s">
        <v>8281</v>
      </c>
      <c r="Q863" t="s">
        <v>8284</v>
      </c>
      <c r="R863" s="15">
        <f t="shared" si="67"/>
        <v>42599.965324074074</v>
      </c>
      <c r="S863" s="15">
        <f t="shared" si="68"/>
        <v>42629.965324074074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7795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>
        <f t="shared" si="65"/>
        <v>16</v>
      </c>
      <c r="O864">
        <f t="shared" si="66"/>
        <v>1948.75</v>
      </c>
      <c r="P864" s="11" t="s">
        <v>8281</v>
      </c>
      <c r="Q864" t="s">
        <v>8284</v>
      </c>
      <c r="R864" s="15">
        <f t="shared" si="67"/>
        <v>41559.5549537037</v>
      </c>
      <c r="S864" s="15">
        <f t="shared" si="68"/>
        <v>41589.596620370372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7793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>
        <f t="shared" si="65"/>
        <v>390</v>
      </c>
      <c r="O865">
        <f t="shared" si="66"/>
        <v>1558.6</v>
      </c>
      <c r="P865" s="11" t="s">
        <v>8281</v>
      </c>
      <c r="Q865" t="s">
        <v>8284</v>
      </c>
      <c r="R865" s="15">
        <f t="shared" si="67"/>
        <v>40921.117662037039</v>
      </c>
      <c r="S865" s="15">
        <f t="shared" si="68"/>
        <v>40951.117662037039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7790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>
        <f t="shared" si="65"/>
        <v>120</v>
      </c>
      <c r="O866">
        <f t="shared" si="66"/>
        <v>98.61</v>
      </c>
      <c r="P866" s="11" t="s">
        <v>8281</v>
      </c>
      <c r="Q866" t="s">
        <v>8284</v>
      </c>
      <c r="R866" s="15">
        <f t="shared" si="67"/>
        <v>41541.106921296298</v>
      </c>
      <c r="S866" s="15">
        <f t="shared" si="68"/>
        <v>41563.415972222225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7785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>
        <f t="shared" si="65"/>
        <v>354</v>
      </c>
      <c r="O867">
        <f t="shared" si="66"/>
        <v>3892.5</v>
      </c>
      <c r="P867" s="11" t="s">
        <v>8281</v>
      </c>
      <c r="Q867" t="s">
        <v>8284</v>
      </c>
      <c r="R867" s="15">
        <f t="shared" si="67"/>
        <v>41230.77311342593</v>
      </c>
      <c r="S867" s="15">
        <f t="shared" si="68"/>
        <v>41290.77311342593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7764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>
        <f t="shared" si="65"/>
        <v>222</v>
      </c>
      <c r="O868">
        <f t="shared" si="66"/>
        <v>705.82</v>
      </c>
      <c r="P868" s="11" t="s">
        <v>8281</v>
      </c>
      <c r="Q868" t="s">
        <v>8284</v>
      </c>
      <c r="R868" s="15">
        <f t="shared" si="67"/>
        <v>42025.637939814813</v>
      </c>
      <c r="S868" s="15">
        <f t="shared" si="68"/>
        <v>42063.631944444445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7750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>
        <f t="shared" si="65"/>
        <v>155</v>
      </c>
      <c r="O869">
        <f t="shared" si="66"/>
        <v>704.55</v>
      </c>
      <c r="P869" s="11" t="s">
        <v>8281</v>
      </c>
      <c r="Q869" t="s">
        <v>8284</v>
      </c>
      <c r="R869" s="15">
        <f t="shared" si="67"/>
        <v>40088.105393518519</v>
      </c>
      <c r="S869" s="15">
        <f t="shared" si="68"/>
        <v>40148.207638888889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7733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>
        <f t="shared" si="65"/>
        <v>17</v>
      </c>
      <c r="O870">
        <f t="shared" si="66"/>
        <v>7733</v>
      </c>
      <c r="P870" s="11" t="s">
        <v>8281</v>
      </c>
      <c r="Q870" t="s">
        <v>8284</v>
      </c>
      <c r="R870" s="15">
        <f t="shared" si="67"/>
        <v>41616.027754629627</v>
      </c>
      <c r="S870" s="15">
        <f t="shared" si="68"/>
        <v>41646.027754629627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7711.3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>
        <f t="shared" si="65"/>
        <v>88</v>
      </c>
      <c r="O871">
        <f t="shared" si="66"/>
        <v>2570.4299999999998</v>
      </c>
      <c r="P871" s="11" t="s">
        <v>8281</v>
      </c>
      <c r="Q871" t="s">
        <v>8284</v>
      </c>
      <c r="R871" s="15">
        <f t="shared" si="67"/>
        <v>41342.845567129632</v>
      </c>
      <c r="S871" s="15">
        <f t="shared" si="68"/>
        <v>41372.803900462961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7701.93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>
        <f t="shared" si="65"/>
        <v>39</v>
      </c>
      <c r="O872">
        <f t="shared" si="66"/>
        <v>1540.39</v>
      </c>
      <c r="P872" s="11" t="s">
        <v>8281</v>
      </c>
      <c r="Q872" t="s">
        <v>8284</v>
      </c>
      <c r="R872" s="15">
        <f t="shared" si="67"/>
        <v>41488.022256944445</v>
      </c>
      <c r="S872" s="15">
        <f t="shared" si="68"/>
        <v>41518.022256944445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7685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>
        <f t="shared" si="65"/>
        <v>128</v>
      </c>
      <c r="O873">
        <f t="shared" si="66"/>
        <v>640.41999999999996</v>
      </c>
      <c r="P873" s="11" t="s">
        <v>8281</v>
      </c>
      <c r="Q873" t="s">
        <v>8284</v>
      </c>
      <c r="R873" s="15">
        <f t="shared" si="67"/>
        <v>41577.561284722222</v>
      </c>
      <c r="S873" s="15">
        <f t="shared" si="68"/>
        <v>41607.602951388886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7670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>
        <f t="shared" si="65"/>
        <v>96</v>
      </c>
      <c r="O874">
        <f t="shared" si="66"/>
        <v>3835</v>
      </c>
      <c r="P874" s="11" t="s">
        <v>8281</v>
      </c>
      <c r="Q874" t="s">
        <v>8284</v>
      </c>
      <c r="R874" s="15">
        <f t="shared" si="67"/>
        <v>40567.825543981482</v>
      </c>
      <c r="S874" s="15">
        <f t="shared" si="68"/>
        <v>40612.825543981482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7665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>
        <f t="shared" si="65"/>
        <v>219</v>
      </c>
      <c r="O875">
        <f t="shared" si="66"/>
        <v>1533</v>
      </c>
      <c r="P875" s="11" t="s">
        <v>8281</v>
      </c>
      <c r="Q875" t="s">
        <v>8284</v>
      </c>
      <c r="R875" s="15">
        <f t="shared" si="67"/>
        <v>41184.167129629634</v>
      </c>
      <c r="S875" s="15">
        <f t="shared" si="68"/>
        <v>41224.208796296298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7655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>
        <f t="shared" si="65"/>
        <v>255</v>
      </c>
      <c r="O876">
        <f t="shared" si="66"/>
        <v>364.52</v>
      </c>
      <c r="P876" s="11" t="s">
        <v>8281</v>
      </c>
      <c r="Q876" t="s">
        <v>8284</v>
      </c>
      <c r="R876" s="15">
        <f t="shared" si="67"/>
        <v>41368.583726851852</v>
      </c>
      <c r="S876" s="15">
        <f t="shared" si="68"/>
        <v>41398.583726851852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7635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>
        <f t="shared" si="65"/>
        <v>153</v>
      </c>
      <c r="O877">
        <f t="shared" si="66"/>
        <v>0</v>
      </c>
      <c r="P877" s="11" t="s">
        <v>8281</v>
      </c>
      <c r="Q877" t="s">
        <v>8284</v>
      </c>
      <c r="R877" s="15">
        <f t="shared" si="67"/>
        <v>42248.723738425921</v>
      </c>
      <c r="S877" s="15">
        <f t="shared" si="68"/>
        <v>42268.723738425921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7620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>
        <f t="shared" si="65"/>
        <v>242</v>
      </c>
      <c r="O878">
        <f t="shared" si="66"/>
        <v>169.33</v>
      </c>
      <c r="P878" s="11" t="s">
        <v>8281</v>
      </c>
      <c r="Q878" t="s">
        <v>8284</v>
      </c>
      <c r="R878" s="15">
        <f t="shared" si="67"/>
        <v>41276.496840277774</v>
      </c>
      <c r="S878" s="15">
        <f t="shared" si="68"/>
        <v>41309.496840277774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7617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>
        <f t="shared" si="65"/>
        <v>381</v>
      </c>
      <c r="O879">
        <f t="shared" si="66"/>
        <v>262.66000000000003</v>
      </c>
      <c r="P879" s="11" t="s">
        <v>8281</v>
      </c>
      <c r="Q879" t="s">
        <v>8284</v>
      </c>
      <c r="R879" s="15">
        <f t="shared" si="67"/>
        <v>41597.788888888892</v>
      </c>
      <c r="S879" s="15">
        <f t="shared" si="68"/>
        <v>41627.788888888892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7595.43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>
        <f t="shared" si="65"/>
        <v>152</v>
      </c>
      <c r="O880">
        <f t="shared" si="66"/>
        <v>3797.72</v>
      </c>
      <c r="P880" s="11" t="s">
        <v>8281</v>
      </c>
      <c r="Q880" t="s">
        <v>8284</v>
      </c>
      <c r="R880" s="15">
        <f t="shared" si="67"/>
        <v>40505.232916666668</v>
      </c>
      <c r="S880" s="15">
        <f t="shared" si="68"/>
        <v>40535.232916666668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7576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>
        <f t="shared" si="65"/>
        <v>361</v>
      </c>
      <c r="O881">
        <f t="shared" si="66"/>
        <v>252.53</v>
      </c>
      <c r="P881" s="11" t="s">
        <v>8281</v>
      </c>
      <c r="Q881" t="s">
        <v>8284</v>
      </c>
      <c r="R881" s="15">
        <f t="shared" si="67"/>
        <v>41037.829918981479</v>
      </c>
      <c r="S881" s="15">
        <f t="shared" si="68"/>
        <v>41058.829918981479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7559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>
        <f t="shared" si="65"/>
        <v>200</v>
      </c>
      <c r="O882">
        <f t="shared" si="66"/>
        <v>944.88</v>
      </c>
      <c r="P882" s="11" t="s">
        <v>8281</v>
      </c>
      <c r="Q882" t="s">
        <v>8285</v>
      </c>
      <c r="R882" s="15">
        <f t="shared" si="67"/>
        <v>41179.32104166667</v>
      </c>
      <c r="S882" s="15">
        <f t="shared" si="68"/>
        <v>41212.32104166667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7555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>
        <f t="shared" si="65"/>
        <v>201</v>
      </c>
      <c r="O883">
        <f t="shared" si="66"/>
        <v>7555</v>
      </c>
      <c r="P883" s="11" t="s">
        <v>8281</v>
      </c>
      <c r="Q883" t="s">
        <v>8285</v>
      </c>
      <c r="R883" s="15">
        <f t="shared" si="67"/>
        <v>40877.25099537037</v>
      </c>
      <c r="S883" s="15">
        <f t="shared" si="68"/>
        <v>40922.25099537037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7540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>
        <f t="shared" si="65"/>
        <v>503</v>
      </c>
      <c r="O884">
        <f t="shared" si="66"/>
        <v>538.57000000000005</v>
      </c>
      <c r="P884" s="11" t="s">
        <v>8281</v>
      </c>
      <c r="Q884" t="s">
        <v>8285</v>
      </c>
      <c r="R884" s="15">
        <f t="shared" si="67"/>
        <v>40759.860532407409</v>
      </c>
      <c r="S884" s="15">
        <f t="shared" si="68"/>
        <v>40792.860532407409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7530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>
        <f t="shared" si="65"/>
        <v>151</v>
      </c>
      <c r="O885">
        <f t="shared" si="66"/>
        <v>313.75</v>
      </c>
      <c r="P885" s="11" t="s">
        <v>8281</v>
      </c>
      <c r="Q885" t="s">
        <v>8285</v>
      </c>
      <c r="R885" s="15">
        <f t="shared" si="67"/>
        <v>42371.935590277775</v>
      </c>
      <c r="S885" s="15">
        <f t="shared" si="68"/>
        <v>42431.935590277775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7527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>
        <f t="shared" si="65"/>
        <v>376</v>
      </c>
      <c r="O886">
        <f t="shared" si="66"/>
        <v>3763.5</v>
      </c>
      <c r="P886" s="11" t="s">
        <v>8281</v>
      </c>
      <c r="Q886" t="s">
        <v>8285</v>
      </c>
      <c r="R886" s="15">
        <f t="shared" si="67"/>
        <v>40981.802615740737</v>
      </c>
      <c r="S886" s="15">
        <f t="shared" si="68"/>
        <v>41041.104861111111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7525.12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>
        <f t="shared" si="65"/>
        <v>753</v>
      </c>
      <c r="O887">
        <f t="shared" si="66"/>
        <v>358.34</v>
      </c>
      <c r="P887" s="11" t="s">
        <v>8281</v>
      </c>
      <c r="Q887" t="s">
        <v>8285</v>
      </c>
      <c r="R887" s="15">
        <f t="shared" si="67"/>
        <v>42713.941099537042</v>
      </c>
      <c r="S887" s="15">
        <f t="shared" si="68"/>
        <v>42734.941099537042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7520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>
        <f t="shared" si="65"/>
        <v>1504</v>
      </c>
      <c r="O888">
        <f t="shared" si="66"/>
        <v>1074.29</v>
      </c>
      <c r="P888" s="11" t="s">
        <v>8281</v>
      </c>
      <c r="Q888" t="s">
        <v>8285</v>
      </c>
      <c r="R888" s="15">
        <f t="shared" si="67"/>
        <v>42603.870520833334</v>
      </c>
      <c r="S888" s="15">
        <f t="shared" si="68"/>
        <v>42628.870520833334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7505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>
        <f t="shared" si="65"/>
        <v>751</v>
      </c>
      <c r="O889">
        <f t="shared" si="66"/>
        <v>0</v>
      </c>
      <c r="P889" s="11" t="s">
        <v>8281</v>
      </c>
      <c r="Q889" t="s">
        <v>8285</v>
      </c>
      <c r="R889" s="15">
        <f t="shared" si="67"/>
        <v>41026.958969907406</v>
      </c>
      <c r="S889" s="15">
        <f t="shared" si="68"/>
        <v>41056.958969907406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7500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>
        <f t="shared" si="65"/>
        <v>750</v>
      </c>
      <c r="O890">
        <f t="shared" si="66"/>
        <v>1875</v>
      </c>
      <c r="P890" s="11" t="s">
        <v>8281</v>
      </c>
      <c r="Q890" t="s">
        <v>8285</v>
      </c>
      <c r="R890" s="15">
        <f t="shared" si="67"/>
        <v>40751.753298611111</v>
      </c>
      <c r="S890" s="15">
        <f t="shared" si="68"/>
        <v>40787.25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7495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>
        <f t="shared" si="65"/>
        <v>30</v>
      </c>
      <c r="O891">
        <f t="shared" si="66"/>
        <v>234.22</v>
      </c>
      <c r="P891" s="11" t="s">
        <v>8281</v>
      </c>
      <c r="Q891" t="s">
        <v>8285</v>
      </c>
      <c r="R891" s="15">
        <f t="shared" si="67"/>
        <v>41887.784062500003</v>
      </c>
      <c r="S891" s="15">
        <f t="shared" si="68"/>
        <v>41917.784062500003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7445.14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>
        <f t="shared" si="65"/>
        <v>248</v>
      </c>
      <c r="O892">
        <f t="shared" si="66"/>
        <v>1861.29</v>
      </c>
      <c r="P892" s="11" t="s">
        <v>8281</v>
      </c>
      <c r="Q892" t="s">
        <v>8285</v>
      </c>
      <c r="R892" s="15">
        <f t="shared" si="67"/>
        <v>41569.698831018519</v>
      </c>
      <c r="S892" s="15">
        <f t="shared" si="68"/>
        <v>41599.740497685183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7433.48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>
        <f t="shared" si="65"/>
        <v>93</v>
      </c>
      <c r="O893">
        <f t="shared" si="66"/>
        <v>825.94</v>
      </c>
      <c r="P893" s="11" t="s">
        <v>8281</v>
      </c>
      <c r="Q893" t="s">
        <v>8285</v>
      </c>
      <c r="R893" s="15">
        <f t="shared" si="67"/>
        <v>41842.031597222223</v>
      </c>
      <c r="S893" s="15">
        <f t="shared" si="68"/>
        <v>41872.031597222223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7415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>
        <f t="shared" si="65"/>
        <v>124</v>
      </c>
      <c r="O894">
        <f t="shared" si="66"/>
        <v>436.18</v>
      </c>
      <c r="P894" s="11" t="s">
        <v>8281</v>
      </c>
      <c r="Q894" t="s">
        <v>8285</v>
      </c>
      <c r="R894" s="15">
        <f t="shared" si="67"/>
        <v>40304.20003472222</v>
      </c>
      <c r="S894" s="15">
        <f t="shared" si="68"/>
        <v>40391.166666666664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7412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>
        <f t="shared" si="65"/>
        <v>371</v>
      </c>
      <c r="O895">
        <f t="shared" si="66"/>
        <v>1482.4</v>
      </c>
      <c r="P895" s="11" t="s">
        <v>8281</v>
      </c>
      <c r="Q895" t="s">
        <v>8285</v>
      </c>
      <c r="R895" s="15">
        <f t="shared" si="67"/>
        <v>42065.897719907407</v>
      </c>
      <c r="S895" s="15">
        <f t="shared" si="68"/>
        <v>42095.856053240743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7397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>
        <f t="shared" si="65"/>
        <v>37</v>
      </c>
      <c r="O896">
        <f t="shared" si="66"/>
        <v>139.57</v>
      </c>
      <c r="P896" s="11" t="s">
        <v>8281</v>
      </c>
      <c r="Q896" t="s">
        <v>8285</v>
      </c>
      <c r="R896" s="15">
        <f t="shared" si="67"/>
        <v>42496.981597222228</v>
      </c>
      <c r="S896" s="15">
        <f t="shared" si="68"/>
        <v>42526.981597222228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7383.01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>
        <f t="shared" si="65"/>
        <v>92</v>
      </c>
      <c r="O897">
        <f t="shared" si="66"/>
        <v>1054.72</v>
      </c>
      <c r="P897" s="11" t="s">
        <v>8281</v>
      </c>
      <c r="Q897" t="s">
        <v>8285</v>
      </c>
      <c r="R897" s="15">
        <f t="shared" si="67"/>
        <v>40431.127650462964</v>
      </c>
      <c r="S897" s="15">
        <f t="shared" si="68"/>
        <v>40476.127650462964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7365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>
        <f t="shared" si="65"/>
        <v>92</v>
      </c>
      <c r="O898">
        <f t="shared" si="66"/>
        <v>102.29</v>
      </c>
      <c r="P898" s="11" t="s">
        <v>8281</v>
      </c>
      <c r="Q898" t="s">
        <v>8285</v>
      </c>
      <c r="R898" s="15">
        <f t="shared" si="67"/>
        <v>42218.872986111113</v>
      </c>
      <c r="S898" s="15">
        <f t="shared" si="68"/>
        <v>42244.166666666672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7344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>
        <f t="shared" ref="N899:N962" si="69">ROUND(E899/D899*100,0)</f>
        <v>245</v>
      </c>
      <c r="O899">
        <f t="shared" ref="O899:O962" si="70">IFERROR(ROUND(E899/L899,2),0)</f>
        <v>0</v>
      </c>
      <c r="P899" s="11" t="s">
        <v>8281</v>
      </c>
      <c r="Q899" t="s">
        <v>8285</v>
      </c>
      <c r="R899" s="15">
        <f t="shared" ref="R899:R962" si="71">(((J899/60)/60)/24)+DATE(1970,1,1)</f>
        <v>41211.688750000001</v>
      </c>
      <c r="S899" s="15">
        <f t="shared" ref="S899:S962" si="72">(((I899/60)/60)/24)+DATE(1970,1,1)</f>
        <v>41241.730416666665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7340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>
        <f t="shared" si="69"/>
        <v>294</v>
      </c>
      <c r="O900">
        <f t="shared" si="70"/>
        <v>3670</v>
      </c>
      <c r="P900" s="11" t="s">
        <v>8281</v>
      </c>
      <c r="Q900" t="s">
        <v>8285</v>
      </c>
      <c r="R900" s="15">
        <f t="shared" si="71"/>
        <v>40878.758217592593</v>
      </c>
      <c r="S900" s="15">
        <f t="shared" si="72"/>
        <v>40923.758217592593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7336.01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>
        <f t="shared" si="69"/>
        <v>978</v>
      </c>
      <c r="O901">
        <f t="shared" si="70"/>
        <v>917</v>
      </c>
      <c r="P901" s="11" t="s">
        <v>8281</v>
      </c>
      <c r="Q901" t="s">
        <v>8285</v>
      </c>
      <c r="R901" s="15">
        <f t="shared" si="71"/>
        <v>40646.099097222221</v>
      </c>
      <c r="S901" s="15">
        <f t="shared" si="72"/>
        <v>40691.099097222221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7326.88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>
        <f t="shared" si="69"/>
        <v>147</v>
      </c>
      <c r="O902">
        <f t="shared" si="70"/>
        <v>3663.44</v>
      </c>
      <c r="P902" s="11" t="s">
        <v>8281</v>
      </c>
      <c r="Q902" t="s">
        <v>8284</v>
      </c>
      <c r="R902" s="15">
        <f t="shared" si="71"/>
        <v>42429.84956018519</v>
      </c>
      <c r="S902" s="15">
        <f t="shared" si="72"/>
        <v>42459.807893518519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7304.04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>
        <f t="shared" si="69"/>
        <v>112</v>
      </c>
      <c r="O903">
        <f t="shared" si="70"/>
        <v>0</v>
      </c>
      <c r="P903" s="11" t="s">
        <v>8281</v>
      </c>
      <c r="Q903" t="s">
        <v>8284</v>
      </c>
      <c r="R903" s="15">
        <f t="shared" si="71"/>
        <v>40291.81150462963</v>
      </c>
      <c r="S903" s="15">
        <f t="shared" si="72"/>
        <v>40337.799305555556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7226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>
        <f t="shared" si="69"/>
        <v>24</v>
      </c>
      <c r="O904">
        <f t="shared" si="70"/>
        <v>2408.67</v>
      </c>
      <c r="P904" s="11" t="s">
        <v>8281</v>
      </c>
      <c r="Q904" t="s">
        <v>8284</v>
      </c>
      <c r="R904" s="15">
        <f t="shared" si="71"/>
        <v>41829.965532407405</v>
      </c>
      <c r="S904" s="15">
        <f t="shared" si="72"/>
        <v>41881.645833333336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7220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>
        <f t="shared" si="69"/>
        <v>144</v>
      </c>
      <c r="O905">
        <f t="shared" si="70"/>
        <v>1805</v>
      </c>
      <c r="P905" s="11" t="s">
        <v>8281</v>
      </c>
      <c r="Q905" t="s">
        <v>8284</v>
      </c>
      <c r="R905" s="15">
        <f t="shared" si="71"/>
        <v>41149.796064814815</v>
      </c>
      <c r="S905" s="15">
        <f t="shared" si="72"/>
        <v>41175.100694444445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7219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>
        <f t="shared" si="69"/>
        <v>14</v>
      </c>
      <c r="O906">
        <f t="shared" si="70"/>
        <v>2406.33</v>
      </c>
      <c r="P906" s="11" t="s">
        <v>8281</v>
      </c>
      <c r="Q906" t="s">
        <v>8284</v>
      </c>
      <c r="R906" s="15">
        <f t="shared" si="71"/>
        <v>42342.080289351856</v>
      </c>
      <c r="S906" s="15">
        <f t="shared" si="72"/>
        <v>42372.080289351856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7206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>
        <f t="shared" si="69"/>
        <v>111</v>
      </c>
      <c r="O907">
        <f t="shared" si="70"/>
        <v>1201</v>
      </c>
      <c r="P907" s="11" t="s">
        <v>8281</v>
      </c>
      <c r="Q907" t="s">
        <v>8284</v>
      </c>
      <c r="R907" s="15">
        <f t="shared" si="71"/>
        <v>40507.239884259259</v>
      </c>
      <c r="S907" s="15">
        <f t="shared" si="72"/>
        <v>40567.239884259259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7184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>
        <f t="shared" si="69"/>
        <v>48</v>
      </c>
      <c r="O908">
        <f t="shared" si="70"/>
        <v>0</v>
      </c>
      <c r="P908" s="11" t="s">
        <v>8281</v>
      </c>
      <c r="Q908" t="s">
        <v>8284</v>
      </c>
      <c r="R908" s="15">
        <f t="shared" si="71"/>
        <v>41681.189699074072</v>
      </c>
      <c r="S908" s="15">
        <f t="shared" si="72"/>
        <v>41711.148032407407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7173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>
        <f t="shared" si="69"/>
        <v>247</v>
      </c>
      <c r="O909">
        <f t="shared" si="70"/>
        <v>0</v>
      </c>
      <c r="P909" s="11" t="s">
        <v>8281</v>
      </c>
      <c r="Q909" t="s">
        <v>8284</v>
      </c>
      <c r="R909" s="15">
        <f t="shared" si="71"/>
        <v>40767.192395833335</v>
      </c>
      <c r="S909" s="15">
        <f t="shared" si="72"/>
        <v>40797.192395833335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7164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>
        <f t="shared" si="69"/>
        <v>287</v>
      </c>
      <c r="O910">
        <f t="shared" si="70"/>
        <v>0</v>
      </c>
      <c r="P910" s="11" t="s">
        <v>8281</v>
      </c>
      <c r="Q910" t="s">
        <v>8284</v>
      </c>
      <c r="R910" s="15">
        <f t="shared" si="71"/>
        <v>40340.801562499997</v>
      </c>
      <c r="S910" s="15">
        <f t="shared" si="72"/>
        <v>40386.207638888889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7160.12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>
        <f t="shared" si="69"/>
        <v>45</v>
      </c>
      <c r="O911">
        <f t="shared" si="70"/>
        <v>895.02</v>
      </c>
      <c r="P911" s="11" t="s">
        <v>8281</v>
      </c>
      <c r="Q911" t="s">
        <v>8284</v>
      </c>
      <c r="R911" s="15">
        <f t="shared" si="71"/>
        <v>41081.69027777778</v>
      </c>
      <c r="S911" s="15">
        <f t="shared" si="72"/>
        <v>41113.166666666664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7140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>
        <f t="shared" si="69"/>
        <v>1298</v>
      </c>
      <c r="O912">
        <f t="shared" si="70"/>
        <v>1428</v>
      </c>
      <c r="P912" s="11" t="s">
        <v>8281</v>
      </c>
      <c r="Q912" t="s">
        <v>8284</v>
      </c>
      <c r="R912" s="15">
        <f t="shared" si="71"/>
        <v>42737.545358796298</v>
      </c>
      <c r="S912" s="15">
        <f t="shared" si="72"/>
        <v>42797.545358796298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7140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>
        <f t="shared" si="69"/>
        <v>7</v>
      </c>
      <c r="O913">
        <f t="shared" si="70"/>
        <v>0</v>
      </c>
      <c r="P913" s="11" t="s">
        <v>8281</v>
      </c>
      <c r="Q913" t="s">
        <v>8284</v>
      </c>
      <c r="R913" s="15">
        <f t="shared" si="71"/>
        <v>41642.005150462966</v>
      </c>
      <c r="S913" s="15">
        <f t="shared" si="72"/>
        <v>41663.005150462966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7062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>
        <f t="shared" si="69"/>
        <v>202</v>
      </c>
      <c r="O914">
        <f t="shared" si="70"/>
        <v>3531</v>
      </c>
      <c r="P914" s="11" t="s">
        <v>8281</v>
      </c>
      <c r="Q914" t="s">
        <v>8284</v>
      </c>
      <c r="R914" s="15">
        <f t="shared" si="71"/>
        <v>41194.109340277777</v>
      </c>
      <c r="S914" s="15">
        <f t="shared" si="72"/>
        <v>41254.151006944441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7053.61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>
        <f t="shared" si="69"/>
        <v>24</v>
      </c>
      <c r="O915">
        <f t="shared" si="70"/>
        <v>293.89999999999998</v>
      </c>
      <c r="P915" s="11" t="s">
        <v>8281</v>
      </c>
      <c r="Q915" t="s">
        <v>8284</v>
      </c>
      <c r="R915" s="15">
        <f t="shared" si="71"/>
        <v>41004.139108796298</v>
      </c>
      <c r="S915" s="15">
        <f t="shared" si="72"/>
        <v>41034.139108796298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7050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>
        <f t="shared" si="69"/>
        <v>470</v>
      </c>
      <c r="O916">
        <f t="shared" si="70"/>
        <v>0</v>
      </c>
      <c r="P916" s="11" t="s">
        <v>8281</v>
      </c>
      <c r="Q916" t="s">
        <v>8284</v>
      </c>
      <c r="R916" s="15">
        <f t="shared" si="71"/>
        <v>41116.763275462967</v>
      </c>
      <c r="S916" s="15">
        <f t="shared" si="72"/>
        <v>41146.763275462967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7040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>
        <f t="shared" si="69"/>
        <v>108</v>
      </c>
      <c r="O917">
        <f t="shared" si="70"/>
        <v>782.22</v>
      </c>
      <c r="P917" s="11" t="s">
        <v>8281</v>
      </c>
      <c r="Q917" t="s">
        <v>8284</v>
      </c>
      <c r="R917" s="15">
        <f t="shared" si="71"/>
        <v>40937.679560185185</v>
      </c>
      <c r="S917" s="15">
        <f t="shared" si="72"/>
        <v>40969.207638888889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7019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>
        <f t="shared" si="69"/>
        <v>213</v>
      </c>
      <c r="O918">
        <f t="shared" si="70"/>
        <v>0</v>
      </c>
      <c r="P918" s="11" t="s">
        <v>8281</v>
      </c>
      <c r="Q918" t="s">
        <v>8284</v>
      </c>
      <c r="R918" s="15">
        <f t="shared" si="71"/>
        <v>40434.853402777779</v>
      </c>
      <c r="S918" s="15">
        <f t="shared" si="72"/>
        <v>40473.208333333336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7015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>
        <f t="shared" si="69"/>
        <v>140</v>
      </c>
      <c r="O919">
        <f t="shared" si="70"/>
        <v>7015</v>
      </c>
      <c r="P919" s="11" t="s">
        <v>8281</v>
      </c>
      <c r="Q919" t="s">
        <v>8284</v>
      </c>
      <c r="R919" s="15">
        <f t="shared" si="71"/>
        <v>41802.94363425926</v>
      </c>
      <c r="S919" s="15">
        <f t="shared" si="72"/>
        <v>41834.104166666664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7011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>
        <f t="shared" si="69"/>
        <v>180</v>
      </c>
      <c r="O920">
        <f t="shared" si="70"/>
        <v>701.1</v>
      </c>
      <c r="P920" s="11" t="s">
        <v>8281</v>
      </c>
      <c r="Q920" t="s">
        <v>8284</v>
      </c>
      <c r="R920" s="15">
        <f t="shared" si="71"/>
        <v>41944.916215277779</v>
      </c>
      <c r="S920" s="15">
        <f t="shared" si="72"/>
        <v>41974.957881944443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7003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>
        <f t="shared" si="69"/>
        <v>35</v>
      </c>
      <c r="O921">
        <f t="shared" si="70"/>
        <v>7003</v>
      </c>
      <c r="P921" s="11" t="s">
        <v>8281</v>
      </c>
      <c r="Q921" t="s">
        <v>8284</v>
      </c>
      <c r="R921" s="15">
        <f t="shared" si="71"/>
        <v>41227.641724537039</v>
      </c>
      <c r="S921" s="15">
        <f t="shared" si="72"/>
        <v>41262.641724537039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7000.58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>
        <f t="shared" si="69"/>
        <v>127</v>
      </c>
      <c r="O922">
        <f t="shared" si="70"/>
        <v>0</v>
      </c>
      <c r="P922" s="11" t="s">
        <v>8281</v>
      </c>
      <c r="Q922" t="s">
        <v>8284</v>
      </c>
      <c r="R922" s="15">
        <f t="shared" si="71"/>
        <v>41562.67155092593</v>
      </c>
      <c r="S922" s="15">
        <f t="shared" si="72"/>
        <v>41592.713217592594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6962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>
        <f t="shared" si="69"/>
        <v>46</v>
      </c>
      <c r="O923">
        <f t="shared" si="70"/>
        <v>348.1</v>
      </c>
      <c r="P923" s="11" t="s">
        <v>8281</v>
      </c>
      <c r="Q923" t="s">
        <v>8284</v>
      </c>
      <c r="R923" s="15">
        <f t="shared" si="71"/>
        <v>40847.171018518515</v>
      </c>
      <c r="S923" s="15">
        <f t="shared" si="72"/>
        <v>40889.212685185186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6925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>
        <f t="shared" si="69"/>
        <v>26</v>
      </c>
      <c r="O924">
        <f t="shared" si="70"/>
        <v>230.83</v>
      </c>
      <c r="P924" s="11" t="s">
        <v>8281</v>
      </c>
      <c r="Q924" t="s">
        <v>8284</v>
      </c>
      <c r="R924" s="15">
        <f t="shared" si="71"/>
        <v>41878.530011574076</v>
      </c>
      <c r="S924" s="15">
        <f t="shared" si="72"/>
        <v>41913.530011574076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6904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>
        <f t="shared" si="69"/>
        <v>46</v>
      </c>
      <c r="O925">
        <f t="shared" si="70"/>
        <v>1150.67</v>
      </c>
      <c r="P925" s="11" t="s">
        <v>8281</v>
      </c>
      <c r="Q925" t="s">
        <v>8284</v>
      </c>
      <c r="R925" s="15">
        <f t="shared" si="71"/>
        <v>41934.959756944445</v>
      </c>
      <c r="S925" s="15">
        <f t="shared" si="72"/>
        <v>41965.001423611116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6863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>
        <f t="shared" si="69"/>
        <v>229</v>
      </c>
      <c r="O926">
        <f t="shared" si="70"/>
        <v>457.53</v>
      </c>
      <c r="P926" s="11" t="s">
        <v>8281</v>
      </c>
      <c r="Q926" t="s">
        <v>8284</v>
      </c>
      <c r="R926" s="15">
        <f t="shared" si="71"/>
        <v>41288.942928240744</v>
      </c>
      <c r="S926" s="15">
        <f t="shared" si="72"/>
        <v>41318.942928240744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6853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>
        <f t="shared" si="69"/>
        <v>114</v>
      </c>
      <c r="O927">
        <f t="shared" si="70"/>
        <v>1370.6</v>
      </c>
      <c r="P927" s="11" t="s">
        <v>8281</v>
      </c>
      <c r="Q927" t="s">
        <v>8284</v>
      </c>
      <c r="R927" s="15">
        <f t="shared" si="71"/>
        <v>41575.880914351852</v>
      </c>
      <c r="S927" s="15">
        <f t="shared" si="72"/>
        <v>41605.922581018516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6842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>
        <f t="shared" si="69"/>
        <v>98</v>
      </c>
      <c r="O928">
        <f t="shared" si="70"/>
        <v>0</v>
      </c>
      <c r="P928" s="11" t="s">
        <v>8281</v>
      </c>
      <c r="Q928" t="s">
        <v>8284</v>
      </c>
      <c r="R928" s="15">
        <f t="shared" si="71"/>
        <v>40338.02002314815</v>
      </c>
      <c r="S928" s="15">
        <f t="shared" si="72"/>
        <v>40367.944444444445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6780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>
        <f t="shared" si="69"/>
        <v>34</v>
      </c>
      <c r="O929">
        <f t="shared" si="70"/>
        <v>0</v>
      </c>
      <c r="P929" s="11" t="s">
        <v>8281</v>
      </c>
      <c r="Q929" t="s">
        <v>8284</v>
      </c>
      <c r="R929" s="15">
        <f t="shared" si="71"/>
        <v>41013.822858796295</v>
      </c>
      <c r="S929" s="15">
        <f t="shared" si="72"/>
        <v>41043.822858796295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6755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>
        <f t="shared" si="69"/>
        <v>47</v>
      </c>
      <c r="O930">
        <f t="shared" si="70"/>
        <v>241.25</v>
      </c>
      <c r="P930" s="11" t="s">
        <v>8281</v>
      </c>
      <c r="Q930" t="s">
        <v>8284</v>
      </c>
      <c r="R930" s="15">
        <f t="shared" si="71"/>
        <v>41180.86241898148</v>
      </c>
      <c r="S930" s="15">
        <f t="shared" si="72"/>
        <v>41231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6740.37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>
        <f t="shared" si="69"/>
        <v>1348</v>
      </c>
      <c r="O931">
        <f t="shared" si="70"/>
        <v>0</v>
      </c>
      <c r="P931" s="11" t="s">
        <v>8281</v>
      </c>
      <c r="Q931" t="s">
        <v>8284</v>
      </c>
      <c r="R931" s="15">
        <f t="shared" si="71"/>
        <v>40978.238067129627</v>
      </c>
      <c r="S931" s="15">
        <f t="shared" si="72"/>
        <v>41008.196400462963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6705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>
        <f t="shared" si="69"/>
        <v>745</v>
      </c>
      <c r="O932">
        <f t="shared" si="70"/>
        <v>1341</v>
      </c>
      <c r="P932" s="11" t="s">
        <v>8281</v>
      </c>
      <c r="Q932" t="s">
        <v>8284</v>
      </c>
      <c r="R932" s="15">
        <f t="shared" si="71"/>
        <v>40312.915578703702</v>
      </c>
      <c r="S932" s="15">
        <f t="shared" si="72"/>
        <v>40354.897222222222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6700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>
        <f t="shared" si="69"/>
        <v>335</v>
      </c>
      <c r="O933">
        <f t="shared" si="70"/>
        <v>957.14</v>
      </c>
      <c r="P933" s="11" t="s">
        <v>8281</v>
      </c>
      <c r="Q933" t="s">
        <v>8284</v>
      </c>
      <c r="R933" s="15">
        <f t="shared" si="71"/>
        <v>41680.359976851854</v>
      </c>
      <c r="S933" s="15">
        <f t="shared" si="72"/>
        <v>41714.916666666664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6691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>
        <f t="shared" si="69"/>
        <v>70</v>
      </c>
      <c r="O934">
        <f t="shared" si="70"/>
        <v>223.03</v>
      </c>
      <c r="P934" s="11" t="s">
        <v>8281</v>
      </c>
      <c r="Q934" t="s">
        <v>8284</v>
      </c>
      <c r="R934" s="15">
        <f t="shared" si="71"/>
        <v>41310.969270833331</v>
      </c>
      <c r="S934" s="15">
        <f t="shared" si="72"/>
        <v>41355.927604166667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6684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>
        <f t="shared" si="69"/>
        <v>334</v>
      </c>
      <c r="O935">
        <f t="shared" si="70"/>
        <v>3342</v>
      </c>
      <c r="P935" s="11" t="s">
        <v>8281</v>
      </c>
      <c r="Q935" t="s">
        <v>8284</v>
      </c>
      <c r="R935" s="15">
        <f t="shared" si="71"/>
        <v>41711.169085648151</v>
      </c>
      <c r="S935" s="15">
        <f t="shared" si="72"/>
        <v>41771.169085648151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6680.22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>
        <f t="shared" si="69"/>
        <v>134</v>
      </c>
      <c r="O936">
        <f t="shared" si="70"/>
        <v>222.67</v>
      </c>
      <c r="P936" s="11" t="s">
        <v>8281</v>
      </c>
      <c r="Q936" t="s">
        <v>8284</v>
      </c>
      <c r="R936" s="15">
        <f t="shared" si="71"/>
        <v>41733.737083333333</v>
      </c>
      <c r="S936" s="15">
        <f t="shared" si="72"/>
        <v>41763.25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6663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>
        <f t="shared" si="69"/>
        <v>190</v>
      </c>
      <c r="O937">
        <f t="shared" si="70"/>
        <v>3331.5</v>
      </c>
      <c r="P937" s="11" t="s">
        <v>8281</v>
      </c>
      <c r="Q937" t="s">
        <v>8284</v>
      </c>
      <c r="R937" s="15">
        <f t="shared" si="71"/>
        <v>42368.333668981482</v>
      </c>
      <c r="S937" s="15">
        <f t="shared" si="72"/>
        <v>42398.333668981482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6658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>
        <f t="shared" si="69"/>
        <v>476</v>
      </c>
      <c r="O938">
        <f t="shared" si="70"/>
        <v>0</v>
      </c>
      <c r="P938" s="11" t="s">
        <v>8281</v>
      </c>
      <c r="Q938" t="s">
        <v>8284</v>
      </c>
      <c r="R938" s="15">
        <f t="shared" si="71"/>
        <v>40883.024178240739</v>
      </c>
      <c r="S938" s="15">
        <f t="shared" si="72"/>
        <v>40926.833333333336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6646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>
        <f t="shared" si="69"/>
        <v>190</v>
      </c>
      <c r="O939">
        <f t="shared" si="70"/>
        <v>3323</v>
      </c>
      <c r="P939" s="11" t="s">
        <v>8281</v>
      </c>
      <c r="Q939" t="s">
        <v>8284</v>
      </c>
      <c r="R939" s="15">
        <f t="shared" si="71"/>
        <v>41551.798113425924</v>
      </c>
      <c r="S939" s="15">
        <f t="shared" si="72"/>
        <v>41581.839780092596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6645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>
        <f t="shared" si="69"/>
        <v>95</v>
      </c>
      <c r="O940">
        <f t="shared" si="70"/>
        <v>6645</v>
      </c>
      <c r="P940" s="11" t="s">
        <v>8281</v>
      </c>
      <c r="Q940" t="s">
        <v>8284</v>
      </c>
      <c r="R940" s="15">
        <f t="shared" si="71"/>
        <v>41124.479722222226</v>
      </c>
      <c r="S940" s="15">
        <f t="shared" si="72"/>
        <v>41154.479722222226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6633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>
        <f t="shared" si="69"/>
        <v>241</v>
      </c>
      <c r="O941">
        <f t="shared" si="70"/>
        <v>3316.5</v>
      </c>
      <c r="P941" s="11" t="s">
        <v>8281</v>
      </c>
      <c r="Q941" t="s">
        <v>8284</v>
      </c>
      <c r="R941" s="15">
        <f t="shared" si="71"/>
        <v>41416.763171296298</v>
      </c>
      <c r="S941" s="15">
        <f t="shared" si="72"/>
        <v>41455.831944444442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6632.32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>
        <f t="shared" si="69"/>
        <v>74</v>
      </c>
      <c r="O942">
        <f t="shared" si="70"/>
        <v>473.74</v>
      </c>
      <c r="P942" s="11" t="s">
        <v>8275</v>
      </c>
      <c r="Q942" t="s">
        <v>8277</v>
      </c>
      <c r="R942" s="15">
        <f t="shared" si="71"/>
        <v>42182.008402777778</v>
      </c>
      <c r="S942" s="15">
        <f t="shared" si="72"/>
        <v>42227.008402777778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6628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>
        <f t="shared" si="69"/>
        <v>13</v>
      </c>
      <c r="O943">
        <f t="shared" si="70"/>
        <v>213.81</v>
      </c>
      <c r="P943" s="11" t="s">
        <v>8275</v>
      </c>
      <c r="Q943" t="s">
        <v>8277</v>
      </c>
      <c r="R943" s="15">
        <f t="shared" si="71"/>
        <v>42746.096585648149</v>
      </c>
      <c r="S943" s="15">
        <f t="shared" si="72"/>
        <v>42776.096585648149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6610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>
        <f t="shared" si="69"/>
        <v>88</v>
      </c>
      <c r="O944">
        <f t="shared" si="70"/>
        <v>413.13</v>
      </c>
      <c r="P944" s="11" t="s">
        <v>8275</v>
      </c>
      <c r="Q944" t="s">
        <v>8277</v>
      </c>
      <c r="R944" s="15">
        <f t="shared" si="71"/>
        <v>42382.843287037031</v>
      </c>
      <c r="S944" s="15">
        <f t="shared" si="72"/>
        <v>42418.843287037031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6592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>
        <f t="shared" si="69"/>
        <v>220</v>
      </c>
      <c r="O945">
        <f t="shared" si="70"/>
        <v>549.33000000000004</v>
      </c>
      <c r="P945" s="11" t="s">
        <v>8275</v>
      </c>
      <c r="Q945" t="s">
        <v>8277</v>
      </c>
      <c r="R945" s="15">
        <f t="shared" si="71"/>
        <v>42673.66788194445</v>
      </c>
      <c r="S945" s="15">
        <f t="shared" si="72"/>
        <v>42703.709548611107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6565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>
        <f t="shared" si="69"/>
        <v>13</v>
      </c>
      <c r="O946">
        <f t="shared" si="70"/>
        <v>68.39</v>
      </c>
      <c r="P946" s="11" t="s">
        <v>8275</v>
      </c>
      <c r="Q946" t="s">
        <v>8277</v>
      </c>
      <c r="R946" s="15">
        <f t="shared" si="71"/>
        <v>42444.583912037036</v>
      </c>
      <c r="S946" s="15">
        <f t="shared" si="72"/>
        <v>42478.583333333328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6555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>
        <f t="shared" si="69"/>
        <v>7</v>
      </c>
      <c r="O947">
        <f t="shared" si="70"/>
        <v>409.69</v>
      </c>
      <c r="P947" s="11" t="s">
        <v>8275</v>
      </c>
      <c r="Q947" t="s">
        <v>8277</v>
      </c>
      <c r="R947" s="15">
        <f t="shared" si="71"/>
        <v>42732.872986111113</v>
      </c>
      <c r="S947" s="15">
        <f t="shared" si="72"/>
        <v>42784.999305555553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6541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>
        <f t="shared" si="69"/>
        <v>44</v>
      </c>
      <c r="O948">
        <f t="shared" si="70"/>
        <v>1308.2</v>
      </c>
      <c r="P948" s="11" t="s">
        <v>8275</v>
      </c>
      <c r="Q948" t="s">
        <v>8277</v>
      </c>
      <c r="R948" s="15">
        <f t="shared" si="71"/>
        <v>42592.750555555554</v>
      </c>
      <c r="S948" s="15">
        <f t="shared" si="72"/>
        <v>42622.750555555554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6530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>
        <f t="shared" si="69"/>
        <v>768</v>
      </c>
      <c r="O949">
        <f t="shared" si="70"/>
        <v>0</v>
      </c>
      <c r="P949" s="11" t="s">
        <v>8275</v>
      </c>
      <c r="Q949" t="s">
        <v>8277</v>
      </c>
      <c r="R949" s="15">
        <f t="shared" si="71"/>
        <v>42491.781319444446</v>
      </c>
      <c r="S949" s="15">
        <f t="shared" si="72"/>
        <v>42551.781319444446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6515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>
        <f t="shared" si="69"/>
        <v>163</v>
      </c>
      <c r="O950">
        <f t="shared" si="70"/>
        <v>814.38</v>
      </c>
      <c r="P950" s="11" t="s">
        <v>8275</v>
      </c>
      <c r="Q950" t="s">
        <v>8277</v>
      </c>
      <c r="R950" s="15">
        <f t="shared" si="71"/>
        <v>42411.828287037039</v>
      </c>
      <c r="S950" s="15">
        <f t="shared" si="72"/>
        <v>42441.828287037039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6511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>
        <f t="shared" si="69"/>
        <v>33</v>
      </c>
      <c r="O951">
        <f t="shared" si="70"/>
        <v>930.14</v>
      </c>
      <c r="P951" s="11" t="s">
        <v>8275</v>
      </c>
      <c r="Q951" t="s">
        <v>8277</v>
      </c>
      <c r="R951" s="15">
        <f t="shared" si="71"/>
        <v>42361.043703703705</v>
      </c>
      <c r="S951" s="15">
        <f t="shared" si="72"/>
        <v>42421.043703703705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6506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>
        <f t="shared" si="69"/>
        <v>130</v>
      </c>
      <c r="O952">
        <f t="shared" si="70"/>
        <v>271.08</v>
      </c>
      <c r="P952" s="11" t="s">
        <v>8275</v>
      </c>
      <c r="Q952" t="s">
        <v>8277</v>
      </c>
      <c r="R952" s="15">
        <f t="shared" si="71"/>
        <v>42356.750706018516</v>
      </c>
      <c r="S952" s="15">
        <f t="shared" si="72"/>
        <v>42386.750706018516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6505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>
        <f t="shared" si="69"/>
        <v>13</v>
      </c>
      <c r="O953">
        <f t="shared" si="70"/>
        <v>53.76</v>
      </c>
      <c r="P953" s="11" t="s">
        <v>8275</v>
      </c>
      <c r="Q953" t="s">
        <v>8277</v>
      </c>
      <c r="R953" s="15">
        <f t="shared" si="71"/>
        <v>42480.653611111105</v>
      </c>
      <c r="S953" s="15">
        <f t="shared" si="72"/>
        <v>42525.653611111105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6500.09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>
        <f t="shared" si="69"/>
        <v>13</v>
      </c>
      <c r="O954">
        <f t="shared" si="70"/>
        <v>33.159999999999997</v>
      </c>
      <c r="P954" s="11" t="s">
        <v>8275</v>
      </c>
      <c r="Q954" t="s">
        <v>8277</v>
      </c>
      <c r="R954" s="15">
        <f t="shared" si="71"/>
        <v>42662.613564814819</v>
      </c>
      <c r="S954" s="15">
        <f t="shared" si="72"/>
        <v>42692.655231481483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6500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>
        <f t="shared" si="69"/>
        <v>43</v>
      </c>
      <c r="O955">
        <f t="shared" si="70"/>
        <v>1300</v>
      </c>
      <c r="P955" s="11" t="s">
        <v>8275</v>
      </c>
      <c r="Q955" t="s">
        <v>8277</v>
      </c>
      <c r="R955" s="15">
        <f t="shared" si="71"/>
        <v>41999.164340277777</v>
      </c>
      <c r="S955" s="15">
        <f t="shared" si="72"/>
        <v>42029.164340277777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6485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>
        <f t="shared" si="69"/>
        <v>43</v>
      </c>
      <c r="O956">
        <f t="shared" si="70"/>
        <v>88.84</v>
      </c>
      <c r="P956" s="11" t="s">
        <v>8275</v>
      </c>
      <c r="Q956" t="s">
        <v>8277</v>
      </c>
      <c r="R956" s="15">
        <f t="shared" si="71"/>
        <v>42194.833784722221</v>
      </c>
      <c r="S956" s="15">
        <f t="shared" si="72"/>
        <v>42236.833784722221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6438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>
        <f t="shared" si="69"/>
        <v>2</v>
      </c>
      <c r="O957">
        <f t="shared" si="70"/>
        <v>69.23</v>
      </c>
      <c r="P957" s="11" t="s">
        <v>8275</v>
      </c>
      <c r="Q957" t="s">
        <v>8277</v>
      </c>
      <c r="R957" s="15">
        <f t="shared" si="71"/>
        <v>42586.295138888891</v>
      </c>
      <c r="S957" s="15">
        <f t="shared" si="72"/>
        <v>42626.295138888891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6400.47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>
        <f t="shared" si="69"/>
        <v>13</v>
      </c>
      <c r="O958">
        <f t="shared" si="70"/>
        <v>376.5</v>
      </c>
      <c r="P958" s="11" t="s">
        <v>8275</v>
      </c>
      <c r="Q958" t="s">
        <v>8277</v>
      </c>
      <c r="R958" s="15">
        <f t="shared" si="71"/>
        <v>42060.913877314815</v>
      </c>
      <c r="S958" s="15">
        <f t="shared" si="72"/>
        <v>42120.872210648144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6388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>
        <f t="shared" si="69"/>
        <v>53</v>
      </c>
      <c r="O959">
        <f t="shared" si="70"/>
        <v>912.57</v>
      </c>
      <c r="P959" s="11" t="s">
        <v>8275</v>
      </c>
      <c r="Q959" t="s">
        <v>8277</v>
      </c>
      <c r="R959" s="15">
        <f t="shared" si="71"/>
        <v>42660.552465277782</v>
      </c>
      <c r="S959" s="15">
        <f t="shared" si="72"/>
        <v>42691.594131944439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6387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>
        <f t="shared" si="69"/>
        <v>82</v>
      </c>
      <c r="O960">
        <f t="shared" si="70"/>
        <v>375.71</v>
      </c>
      <c r="P960" s="11" t="s">
        <v>8275</v>
      </c>
      <c r="Q960" t="s">
        <v>8277</v>
      </c>
      <c r="R960" s="15">
        <f t="shared" si="71"/>
        <v>42082.802812499998</v>
      </c>
      <c r="S960" s="15">
        <f t="shared" si="72"/>
        <v>42104.207638888889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6382.34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>
        <f t="shared" si="69"/>
        <v>13</v>
      </c>
      <c r="O961">
        <f t="shared" si="70"/>
        <v>37.32</v>
      </c>
      <c r="P961" s="11" t="s">
        <v>8275</v>
      </c>
      <c r="Q961" t="s">
        <v>8277</v>
      </c>
      <c r="R961" s="15">
        <f t="shared" si="71"/>
        <v>41993.174363425926</v>
      </c>
      <c r="S961" s="15">
        <f t="shared" si="72"/>
        <v>42023.174363425926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6375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>
        <f t="shared" si="69"/>
        <v>11</v>
      </c>
      <c r="O962">
        <f t="shared" si="70"/>
        <v>33.909999999999997</v>
      </c>
      <c r="P962" s="11" t="s">
        <v>8275</v>
      </c>
      <c r="Q962" t="s">
        <v>8277</v>
      </c>
      <c r="R962" s="15">
        <f t="shared" si="71"/>
        <v>42766.626793981486</v>
      </c>
      <c r="S962" s="15">
        <f t="shared" si="72"/>
        <v>42808.585127314815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6373.27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>
        <f t="shared" ref="N963:N1026" si="73">ROUND(E963/D963*100,0)</f>
        <v>7</v>
      </c>
      <c r="O963">
        <f t="shared" ref="O963:O1026" si="74">IFERROR(ROUND(E963/L963,2),0)</f>
        <v>57.94</v>
      </c>
      <c r="P963" s="11" t="s">
        <v>8275</v>
      </c>
      <c r="Q963" t="s">
        <v>8277</v>
      </c>
      <c r="R963" s="15">
        <f t="shared" ref="R963:R1026" si="75">(((J963/60)/60)/24)+DATE(1970,1,1)</f>
        <v>42740.693692129629</v>
      </c>
      <c r="S963" s="15">
        <f t="shared" ref="S963:S1026" si="76">(((I963/60)/60)/24)+DATE(1970,1,1)</f>
        <v>42786.791666666672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6360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>
        <f t="shared" si="73"/>
        <v>254</v>
      </c>
      <c r="O964">
        <f t="shared" si="74"/>
        <v>171.89</v>
      </c>
      <c r="P964" s="11" t="s">
        <v>8275</v>
      </c>
      <c r="Q964" t="s">
        <v>8277</v>
      </c>
      <c r="R964" s="15">
        <f t="shared" si="75"/>
        <v>42373.712418981479</v>
      </c>
      <c r="S964" s="15">
        <f t="shared" si="76"/>
        <v>42411.712418981479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6360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>
        <f t="shared" si="73"/>
        <v>18</v>
      </c>
      <c r="O965">
        <f t="shared" si="74"/>
        <v>706.67</v>
      </c>
      <c r="P965" s="11" t="s">
        <v>8275</v>
      </c>
      <c r="Q965" t="s">
        <v>8277</v>
      </c>
      <c r="R965" s="15">
        <f t="shared" si="75"/>
        <v>42625.635636574079</v>
      </c>
      <c r="S965" s="15">
        <f t="shared" si="76"/>
        <v>42660.635636574079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6308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>
        <f t="shared" si="73"/>
        <v>6</v>
      </c>
      <c r="O966">
        <f t="shared" si="74"/>
        <v>217.52</v>
      </c>
      <c r="P966" s="11" t="s">
        <v>8275</v>
      </c>
      <c r="Q966" t="s">
        <v>8277</v>
      </c>
      <c r="R966" s="15">
        <f t="shared" si="75"/>
        <v>42208.628692129627</v>
      </c>
      <c r="S966" s="15">
        <f t="shared" si="76"/>
        <v>42248.628692129627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>
        <f t="shared" si="73"/>
        <v>25</v>
      </c>
      <c r="O967">
        <f t="shared" si="74"/>
        <v>1050.29</v>
      </c>
      <c r="P967" s="11" t="s">
        <v>8275</v>
      </c>
      <c r="Q967" t="s">
        <v>8277</v>
      </c>
      <c r="R967" s="15">
        <f t="shared" si="75"/>
        <v>42637.016736111109</v>
      </c>
      <c r="S967" s="15">
        <f t="shared" si="76"/>
        <v>42669.165972222225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6301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>
        <f t="shared" si="73"/>
        <v>53</v>
      </c>
      <c r="O968">
        <f t="shared" si="74"/>
        <v>210.03</v>
      </c>
      <c r="P968" s="11" t="s">
        <v>8275</v>
      </c>
      <c r="Q968" t="s">
        <v>8277</v>
      </c>
      <c r="R968" s="15">
        <f t="shared" si="75"/>
        <v>42619.635787037041</v>
      </c>
      <c r="S968" s="15">
        <f t="shared" si="76"/>
        <v>42649.635787037041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6300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>
        <f t="shared" si="73"/>
        <v>32</v>
      </c>
      <c r="O969">
        <f t="shared" si="74"/>
        <v>77.78</v>
      </c>
      <c r="P969" s="11" t="s">
        <v>8275</v>
      </c>
      <c r="Q969" t="s">
        <v>8277</v>
      </c>
      <c r="R969" s="15">
        <f t="shared" si="75"/>
        <v>42422.254328703704</v>
      </c>
      <c r="S969" s="15">
        <f t="shared" si="76"/>
        <v>42482.21266203704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6300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>
        <f t="shared" si="73"/>
        <v>79</v>
      </c>
      <c r="O970">
        <f t="shared" si="74"/>
        <v>1575</v>
      </c>
      <c r="P970" s="11" t="s">
        <v>8275</v>
      </c>
      <c r="Q970" t="s">
        <v>8277</v>
      </c>
      <c r="R970" s="15">
        <f t="shared" si="75"/>
        <v>41836.847615740742</v>
      </c>
      <c r="S970" s="15">
        <f t="shared" si="76"/>
        <v>41866.847615740742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6258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>
        <f t="shared" si="73"/>
        <v>21</v>
      </c>
      <c r="O971">
        <f t="shared" si="74"/>
        <v>568.91</v>
      </c>
      <c r="P971" s="11" t="s">
        <v>8275</v>
      </c>
      <c r="Q971" t="s">
        <v>8277</v>
      </c>
      <c r="R971" s="15">
        <f t="shared" si="75"/>
        <v>42742.30332175926</v>
      </c>
      <c r="S971" s="15">
        <f t="shared" si="76"/>
        <v>42775.30332175926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6257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>
        <f t="shared" si="73"/>
        <v>125</v>
      </c>
      <c r="O972">
        <f t="shared" si="74"/>
        <v>446.93</v>
      </c>
      <c r="P972" s="11" t="s">
        <v>8275</v>
      </c>
      <c r="Q972" t="s">
        <v>8277</v>
      </c>
      <c r="R972" s="15">
        <f t="shared" si="75"/>
        <v>42721.220520833333</v>
      </c>
      <c r="S972" s="15">
        <f t="shared" si="76"/>
        <v>42758.207638888889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6240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>
        <f t="shared" si="73"/>
        <v>6</v>
      </c>
      <c r="O973">
        <f t="shared" si="74"/>
        <v>1248</v>
      </c>
      <c r="P973" s="11" t="s">
        <v>8275</v>
      </c>
      <c r="Q973" t="s">
        <v>8277</v>
      </c>
      <c r="R973" s="15">
        <f t="shared" si="75"/>
        <v>42111.709027777775</v>
      </c>
      <c r="S973" s="15">
        <f t="shared" si="76"/>
        <v>42156.709027777775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6235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>
        <f t="shared" si="73"/>
        <v>31</v>
      </c>
      <c r="O974">
        <f t="shared" si="74"/>
        <v>138.56</v>
      </c>
      <c r="P974" s="11" t="s">
        <v>8275</v>
      </c>
      <c r="Q974" t="s">
        <v>8277</v>
      </c>
      <c r="R974" s="15">
        <f t="shared" si="75"/>
        <v>41856.865717592591</v>
      </c>
      <c r="S974" s="15">
        <f t="shared" si="76"/>
        <v>41886.290972222225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6220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>
        <f t="shared" si="73"/>
        <v>31</v>
      </c>
      <c r="O975">
        <f t="shared" si="74"/>
        <v>777.5</v>
      </c>
      <c r="P975" s="11" t="s">
        <v>8275</v>
      </c>
      <c r="Q975" t="s">
        <v>8277</v>
      </c>
      <c r="R975" s="15">
        <f t="shared" si="75"/>
        <v>42257.014965277776</v>
      </c>
      <c r="S975" s="15">
        <f t="shared" si="76"/>
        <v>42317.056631944448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6215.56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>
        <f t="shared" si="73"/>
        <v>12</v>
      </c>
      <c r="O976">
        <f t="shared" si="74"/>
        <v>2071.85</v>
      </c>
      <c r="P976" s="11" t="s">
        <v>8275</v>
      </c>
      <c r="Q976" t="s">
        <v>8277</v>
      </c>
      <c r="R976" s="15">
        <f t="shared" si="75"/>
        <v>42424.749490740738</v>
      </c>
      <c r="S976" s="15">
        <f t="shared" si="76"/>
        <v>42454.707824074074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6215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>
        <f t="shared" si="73"/>
        <v>6</v>
      </c>
      <c r="O977">
        <f t="shared" si="74"/>
        <v>258.95999999999998</v>
      </c>
      <c r="P977" s="11" t="s">
        <v>8275</v>
      </c>
      <c r="Q977" t="s">
        <v>8277</v>
      </c>
      <c r="R977" s="15">
        <f t="shared" si="75"/>
        <v>42489.696585648147</v>
      </c>
      <c r="S977" s="15">
        <f t="shared" si="76"/>
        <v>42549.696585648147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6210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>
        <f t="shared" si="73"/>
        <v>4</v>
      </c>
      <c r="O978">
        <f t="shared" si="74"/>
        <v>345</v>
      </c>
      <c r="P978" s="11" t="s">
        <v>8275</v>
      </c>
      <c r="Q978" t="s">
        <v>8277</v>
      </c>
      <c r="R978" s="15">
        <f t="shared" si="75"/>
        <v>42185.058993055558</v>
      </c>
      <c r="S978" s="15">
        <f t="shared" si="76"/>
        <v>42230.058993055558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6208.98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>
        <f t="shared" si="73"/>
        <v>230</v>
      </c>
      <c r="O979">
        <f t="shared" si="74"/>
        <v>517.41999999999996</v>
      </c>
      <c r="P979" s="11" t="s">
        <v>8275</v>
      </c>
      <c r="Q979" t="s">
        <v>8277</v>
      </c>
      <c r="R979" s="15">
        <f t="shared" si="75"/>
        <v>42391.942094907412</v>
      </c>
      <c r="S979" s="15">
        <f t="shared" si="76"/>
        <v>42421.942094907412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6207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>
        <f t="shared" si="73"/>
        <v>4</v>
      </c>
      <c r="O980">
        <f t="shared" si="74"/>
        <v>50.46</v>
      </c>
      <c r="P980" s="11" t="s">
        <v>8275</v>
      </c>
      <c r="Q980" t="s">
        <v>8277</v>
      </c>
      <c r="R980" s="15">
        <f t="shared" si="75"/>
        <v>42395.309039351851</v>
      </c>
      <c r="S980" s="15">
        <f t="shared" si="76"/>
        <v>42425.309039351851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6181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>
        <f t="shared" si="73"/>
        <v>18</v>
      </c>
      <c r="O981">
        <f t="shared" si="74"/>
        <v>64.39</v>
      </c>
      <c r="P981" s="11" t="s">
        <v>8275</v>
      </c>
      <c r="Q981" t="s">
        <v>8277</v>
      </c>
      <c r="R981" s="15">
        <f t="shared" si="75"/>
        <v>42506.416990740734</v>
      </c>
      <c r="S981" s="15">
        <f t="shared" si="76"/>
        <v>42541.790972222225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6155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>
        <f t="shared" si="73"/>
        <v>62</v>
      </c>
      <c r="O982">
        <f t="shared" si="74"/>
        <v>198.55</v>
      </c>
      <c r="P982" s="11" t="s">
        <v>8275</v>
      </c>
      <c r="Q982" t="s">
        <v>8277</v>
      </c>
      <c r="R982" s="15">
        <f t="shared" si="75"/>
        <v>41928.904189814813</v>
      </c>
      <c r="S982" s="15">
        <f t="shared" si="76"/>
        <v>41973.945856481485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6146.27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>
        <f t="shared" si="73"/>
        <v>7</v>
      </c>
      <c r="O983">
        <f t="shared" si="74"/>
        <v>1536.57</v>
      </c>
      <c r="P983" s="11" t="s">
        <v>8275</v>
      </c>
      <c r="Q983" t="s">
        <v>8277</v>
      </c>
      <c r="R983" s="15">
        <f t="shared" si="75"/>
        <v>41830.947013888886</v>
      </c>
      <c r="S983" s="15">
        <f t="shared" si="76"/>
        <v>41860.947013888886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6141.99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>
        <f t="shared" si="73"/>
        <v>35</v>
      </c>
      <c r="O984">
        <f t="shared" si="74"/>
        <v>2047.33</v>
      </c>
      <c r="P984" s="11" t="s">
        <v>8275</v>
      </c>
      <c r="Q984" t="s">
        <v>8277</v>
      </c>
      <c r="R984" s="15">
        <f t="shared" si="75"/>
        <v>42615.753310185188</v>
      </c>
      <c r="S984" s="15">
        <f t="shared" si="76"/>
        <v>42645.753310185188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6130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>
        <f t="shared" si="73"/>
        <v>6</v>
      </c>
      <c r="O985">
        <f t="shared" si="74"/>
        <v>34.25</v>
      </c>
      <c r="P985" s="11" t="s">
        <v>8275</v>
      </c>
      <c r="Q985" t="s">
        <v>8277</v>
      </c>
      <c r="R985" s="15">
        <f t="shared" si="75"/>
        <v>42574.667650462965</v>
      </c>
      <c r="S985" s="15">
        <f t="shared" si="76"/>
        <v>42605.870833333334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6120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>
        <f t="shared" si="73"/>
        <v>61</v>
      </c>
      <c r="O986">
        <f t="shared" si="74"/>
        <v>2040</v>
      </c>
      <c r="P986" s="11" t="s">
        <v>8275</v>
      </c>
      <c r="Q986" t="s">
        <v>8277</v>
      </c>
      <c r="R986" s="15">
        <f t="shared" si="75"/>
        <v>42061.11583333333</v>
      </c>
      <c r="S986" s="15">
        <f t="shared" si="76"/>
        <v>42091.074166666673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6118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>
        <f t="shared" si="73"/>
        <v>20</v>
      </c>
      <c r="O987">
        <f t="shared" si="74"/>
        <v>266</v>
      </c>
      <c r="P987" s="11" t="s">
        <v>8275</v>
      </c>
      <c r="Q987" t="s">
        <v>8277</v>
      </c>
      <c r="R987" s="15">
        <f t="shared" si="75"/>
        <v>42339.967708333337</v>
      </c>
      <c r="S987" s="15">
        <f t="shared" si="76"/>
        <v>42369.958333333328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6111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>
        <f t="shared" si="73"/>
        <v>31</v>
      </c>
      <c r="O988">
        <f t="shared" si="74"/>
        <v>265.7</v>
      </c>
      <c r="P988" s="11" t="s">
        <v>8275</v>
      </c>
      <c r="Q988" t="s">
        <v>8277</v>
      </c>
      <c r="R988" s="15">
        <f t="shared" si="75"/>
        <v>42324.767361111109</v>
      </c>
      <c r="S988" s="15">
        <f t="shared" si="76"/>
        <v>42379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6108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>
        <f t="shared" si="73"/>
        <v>12</v>
      </c>
      <c r="O989">
        <f t="shared" si="74"/>
        <v>148.97999999999999</v>
      </c>
      <c r="P989" s="11" t="s">
        <v>8275</v>
      </c>
      <c r="Q989" t="s">
        <v>8277</v>
      </c>
      <c r="R989" s="15">
        <f t="shared" si="75"/>
        <v>41773.294560185182</v>
      </c>
      <c r="S989" s="15">
        <f t="shared" si="76"/>
        <v>41813.294560185182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6100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>
        <f t="shared" si="73"/>
        <v>122</v>
      </c>
      <c r="O990">
        <f t="shared" si="74"/>
        <v>0</v>
      </c>
      <c r="P990" s="11" t="s">
        <v>8275</v>
      </c>
      <c r="Q990" t="s">
        <v>8277</v>
      </c>
      <c r="R990" s="15">
        <f t="shared" si="75"/>
        <v>42614.356770833328</v>
      </c>
      <c r="S990" s="15">
        <f t="shared" si="76"/>
        <v>42644.356770833328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6100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>
        <f t="shared" si="73"/>
        <v>61</v>
      </c>
      <c r="O991">
        <f t="shared" si="74"/>
        <v>190.63</v>
      </c>
      <c r="P991" s="11" t="s">
        <v>8275</v>
      </c>
      <c r="Q991" t="s">
        <v>8277</v>
      </c>
      <c r="R991" s="15">
        <f t="shared" si="75"/>
        <v>42611.933969907404</v>
      </c>
      <c r="S991" s="15">
        <f t="shared" si="76"/>
        <v>42641.933969907404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6086.26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>
        <f t="shared" si="73"/>
        <v>24</v>
      </c>
      <c r="O992">
        <f t="shared" si="74"/>
        <v>3043.13</v>
      </c>
      <c r="P992" s="11" t="s">
        <v>8275</v>
      </c>
      <c r="Q992" t="s">
        <v>8277</v>
      </c>
      <c r="R992" s="15">
        <f t="shared" si="75"/>
        <v>41855.784305555557</v>
      </c>
      <c r="S992" s="15">
        <f t="shared" si="76"/>
        <v>41885.784305555557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6080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>
        <f t="shared" si="73"/>
        <v>122</v>
      </c>
      <c r="O993">
        <f t="shared" si="74"/>
        <v>868.57</v>
      </c>
      <c r="P993" s="11" t="s">
        <v>8275</v>
      </c>
      <c r="Q993" t="s">
        <v>8277</v>
      </c>
      <c r="R993" s="15">
        <f t="shared" si="75"/>
        <v>42538.75680555556</v>
      </c>
      <c r="S993" s="15">
        <f t="shared" si="76"/>
        <v>42563.785416666666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6080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>
        <f t="shared" si="73"/>
        <v>6</v>
      </c>
      <c r="O994">
        <f t="shared" si="74"/>
        <v>1520</v>
      </c>
      <c r="P994" s="11" t="s">
        <v>8275</v>
      </c>
      <c r="Q994" t="s">
        <v>8277</v>
      </c>
      <c r="R994" s="15">
        <f t="shared" si="75"/>
        <v>42437.924988425926</v>
      </c>
      <c r="S994" s="15">
        <f t="shared" si="76"/>
        <v>42497.883321759262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6077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>
        <f t="shared" si="73"/>
        <v>9</v>
      </c>
      <c r="O995">
        <f t="shared" si="74"/>
        <v>31.01</v>
      </c>
      <c r="P995" s="11" t="s">
        <v>8275</v>
      </c>
      <c r="Q995" t="s">
        <v>8277</v>
      </c>
      <c r="R995" s="15">
        <f t="shared" si="75"/>
        <v>42652.964907407411</v>
      </c>
      <c r="S995" s="15">
        <f t="shared" si="76"/>
        <v>42686.208333333328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6071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>
        <f t="shared" si="73"/>
        <v>3</v>
      </c>
      <c r="O996">
        <f t="shared" si="74"/>
        <v>551.91</v>
      </c>
      <c r="P996" s="11" t="s">
        <v>8275</v>
      </c>
      <c r="Q996" t="s">
        <v>8277</v>
      </c>
      <c r="R996" s="15">
        <f t="shared" si="75"/>
        <v>41921.263078703705</v>
      </c>
      <c r="S996" s="15">
        <f t="shared" si="76"/>
        <v>41973.957638888889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6061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>
        <f t="shared" si="73"/>
        <v>61</v>
      </c>
      <c r="O997">
        <f t="shared" si="74"/>
        <v>673.44</v>
      </c>
      <c r="P997" s="11" t="s">
        <v>8275</v>
      </c>
      <c r="Q997" t="s">
        <v>8277</v>
      </c>
      <c r="R997" s="15">
        <f t="shared" si="75"/>
        <v>41947.940740740742</v>
      </c>
      <c r="S997" s="15">
        <f t="shared" si="76"/>
        <v>41972.666666666672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6060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>
        <f t="shared" si="73"/>
        <v>152</v>
      </c>
      <c r="O998">
        <f t="shared" si="74"/>
        <v>1212</v>
      </c>
      <c r="P998" s="11" t="s">
        <v>8275</v>
      </c>
      <c r="Q998" t="s">
        <v>8277</v>
      </c>
      <c r="R998" s="15">
        <f t="shared" si="75"/>
        <v>41817.866435185184</v>
      </c>
      <c r="S998" s="15">
        <f t="shared" si="76"/>
        <v>41847.643750000003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6056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>
        <f t="shared" si="73"/>
        <v>121</v>
      </c>
      <c r="O999">
        <f t="shared" si="74"/>
        <v>757</v>
      </c>
      <c r="P999" s="11" t="s">
        <v>8275</v>
      </c>
      <c r="Q999" t="s">
        <v>8277</v>
      </c>
      <c r="R999" s="15">
        <f t="shared" si="75"/>
        <v>41941.10297453704</v>
      </c>
      <c r="S999" s="15">
        <f t="shared" si="76"/>
        <v>41971.144641203704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6053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>
        <f t="shared" si="73"/>
        <v>10</v>
      </c>
      <c r="O1000">
        <f t="shared" si="74"/>
        <v>26.43</v>
      </c>
      <c r="P1000" s="11" t="s">
        <v>8275</v>
      </c>
      <c r="Q1000" t="s">
        <v>8277</v>
      </c>
      <c r="R1000" s="15">
        <f t="shared" si="75"/>
        <v>42282.168993055559</v>
      </c>
      <c r="S1000" s="15">
        <f t="shared" si="76"/>
        <v>42327.210659722223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6042.02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>
        <f t="shared" si="73"/>
        <v>4</v>
      </c>
      <c r="O1001">
        <f t="shared" si="74"/>
        <v>151.05000000000001</v>
      </c>
      <c r="P1001" s="11" t="s">
        <v>8275</v>
      </c>
      <c r="Q1001" t="s">
        <v>8277</v>
      </c>
      <c r="R1001" s="15">
        <f t="shared" si="75"/>
        <v>41926.29965277778</v>
      </c>
      <c r="S1001" s="15">
        <f t="shared" si="76"/>
        <v>41956.334722222222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6041.6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>
        <f t="shared" si="73"/>
        <v>1</v>
      </c>
      <c r="O1002">
        <f t="shared" si="74"/>
        <v>1006.93</v>
      </c>
      <c r="P1002" s="11" t="s">
        <v>8275</v>
      </c>
      <c r="Q1002" t="s">
        <v>8277</v>
      </c>
      <c r="R1002" s="15">
        <f t="shared" si="75"/>
        <v>42749.059722222228</v>
      </c>
      <c r="S1002" s="15">
        <f t="shared" si="76"/>
        <v>42809.018055555556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6041.55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>
        <f t="shared" si="73"/>
        <v>121</v>
      </c>
      <c r="O1003">
        <f t="shared" si="74"/>
        <v>1510.39</v>
      </c>
      <c r="P1003" s="11" t="s">
        <v>8275</v>
      </c>
      <c r="Q1003" t="s">
        <v>8277</v>
      </c>
      <c r="R1003" s="15">
        <f t="shared" si="75"/>
        <v>42720.720057870371</v>
      </c>
      <c r="S1003" s="15">
        <f t="shared" si="76"/>
        <v>42765.720057870371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6039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>
        <f t="shared" si="73"/>
        <v>60</v>
      </c>
      <c r="O1004">
        <f t="shared" si="74"/>
        <v>274.5</v>
      </c>
      <c r="P1004" s="11" t="s">
        <v>8275</v>
      </c>
      <c r="Q1004" t="s">
        <v>8277</v>
      </c>
      <c r="R1004" s="15">
        <f t="shared" si="75"/>
        <v>42325.684189814812</v>
      </c>
      <c r="S1004" s="15">
        <f t="shared" si="76"/>
        <v>42355.249305555553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6030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>
        <f t="shared" si="73"/>
        <v>30</v>
      </c>
      <c r="O1005">
        <f t="shared" si="74"/>
        <v>402</v>
      </c>
      <c r="P1005" s="11" t="s">
        <v>8275</v>
      </c>
      <c r="Q1005" t="s">
        <v>8277</v>
      </c>
      <c r="R1005" s="15">
        <f t="shared" si="75"/>
        <v>42780.709039351852</v>
      </c>
      <c r="S1005" s="15">
        <f t="shared" si="76"/>
        <v>42810.667372685188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6029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>
        <f t="shared" si="73"/>
        <v>24</v>
      </c>
      <c r="O1006">
        <f t="shared" si="74"/>
        <v>63.46</v>
      </c>
      <c r="P1006" s="11" t="s">
        <v>8275</v>
      </c>
      <c r="Q1006" t="s">
        <v>8277</v>
      </c>
      <c r="R1006" s="15">
        <f t="shared" si="75"/>
        <v>42388.708645833336</v>
      </c>
      <c r="S1006" s="15">
        <f t="shared" si="76"/>
        <v>42418.708645833336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6027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>
        <f t="shared" si="73"/>
        <v>3</v>
      </c>
      <c r="O1007">
        <f t="shared" si="74"/>
        <v>37.43</v>
      </c>
      <c r="P1007" s="11" t="s">
        <v>8275</v>
      </c>
      <c r="Q1007" t="s">
        <v>8277</v>
      </c>
      <c r="R1007" s="15">
        <f t="shared" si="75"/>
        <v>42276.624803240738</v>
      </c>
      <c r="S1007" s="15">
        <f t="shared" si="76"/>
        <v>42307.624803240738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6025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>
        <f t="shared" si="73"/>
        <v>151</v>
      </c>
      <c r="O1008">
        <f t="shared" si="74"/>
        <v>753.13</v>
      </c>
      <c r="P1008" s="11" t="s">
        <v>8275</v>
      </c>
      <c r="Q1008" t="s">
        <v>8277</v>
      </c>
      <c r="R1008" s="15">
        <f t="shared" si="75"/>
        <v>41977.040185185186</v>
      </c>
      <c r="S1008" s="15">
        <f t="shared" si="76"/>
        <v>41985.299305555556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6025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>
        <f t="shared" si="73"/>
        <v>20</v>
      </c>
      <c r="O1009">
        <f t="shared" si="74"/>
        <v>79.28</v>
      </c>
      <c r="P1009" s="11" t="s">
        <v>8275</v>
      </c>
      <c r="Q1009" t="s">
        <v>8277</v>
      </c>
      <c r="R1009" s="15">
        <f t="shared" si="75"/>
        <v>42676.583599537036</v>
      </c>
      <c r="S1009" s="15">
        <f t="shared" si="76"/>
        <v>42718.6252662037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6020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>
        <f t="shared" si="73"/>
        <v>6</v>
      </c>
      <c r="O1010">
        <f t="shared" si="74"/>
        <v>6020</v>
      </c>
      <c r="P1010" s="11" t="s">
        <v>8275</v>
      </c>
      <c r="Q1010" t="s">
        <v>8277</v>
      </c>
      <c r="R1010" s="15">
        <f t="shared" si="75"/>
        <v>42702.809201388889</v>
      </c>
      <c r="S1010" s="15">
        <f t="shared" si="76"/>
        <v>42732.809201388889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6019.01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>
        <f t="shared" si="73"/>
        <v>12</v>
      </c>
      <c r="O1011">
        <f t="shared" si="74"/>
        <v>59.59</v>
      </c>
      <c r="P1011" s="11" t="s">
        <v>8275</v>
      </c>
      <c r="Q1011" t="s">
        <v>8277</v>
      </c>
      <c r="R1011" s="15">
        <f t="shared" si="75"/>
        <v>42510.604699074072</v>
      </c>
      <c r="S1011" s="15">
        <f t="shared" si="76"/>
        <v>42540.604699074072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6019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>
        <f t="shared" si="73"/>
        <v>5</v>
      </c>
      <c r="O1012">
        <f t="shared" si="74"/>
        <v>1504.75</v>
      </c>
      <c r="P1012" s="11" t="s">
        <v>8275</v>
      </c>
      <c r="Q1012" t="s">
        <v>8277</v>
      </c>
      <c r="R1012" s="15">
        <f t="shared" si="75"/>
        <v>42561.829421296294</v>
      </c>
      <c r="S1012" s="15">
        <f t="shared" si="76"/>
        <v>42618.124305555553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6007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>
        <f t="shared" si="73"/>
        <v>30</v>
      </c>
      <c r="O1013">
        <f t="shared" si="74"/>
        <v>6007</v>
      </c>
      <c r="P1013" s="11" t="s">
        <v>8275</v>
      </c>
      <c r="Q1013" t="s">
        <v>8277</v>
      </c>
      <c r="R1013" s="15">
        <f t="shared" si="75"/>
        <v>41946.898090277777</v>
      </c>
      <c r="S1013" s="15">
        <f t="shared" si="76"/>
        <v>41991.898090277777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6001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>
        <f t="shared" si="73"/>
        <v>120</v>
      </c>
      <c r="O1014">
        <f t="shared" si="74"/>
        <v>7.74</v>
      </c>
      <c r="P1014" s="11" t="s">
        <v>8275</v>
      </c>
      <c r="Q1014" t="s">
        <v>8277</v>
      </c>
      <c r="R1014" s="15">
        <f t="shared" si="75"/>
        <v>42714.440416666665</v>
      </c>
      <c r="S1014" s="15">
        <f t="shared" si="76"/>
        <v>42759.440416666665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6000.66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>
        <f t="shared" si="73"/>
        <v>24</v>
      </c>
      <c r="O1015">
        <f t="shared" si="74"/>
        <v>66.67</v>
      </c>
      <c r="P1015" s="11" t="s">
        <v>8275</v>
      </c>
      <c r="Q1015" t="s">
        <v>8277</v>
      </c>
      <c r="R1015" s="15">
        <f t="shared" si="75"/>
        <v>42339.833981481483</v>
      </c>
      <c r="S1015" s="15">
        <f t="shared" si="76"/>
        <v>42367.833333333328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6000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>
        <f t="shared" si="73"/>
        <v>60</v>
      </c>
      <c r="O1016">
        <f t="shared" si="74"/>
        <v>375</v>
      </c>
      <c r="P1016" s="11" t="s">
        <v>8275</v>
      </c>
      <c r="Q1016" t="s">
        <v>8277</v>
      </c>
      <c r="R1016" s="15">
        <f t="shared" si="75"/>
        <v>41955.002488425926</v>
      </c>
      <c r="S1016" s="15">
        <f t="shared" si="76"/>
        <v>42005.002488425926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6000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>
        <f t="shared" si="73"/>
        <v>67</v>
      </c>
      <c r="O1017">
        <f t="shared" si="74"/>
        <v>1000</v>
      </c>
      <c r="P1017" s="11" t="s">
        <v>8275</v>
      </c>
      <c r="Q1017" t="s">
        <v>8277</v>
      </c>
      <c r="R1017" s="15">
        <f t="shared" si="75"/>
        <v>42303.878414351857</v>
      </c>
      <c r="S1017" s="15">
        <f t="shared" si="76"/>
        <v>42333.920081018514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6000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>
        <f t="shared" si="73"/>
        <v>6</v>
      </c>
      <c r="O1018">
        <f t="shared" si="74"/>
        <v>157.88999999999999</v>
      </c>
      <c r="P1018" s="11" t="s">
        <v>8275</v>
      </c>
      <c r="Q1018" t="s">
        <v>8277</v>
      </c>
      <c r="R1018" s="15">
        <f t="shared" si="75"/>
        <v>42422.107129629629</v>
      </c>
      <c r="S1018" s="15">
        <f t="shared" si="76"/>
        <v>42467.065462962957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6000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>
        <f t="shared" si="73"/>
        <v>2</v>
      </c>
      <c r="O1019">
        <f t="shared" si="74"/>
        <v>16.899999999999999</v>
      </c>
      <c r="P1019" s="11" t="s">
        <v>8275</v>
      </c>
      <c r="Q1019" t="s">
        <v>8277</v>
      </c>
      <c r="R1019" s="15">
        <f t="shared" si="75"/>
        <v>42289.675173611111</v>
      </c>
      <c r="S1019" s="15">
        <f t="shared" si="76"/>
        <v>42329.716840277775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6000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>
        <f t="shared" si="73"/>
        <v>30</v>
      </c>
      <c r="O1020">
        <f t="shared" si="74"/>
        <v>857.14</v>
      </c>
      <c r="P1020" s="11" t="s">
        <v>8275</v>
      </c>
      <c r="Q1020" t="s">
        <v>8277</v>
      </c>
      <c r="R1020" s="15">
        <f t="shared" si="75"/>
        <v>42535.492280092592</v>
      </c>
      <c r="S1020" s="15">
        <f t="shared" si="76"/>
        <v>42565.492280092592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5985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>
        <f t="shared" si="73"/>
        <v>13</v>
      </c>
      <c r="O1021">
        <f t="shared" si="74"/>
        <v>14.96</v>
      </c>
      <c r="P1021" s="11" t="s">
        <v>8275</v>
      </c>
      <c r="Q1021" t="s">
        <v>8277</v>
      </c>
      <c r="R1021" s="15">
        <f t="shared" si="75"/>
        <v>42009.973946759259</v>
      </c>
      <c r="S1021" s="15">
        <f t="shared" si="76"/>
        <v>42039.973946759259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5940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>
        <f t="shared" si="73"/>
        <v>383</v>
      </c>
      <c r="O1022">
        <f t="shared" si="74"/>
        <v>198</v>
      </c>
      <c r="P1022" s="11" t="s">
        <v>8281</v>
      </c>
      <c r="Q1022" t="s">
        <v>8286</v>
      </c>
      <c r="R1022" s="15">
        <f t="shared" si="75"/>
        <v>42127.069548611107</v>
      </c>
      <c r="S1022" s="15">
        <f t="shared" si="76"/>
        <v>42157.032638888893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5922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>
        <f t="shared" si="73"/>
        <v>197</v>
      </c>
      <c r="O1023">
        <f t="shared" si="74"/>
        <v>12.39</v>
      </c>
      <c r="P1023" s="11" t="s">
        <v>8281</v>
      </c>
      <c r="Q1023" t="s">
        <v>8286</v>
      </c>
      <c r="R1023" s="15">
        <f t="shared" si="75"/>
        <v>42271.251979166671</v>
      </c>
      <c r="S1023" s="15">
        <f t="shared" si="76"/>
        <v>42294.166666666672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5910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>
        <f t="shared" si="73"/>
        <v>296</v>
      </c>
      <c r="O1024">
        <f t="shared" si="74"/>
        <v>79.86</v>
      </c>
      <c r="P1024" s="11" t="s">
        <v>8281</v>
      </c>
      <c r="Q1024" t="s">
        <v>8286</v>
      </c>
      <c r="R1024" s="15">
        <f t="shared" si="75"/>
        <v>42111.646724537044</v>
      </c>
      <c r="S1024" s="15">
        <f t="shared" si="76"/>
        <v>42141.646724537044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5907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>
        <f t="shared" si="73"/>
        <v>295</v>
      </c>
      <c r="O1025">
        <f t="shared" si="74"/>
        <v>45.09</v>
      </c>
      <c r="P1025" s="11" t="s">
        <v>8281</v>
      </c>
      <c r="Q1025" t="s">
        <v>8286</v>
      </c>
      <c r="R1025" s="15">
        <f t="shared" si="75"/>
        <v>42145.919687500005</v>
      </c>
      <c r="S1025" s="15">
        <f t="shared" si="76"/>
        <v>42175.919687500005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5904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>
        <f t="shared" si="73"/>
        <v>30</v>
      </c>
      <c r="O1026">
        <f t="shared" si="74"/>
        <v>96.79</v>
      </c>
      <c r="P1026" s="11" t="s">
        <v>8281</v>
      </c>
      <c r="Q1026" t="s">
        <v>8286</v>
      </c>
      <c r="R1026" s="15">
        <f t="shared" si="75"/>
        <v>42370.580590277779</v>
      </c>
      <c r="S1026" s="15">
        <f t="shared" si="76"/>
        <v>42400.580590277779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5902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>
        <f t="shared" ref="N1027:N1090" si="77">ROUND(E1027/D1027*100,0)</f>
        <v>8</v>
      </c>
      <c r="O1027">
        <f t="shared" ref="O1027:O1090" si="78">IFERROR(ROUND(E1027/L1027,2),0)</f>
        <v>5.51</v>
      </c>
      <c r="P1027" s="11" t="s">
        <v>8281</v>
      </c>
      <c r="Q1027" t="s">
        <v>8286</v>
      </c>
      <c r="R1027" s="15">
        <f t="shared" ref="R1027:R1090" si="79">(((J1027/60)/60)/24)+DATE(1970,1,1)</f>
        <v>42049.833761574075</v>
      </c>
      <c r="S1027" s="15">
        <f t="shared" ref="S1027:S1090" si="80">(((I1027/60)/60)/24)+DATE(1970,1,1)</f>
        <v>42079.792094907403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5876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>
        <f t="shared" si="77"/>
        <v>84</v>
      </c>
      <c r="O1028">
        <f t="shared" si="78"/>
        <v>48.16</v>
      </c>
      <c r="P1028" s="11" t="s">
        <v>8281</v>
      </c>
      <c r="Q1028" t="s">
        <v>8286</v>
      </c>
      <c r="R1028" s="15">
        <f t="shared" si="79"/>
        <v>42426.407592592594</v>
      </c>
      <c r="S1028" s="15">
        <f t="shared" si="80"/>
        <v>42460.365925925929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5875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>
        <f t="shared" si="77"/>
        <v>78</v>
      </c>
      <c r="O1029">
        <f t="shared" si="78"/>
        <v>52.93</v>
      </c>
      <c r="P1029" s="11" t="s">
        <v>8281</v>
      </c>
      <c r="Q1029" t="s">
        <v>8286</v>
      </c>
      <c r="R1029" s="15">
        <f t="shared" si="79"/>
        <v>41905.034108796295</v>
      </c>
      <c r="S1029" s="15">
        <f t="shared" si="80"/>
        <v>41935.034108796295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5858.84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>
        <f t="shared" si="77"/>
        <v>59</v>
      </c>
      <c r="O1030">
        <f t="shared" si="78"/>
        <v>22.98</v>
      </c>
      <c r="P1030" s="11" t="s">
        <v>8281</v>
      </c>
      <c r="Q1030" t="s">
        <v>8286</v>
      </c>
      <c r="R1030" s="15">
        <f t="shared" si="79"/>
        <v>42755.627372685187</v>
      </c>
      <c r="S1030" s="15">
        <f t="shared" si="80"/>
        <v>42800.833333333328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5854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>
        <f t="shared" si="77"/>
        <v>59</v>
      </c>
      <c r="O1031">
        <f t="shared" si="78"/>
        <v>41.52</v>
      </c>
      <c r="P1031" s="11" t="s">
        <v>8281</v>
      </c>
      <c r="Q1031" t="s">
        <v>8286</v>
      </c>
      <c r="R1031" s="15">
        <f t="shared" si="79"/>
        <v>42044.711886574078</v>
      </c>
      <c r="S1031" s="15">
        <f t="shared" si="80"/>
        <v>42098.915972222225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5845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>
        <f t="shared" si="77"/>
        <v>292</v>
      </c>
      <c r="O1032">
        <f t="shared" si="78"/>
        <v>36.76</v>
      </c>
      <c r="P1032" s="11" t="s">
        <v>8281</v>
      </c>
      <c r="Q1032" t="s">
        <v>8286</v>
      </c>
      <c r="R1032" s="15">
        <f t="shared" si="79"/>
        <v>42611.483206018514</v>
      </c>
      <c r="S1032" s="15">
        <f t="shared" si="80"/>
        <v>42625.483206018514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5831.74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>
        <f t="shared" si="77"/>
        <v>58</v>
      </c>
      <c r="O1033">
        <f t="shared" si="78"/>
        <v>58.91</v>
      </c>
      <c r="P1033" s="11" t="s">
        <v>8281</v>
      </c>
      <c r="Q1033" t="s">
        <v>8286</v>
      </c>
      <c r="R1033" s="15">
        <f t="shared" si="79"/>
        <v>42324.764004629629</v>
      </c>
      <c r="S1033" s="15">
        <f t="shared" si="80"/>
        <v>42354.764004629629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>
        <f t="shared" si="77"/>
        <v>108</v>
      </c>
      <c r="O1034">
        <f t="shared" si="78"/>
        <v>60.74</v>
      </c>
      <c r="P1034" s="11" t="s">
        <v>8281</v>
      </c>
      <c r="Q1034" t="s">
        <v>8286</v>
      </c>
      <c r="R1034" s="15">
        <f t="shared" si="79"/>
        <v>42514.666956018518</v>
      </c>
      <c r="S1034" s="15">
        <f t="shared" si="80"/>
        <v>42544.666956018518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5824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>
        <f t="shared" si="77"/>
        <v>439</v>
      </c>
      <c r="O1035">
        <f t="shared" si="78"/>
        <v>215.7</v>
      </c>
      <c r="P1035" s="11" t="s">
        <v>8281</v>
      </c>
      <c r="Q1035" t="s">
        <v>8286</v>
      </c>
      <c r="R1035" s="15">
        <f t="shared" si="79"/>
        <v>42688.732407407413</v>
      </c>
      <c r="S1035" s="15">
        <f t="shared" si="80"/>
        <v>42716.732407407413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>
        <f t="shared" si="77"/>
        <v>116</v>
      </c>
      <c r="O1036">
        <f t="shared" si="78"/>
        <v>35.020000000000003</v>
      </c>
      <c r="P1036" s="11" t="s">
        <v>8281</v>
      </c>
      <c r="Q1036" t="s">
        <v>8286</v>
      </c>
      <c r="R1036" s="15">
        <f t="shared" si="79"/>
        <v>42555.166712962964</v>
      </c>
      <c r="S1036" s="15">
        <f t="shared" si="80"/>
        <v>42587.165972222225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5800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>
        <f t="shared" si="77"/>
        <v>126</v>
      </c>
      <c r="O1037">
        <f t="shared" si="78"/>
        <v>76.319999999999993</v>
      </c>
      <c r="P1037" s="11" t="s">
        <v>8281</v>
      </c>
      <c r="Q1037" t="s">
        <v>8286</v>
      </c>
      <c r="R1037" s="15">
        <f t="shared" si="79"/>
        <v>42016.641435185185</v>
      </c>
      <c r="S1037" s="15">
        <f t="shared" si="80"/>
        <v>42046.641435185185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5771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>
        <f t="shared" si="77"/>
        <v>128</v>
      </c>
      <c r="O1038">
        <f t="shared" si="78"/>
        <v>27.35</v>
      </c>
      <c r="P1038" s="11" t="s">
        <v>8281</v>
      </c>
      <c r="Q1038" t="s">
        <v>8286</v>
      </c>
      <c r="R1038" s="15">
        <f t="shared" si="79"/>
        <v>41249.448958333334</v>
      </c>
      <c r="S1038" s="15">
        <f t="shared" si="80"/>
        <v>41281.333333333336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5757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>
        <f t="shared" si="77"/>
        <v>576</v>
      </c>
      <c r="O1039">
        <f t="shared" si="78"/>
        <v>274.14</v>
      </c>
      <c r="P1039" s="11" t="s">
        <v>8281</v>
      </c>
      <c r="Q1039" t="s">
        <v>8286</v>
      </c>
      <c r="R1039" s="15">
        <f t="shared" si="79"/>
        <v>42119.822476851856</v>
      </c>
      <c r="S1039" s="15">
        <f t="shared" si="80"/>
        <v>42142.208333333328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5739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>
        <f t="shared" si="77"/>
        <v>383</v>
      </c>
      <c r="O1040">
        <f t="shared" si="78"/>
        <v>94.08</v>
      </c>
      <c r="P1040" s="11" t="s">
        <v>8281</v>
      </c>
      <c r="Q1040" t="s">
        <v>8286</v>
      </c>
      <c r="R1040" s="15">
        <f t="shared" si="79"/>
        <v>42418.231747685189</v>
      </c>
      <c r="S1040" s="15">
        <f t="shared" si="80"/>
        <v>42448.190081018518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5713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>
        <f t="shared" si="77"/>
        <v>1143</v>
      </c>
      <c r="O1041">
        <f t="shared" si="78"/>
        <v>190.43</v>
      </c>
      <c r="P1041" s="11" t="s">
        <v>8281</v>
      </c>
      <c r="Q1041" t="s">
        <v>8286</v>
      </c>
      <c r="R1041" s="15">
        <f t="shared" si="79"/>
        <v>42692.109328703707</v>
      </c>
      <c r="S1041" s="15">
        <f t="shared" si="80"/>
        <v>42717.332638888889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5700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>
        <f t="shared" si="77"/>
        <v>7</v>
      </c>
      <c r="O1042">
        <f t="shared" si="78"/>
        <v>5700</v>
      </c>
      <c r="P1042" s="11" t="s">
        <v>8287</v>
      </c>
      <c r="Q1042" t="s">
        <v>8288</v>
      </c>
      <c r="R1042" s="15">
        <f t="shared" si="79"/>
        <v>42579.708437499998</v>
      </c>
      <c r="S1042" s="15">
        <f t="shared" si="80"/>
        <v>42609.708437499998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5696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>
        <f t="shared" si="77"/>
        <v>11392</v>
      </c>
      <c r="O1043">
        <f t="shared" si="78"/>
        <v>0</v>
      </c>
      <c r="P1043" s="11" t="s">
        <v>8287</v>
      </c>
      <c r="Q1043" t="s">
        <v>8288</v>
      </c>
      <c r="R1043" s="15">
        <f t="shared" si="79"/>
        <v>41831.060092592597</v>
      </c>
      <c r="S1043" s="15">
        <f t="shared" si="80"/>
        <v>41851.060092592597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5680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>
        <f t="shared" si="77"/>
        <v>874</v>
      </c>
      <c r="O1044">
        <f t="shared" si="78"/>
        <v>5680</v>
      </c>
      <c r="P1044" s="11" t="s">
        <v>8287</v>
      </c>
      <c r="Q1044" t="s">
        <v>8288</v>
      </c>
      <c r="R1044" s="15">
        <f t="shared" si="79"/>
        <v>41851.696157407408</v>
      </c>
      <c r="S1044" s="15">
        <f t="shared" si="80"/>
        <v>41894.416666666664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5673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>
        <f t="shared" si="77"/>
        <v>6</v>
      </c>
      <c r="O1045">
        <f t="shared" si="78"/>
        <v>19.43</v>
      </c>
      <c r="P1045" s="11" t="s">
        <v>8287</v>
      </c>
      <c r="Q1045" t="s">
        <v>8288</v>
      </c>
      <c r="R1045" s="15">
        <f t="shared" si="79"/>
        <v>42114.252951388888</v>
      </c>
      <c r="S1045" s="15">
        <f t="shared" si="80"/>
        <v>42144.252951388888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5671.11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>
        <f t="shared" si="77"/>
        <v>81</v>
      </c>
      <c r="O1046">
        <f t="shared" si="78"/>
        <v>2835.56</v>
      </c>
      <c r="P1046" s="11" t="s">
        <v>8287</v>
      </c>
      <c r="Q1046" t="s">
        <v>8288</v>
      </c>
      <c r="R1046" s="15">
        <f t="shared" si="79"/>
        <v>42011.925937499997</v>
      </c>
      <c r="S1046" s="15">
        <f t="shared" si="80"/>
        <v>42068.852083333331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5666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>
        <f t="shared" si="77"/>
        <v>57</v>
      </c>
      <c r="O1047">
        <f t="shared" si="78"/>
        <v>708.25</v>
      </c>
      <c r="P1047" s="11" t="s">
        <v>8287</v>
      </c>
      <c r="Q1047" t="s">
        <v>8288</v>
      </c>
      <c r="R1047" s="15">
        <f t="shared" si="79"/>
        <v>41844.874421296299</v>
      </c>
      <c r="S1047" s="15">
        <f t="shared" si="80"/>
        <v>41874.874421296299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5665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>
        <f t="shared" si="77"/>
        <v>189</v>
      </c>
      <c r="O1048">
        <f t="shared" si="78"/>
        <v>0</v>
      </c>
      <c r="P1048" s="11" t="s">
        <v>8287</v>
      </c>
      <c r="Q1048" t="s">
        <v>8288</v>
      </c>
      <c r="R1048" s="15">
        <f t="shared" si="79"/>
        <v>42319.851388888885</v>
      </c>
      <c r="S1048" s="15">
        <f t="shared" si="80"/>
        <v>42364.851388888885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5660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>
        <f t="shared" si="77"/>
        <v>283</v>
      </c>
      <c r="O1049">
        <f t="shared" si="78"/>
        <v>5660</v>
      </c>
      <c r="P1049" s="11" t="s">
        <v>8287</v>
      </c>
      <c r="Q1049" t="s">
        <v>8288</v>
      </c>
      <c r="R1049" s="15">
        <f t="shared" si="79"/>
        <v>41918.818460648145</v>
      </c>
      <c r="S1049" s="15">
        <f t="shared" si="80"/>
        <v>41948.860127314816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5655.6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>
        <f t="shared" si="77"/>
        <v>38</v>
      </c>
      <c r="O1050">
        <f t="shared" si="78"/>
        <v>1413.9</v>
      </c>
      <c r="P1050" s="11" t="s">
        <v>8287</v>
      </c>
      <c r="Q1050" t="s">
        <v>8288</v>
      </c>
      <c r="R1050" s="15">
        <f t="shared" si="79"/>
        <v>42598.053113425922</v>
      </c>
      <c r="S1050" s="15">
        <f t="shared" si="80"/>
        <v>42638.053113425922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5651.58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>
        <f t="shared" si="77"/>
        <v>47</v>
      </c>
      <c r="O1051">
        <f t="shared" si="78"/>
        <v>0</v>
      </c>
      <c r="P1051" s="11" t="s">
        <v>8287</v>
      </c>
      <c r="Q1051" t="s">
        <v>8288</v>
      </c>
      <c r="R1051" s="15">
        <f t="shared" si="79"/>
        <v>42382.431076388893</v>
      </c>
      <c r="S1051" s="15">
        <f t="shared" si="80"/>
        <v>42412.431076388893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5645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>
        <f t="shared" si="77"/>
        <v>226</v>
      </c>
      <c r="O1052">
        <f t="shared" si="78"/>
        <v>0</v>
      </c>
      <c r="P1052" s="11" t="s">
        <v>8287</v>
      </c>
      <c r="Q1052" t="s">
        <v>8288</v>
      </c>
      <c r="R1052" s="15">
        <f t="shared" si="79"/>
        <v>42231.7971875</v>
      </c>
      <c r="S1052" s="15">
        <f t="shared" si="80"/>
        <v>42261.7971875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5635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>
        <f t="shared" si="77"/>
        <v>1127</v>
      </c>
      <c r="O1053">
        <f t="shared" si="78"/>
        <v>0</v>
      </c>
      <c r="P1053" s="11" t="s">
        <v>8287</v>
      </c>
      <c r="Q1053" t="s">
        <v>8288</v>
      </c>
      <c r="R1053" s="15">
        <f t="shared" si="79"/>
        <v>41850.014178240745</v>
      </c>
      <c r="S1053" s="15">
        <f t="shared" si="80"/>
        <v>41878.014178240745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5634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>
        <f t="shared" si="77"/>
        <v>130</v>
      </c>
      <c r="O1054">
        <f t="shared" si="78"/>
        <v>0</v>
      </c>
      <c r="P1054" s="11" t="s">
        <v>8287</v>
      </c>
      <c r="Q1054" t="s">
        <v>8288</v>
      </c>
      <c r="R1054" s="15">
        <f t="shared" si="79"/>
        <v>42483.797395833331</v>
      </c>
      <c r="S1054" s="15">
        <f t="shared" si="80"/>
        <v>42527.839583333334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5623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>
        <f t="shared" si="77"/>
        <v>375</v>
      </c>
      <c r="O1055">
        <f t="shared" si="78"/>
        <v>5623</v>
      </c>
      <c r="P1055" s="11" t="s">
        <v>8287</v>
      </c>
      <c r="Q1055" t="s">
        <v>8288</v>
      </c>
      <c r="R1055" s="15">
        <f t="shared" si="79"/>
        <v>42775.172824074078</v>
      </c>
      <c r="S1055" s="15">
        <f t="shared" si="80"/>
        <v>42800.172824074078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>
        <f t="shared" si="77"/>
        <v>225</v>
      </c>
      <c r="O1056">
        <f t="shared" si="78"/>
        <v>0</v>
      </c>
      <c r="P1056" s="11" t="s">
        <v>8287</v>
      </c>
      <c r="Q1056" t="s">
        <v>8288</v>
      </c>
      <c r="R1056" s="15">
        <f t="shared" si="79"/>
        <v>41831.851840277777</v>
      </c>
      <c r="S1056" s="15">
        <f t="shared" si="80"/>
        <v>41861.916666666664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5617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>
        <f t="shared" si="77"/>
        <v>160</v>
      </c>
      <c r="O1057">
        <f t="shared" si="78"/>
        <v>0</v>
      </c>
      <c r="P1057" s="11" t="s">
        <v>8287</v>
      </c>
      <c r="Q1057" t="s">
        <v>8288</v>
      </c>
      <c r="R1057" s="15">
        <f t="shared" si="79"/>
        <v>42406.992418981477</v>
      </c>
      <c r="S1057" s="15">
        <f t="shared" si="80"/>
        <v>42436.992418981477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5604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>
        <f t="shared" si="77"/>
        <v>56</v>
      </c>
      <c r="O1058">
        <f t="shared" si="78"/>
        <v>0</v>
      </c>
      <c r="P1058" s="11" t="s">
        <v>8287</v>
      </c>
      <c r="Q1058" t="s">
        <v>8288</v>
      </c>
      <c r="R1058" s="15">
        <f t="shared" si="79"/>
        <v>42058.719641203701</v>
      </c>
      <c r="S1058" s="15">
        <f t="shared" si="80"/>
        <v>42118.677974537044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5600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>
        <f t="shared" si="77"/>
        <v>56</v>
      </c>
      <c r="O1059">
        <f t="shared" si="78"/>
        <v>0</v>
      </c>
      <c r="P1059" s="11" t="s">
        <v>8287</v>
      </c>
      <c r="Q1059" t="s">
        <v>8288</v>
      </c>
      <c r="R1059" s="15">
        <f t="shared" si="79"/>
        <v>42678.871331018512</v>
      </c>
      <c r="S1059" s="15">
        <f t="shared" si="80"/>
        <v>42708.912997685184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5599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>
        <f t="shared" si="77"/>
        <v>14</v>
      </c>
      <c r="O1060">
        <f t="shared" si="78"/>
        <v>0</v>
      </c>
      <c r="P1060" s="11" t="s">
        <v>8287</v>
      </c>
      <c r="Q1060" t="s">
        <v>8288</v>
      </c>
      <c r="R1060" s="15">
        <f t="shared" si="79"/>
        <v>42047.900960648149</v>
      </c>
      <c r="S1060" s="15">
        <f t="shared" si="80"/>
        <v>42089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5585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>
        <f t="shared" si="77"/>
        <v>508</v>
      </c>
      <c r="O1061">
        <f t="shared" si="78"/>
        <v>0</v>
      </c>
      <c r="P1061" s="11" t="s">
        <v>8287</v>
      </c>
      <c r="Q1061" t="s">
        <v>8288</v>
      </c>
      <c r="R1061" s="15">
        <f t="shared" si="79"/>
        <v>42046.79</v>
      </c>
      <c r="S1061" s="15">
        <f t="shared" si="80"/>
        <v>42076.748333333337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5580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>
        <f t="shared" si="77"/>
        <v>112</v>
      </c>
      <c r="O1062">
        <f t="shared" si="78"/>
        <v>5580</v>
      </c>
      <c r="P1062" s="11" t="s">
        <v>8287</v>
      </c>
      <c r="Q1062" t="s">
        <v>8288</v>
      </c>
      <c r="R1062" s="15">
        <f t="shared" si="79"/>
        <v>42079.913113425922</v>
      </c>
      <c r="S1062" s="15">
        <f t="shared" si="80"/>
        <v>42109.913113425922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5574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>
        <f t="shared" si="77"/>
        <v>139</v>
      </c>
      <c r="O1063">
        <f t="shared" si="78"/>
        <v>0</v>
      </c>
      <c r="P1063" s="11" t="s">
        <v>8287</v>
      </c>
      <c r="Q1063" t="s">
        <v>8288</v>
      </c>
      <c r="R1063" s="15">
        <f t="shared" si="79"/>
        <v>42432.276712962965</v>
      </c>
      <c r="S1063" s="15">
        <f t="shared" si="80"/>
        <v>42492.041666666672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5570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>
        <f t="shared" si="77"/>
        <v>2799</v>
      </c>
      <c r="O1064">
        <f t="shared" si="78"/>
        <v>1392.5</v>
      </c>
      <c r="P1064" s="11" t="s">
        <v>8287</v>
      </c>
      <c r="Q1064" t="s">
        <v>8288</v>
      </c>
      <c r="R1064" s="15">
        <f t="shared" si="79"/>
        <v>42556.807187500002</v>
      </c>
      <c r="S1064" s="15">
        <f t="shared" si="80"/>
        <v>42563.807187500002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5557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>
        <f t="shared" si="77"/>
        <v>556</v>
      </c>
      <c r="O1065">
        <f t="shared" si="78"/>
        <v>0</v>
      </c>
      <c r="P1065" s="11" t="s">
        <v>8287</v>
      </c>
      <c r="Q1065" t="s">
        <v>8288</v>
      </c>
      <c r="R1065" s="15">
        <f t="shared" si="79"/>
        <v>42583.030810185184</v>
      </c>
      <c r="S1065" s="15">
        <f t="shared" si="80"/>
        <v>42613.030810185184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5555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>
        <f t="shared" si="77"/>
        <v>6</v>
      </c>
      <c r="O1066">
        <f t="shared" si="78"/>
        <v>45.16</v>
      </c>
      <c r="P1066" s="11" t="s">
        <v>8289</v>
      </c>
      <c r="Q1066" t="s">
        <v>8290</v>
      </c>
      <c r="R1066" s="15">
        <f t="shared" si="79"/>
        <v>41417.228043981479</v>
      </c>
      <c r="S1066" s="15">
        <f t="shared" si="80"/>
        <v>41462.228043981479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5540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>
        <f t="shared" si="77"/>
        <v>185</v>
      </c>
      <c r="O1067">
        <f t="shared" si="78"/>
        <v>1108</v>
      </c>
      <c r="P1067" s="11" t="s">
        <v>8289</v>
      </c>
      <c r="Q1067" t="s">
        <v>8290</v>
      </c>
      <c r="R1067" s="15">
        <f t="shared" si="79"/>
        <v>41661.381041666667</v>
      </c>
      <c r="S1067" s="15">
        <f t="shared" si="80"/>
        <v>41689.381041666667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5535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>
        <f t="shared" si="77"/>
        <v>4</v>
      </c>
      <c r="O1068">
        <f t="shared" si="78"/>
        <v>37.4</v>
      </c>
      <c r="P1068" s="11" t="s">
        <v>8289</v>
      </c>
      <c r="Q1068" t="s">
        <v>8290</v>
      </c>
      <c r="R1068" s="15">
        <f t="shared" si="79"/>
        <v>41445.962754629632</v>
      </c>
      <c r="S1068" s="15">
        <f t="shared" si="80"/>
        <v>41490.962754629632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5535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>
        <f t="shared" si="77"/>
        <v>1107</v>
      </c>
      <c r="O1069">
        <f t="shared" si="78"/>
        <v>553.5</v>
      </c>
      <c r="P1069" s="11" t="s">
        <v>8289</v>
      </c>
      <c r="Q1069" t="s">
        <v>8290</v>
      </c>
      <c r="R1069" s="15">
        <f t="shared" si="79"/>
        <v>41599.855682870373</v>
      </c>
      <c r="S1069" s="15">
        <f t="shared" si="80"/>
        <v>41629.855682870373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5526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>
        <f t="shared" si="77"/>
        <v>18</v>
      </c>
      <c r="O1070">
        <f t="shared" si="78"/>
        <v>1381.5</v>
      </c>
      <c r="P1070" s="11" t="s">
        <v>8289</v>
      </c>
      <c r="Q1070" t="s">
        <v>8290</v>
      </c>
      <c r="R1070" s="15">
        <f t="shared" si="79"/>
        <v>42440.371111111104</v>
      </c>
      <c r="S1070" s="15">
        <f t="shared" si="80"/>
        <v>42470.329444444447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5516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>
        <f t="shared" si="77"/>
        <v>251</v>
      </c>
      <c r="O1071">
        <f t="shared" si="78"/>
        <v>262.67</v>
      </c>
      <c r="P1071" s="11" t="s">
        <v>8289</v>
      </c>
      <c r="Q1071" t="s">
        <v>8290</v>
      </c>
      <c r="R1071" s="15">
        <f t="shared" si="79"/>
        <v>41572.229849537034</v>
      </c>
      <c r="S1071" s="15">
        <f t="shared" si="80"/>
        <v>41604.271516203706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5510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>
        <f t="shared" si="77"/>
        <v>55</v>
      </c>
      <c r="O1072">
        <f t="shared" si="78"/>
        <v>2755</v>
      </c>
      <c r="P1072" s="11" t="s">
        <v>8289</v>
      </c>
      <c r="Q1072" t="s">
        <v>8290</v>
      </c>
      <c r="R1072" s="15">
        <f t="shared" si="79"/>
        <v>41163.011828703704</v>
      </c>
      <c r="S1072" s="15">
        <f t="shared" si="80"/>
        <v>41183.011828703704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5509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>
        <f t="shared" si="77"/>
        <v>5509</v>
      </c>
      <c r="O1073">
        <f t="shared" si="78"/>
        <v>0</v>
      </c>
      <c r="P1073" s="11" t="s">
        <v>8289</v>
      </c>
      <c r="Q1073" t="s">
        <v>8290</v>
      </c>
      <c r="R1073" s="15">
        <f t="shared" si="79"/>
        <v>42295.753391203703</v>
      </c>
      <c r="S1073" s="15">
        <f t="shared" si="80"/>
        <v>42325.795057870375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5509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>
        <f t="shared" si="77"/>
        <v>7</v>
      </c>
      <c r="O1074">
        <f t="shared" si="78"/>
        <v>1377.25</v>
      </c>
      <c r="P1074" s="11" t="s">
        <v>8289</v>
      </c>
      <c r="Q1074" t="s">
        <v>8290</v>
      </c>
      <c r="R1074" s="15">
        <f t="shared" si="79"/>
        <v>41645.832141203704</v>
      </c>
      <c r="S1074" s="15">
        <f t="shared" si="80"/>
        <v>41675.832141203704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5504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>
        <f t="shared" si="77"/>
        <v>734</v>
      </c>
      <c r="O1075">
        <f t="shared" si="78"/>
        <v>5504</v>
      </c>
      <c r="P1075" s="11" t="s">
        <v>8289</v>
      </c>
      <c r="Q1075" t="s">
        <v>8290</v>
      </c>
      <c r="R1075" s="15">
        <f t="shared" si="79"/>
        <v>40802.964594907404</v>
      </c>
      <c r="S1075" s="15">
        <f t="shared" si="80"/>
        <v>40832.964594907404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5501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>
        <f t="shared" si="77"/>
        <v>10</v>
      </c>
      <c r="O1076">
        <f t="shared" si="78"/>
        <v>183.37</v>
      </c>
      <c r="P1076" s="11" t="s">
        <v>8289</v>
      </c>
      <c r="Q1076" t="s">
        <v>8290</v>
      </c>
      <c r="R1076" s="15">
        <f t="shared" si="79"/>
        <v>41613.172974537039</v>
      </c>
      <c r="S1076" s="15">
        <f t="shared" si="80"/>
        <v>41643.172974537039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5500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>
        <f t="shared" si="77"/>
        <v>550</v>
      </c>
      <c r="O1077">
        <f t="shared" si="78"/>
        <v>1833.33</v>
      </c>
      <c r="P1077" s="11" t="s">
        <v>8289</v>
      </c>
      <c r="Q1077" t="s">
        <v>8290</v>
      </c>
      <c r="R1077" s="15">
        <f t="shared" si="79"/>
        <v>41005.904120370367</v>
      </c>
      <c r="S1077" s="15">
        <f t="shared" si="80"/>
        <v>41035.904120370367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5496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>
        <f t="shared" si="77"/>
        <v>7</v>
      </c>
      <c r="O1078">
        <f t="shared" si="78"/>
        <v>5.64</v>
      </c>
      <c r="P1078" s="11" t="s">
        <v>8289</v>
      </c>
      <c r="Q1078" t="s">
        <v>8290</v>
      </c>
      <c r="R1078" s="15">
        <f t="shared" si="79"/>
        <v>41838.377893518518</v>
      </c>
      <c r="S1078" s="15">
        <f t="shared" si="80"/>
        <v>41893.377893518518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5481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>
        <f t="shared" si="77"/>
        <v>22</v>
      </c>
      <c r="O1079">
        <f t="shared" si="78"/>
        <v>32.82</v>
      </c>
      <c r="P1079" s="11" t="s">
        <v>8289</v>
      </c>
      <c r="Q1079" t="s">
        <v>8290</v>
      </c>
      <c r="R1079" s="15">
        <f t="shared" si="79"/>
        <v>42353.16679398148</v>
      </c>
      <c r="S1079" s="15">
        <f t="shared" si="80"/>
        <v>42383.16679398148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5478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>
        <f t="shared" si="77"/>
        <v>913</v>
      </c>
      <c r="O1080">
        <f t="shared" si="78"/>
        <v>1095.5999999999999</v>
      </c>
      <c r="P1080" s="11" t="s">
        <v>8289</v>
      </c>
      <c r="Q1080" t="s">
        <v>8290</v>
      </c>
      <c r="R1080" s="15">
        <f t="shared" si="79"/>
        <v>40701.195844907408</v>
      </c>
      <c r="S1080" s="15">
        <f t="shared" si="80"/>
        <v>40746.195844907408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5469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>
        <f t="shared" si="77"/>
        <v>21</v>
      </c>
      <c r="O1081">
        <f t="shared" si="78"/>
        <v>303.83</v>
      </c>
      <c r="P1081" s="11" t="s">
        <v>8289</v>
      </c>
      <c r="Q1081" t="s">
        <v>8290</v>
      </c>
      <c r="R1081" s="15">
        <f t="shared" si="79"/>
        <v>42479.566388888896</v>
      </c>
      <c r="S1081" s="15">
        <f t="shared" si="80"/>
        <v>42504.566388888896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5465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>
        <f t="shared" si="77"/>
        <v>27</v>
      </c>
      <c r="O1082">
        <f t="shared" si="78"/>
        <v>55.77</v>
      </c>
      <c r="P1082" s="11" t="s">
        <v>8289</v>
      </c>
      <c r="Q1082" t="s">
        <v>8290</v>
      </c>
      <c r="R1082" s="15">
        <f t="shared" si="79"/>
        <v>41740.138113425928</v>
      </c>
      <c r="S1082" s="15">
        <f t="shared" si="80"/>
        <v>41770.138113425928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5462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>
        <f t="shared" si="77"/>
        <v>8</v>
      </c>
      <c r="O1083">
        <f t="shared" si="78"/>
        <v>1365.5</v>
      </c>
      <c r="P1083" s="11" t="s">
        <v>8289</v>
      </c>
      <c r="Q1083" t="s">
        <v>8290</v>
      </c>
      <c r="R1083" s="15">
        <f t="shared" si="79"/>
        <v>42002.926990740743</v>
      </c>
      <c r="S1083" s="15">
        <f t="shared" si="80"/>
        <v>42032.926990740743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5456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>
        <f t="shared" si="77"/>
        <v>55</v>
      </c>
      <c r="O1084">
        <f t="shared" si="78"/>
        <v>1818.67</v>
      </c>
      <c r="P1084" s="11" t="s">
        <v>8289</v>
      </c>
      <c r="Q1084" t="s">
        <v>8290</v>
      </c>
      <c r="R1084" s="15">
        <f t="shared" si="79"/>
        <v>41101.906111111115</v>
      </c>
      <c r="S1084" s="15">
        <f t="shared" si="80"/>
        <v>41131.906111111115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5452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>
        <f t="shared" si="77"/>
        <v>11</v>
      </c>
      <c r="O1085">
        <f t="shared" si="78"/>
        <v>5452</v>
      </c>
      <c r="P1085" s="11" t="s">
        <v>8289</v>
      </c>
      <c r="Q1085" t="s">
        <v>8290</v>
      </c>
      <c r="R1085" s="15">
        <f t="shared" si="79"/>
        <v>41793.659525462965</v>
      </c>
      <c r="S1085" s="15">
        <f t="shared" si="80"/>
        <v>41853.659525462965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5443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>
        <f t="shared" si="77"/>
        <v>990</v>
      </c>
      <c r="O1086">
        <f t="shared" si="78"/>
        <v>0</v>
      </c>
      <c r="P1086" s="11" t="s">
        <v>8289</v>
      </c>
      <c r="Q1086" t="s">
        <v>8290</v>
      </c>
      <c r="R1086" s="15">
        <f t="shared" si="79"/>
        <v>41829.912083333329</v>
      </c>
      <c r="S1086" s="15">
        <f t="shared" si="80"/>
        <v>41859.912083333329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5437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>
        <f t="shared" si="77"/>
        <v>18</v>
      </c>
      <c r="O1087">
        <f t="shared" si="78"/>
        <v>604.11</v>
      </c>
      <c r="P1087" s="11" t="s">
        <v>8289</v>
      </c>
      <c r="Q1087" t="s">
        <v>8290</v>
      </c>
      <c r="R1087" s="15">
        <f t="shared" si="79"/>
        <v>42413.671006944445</v>
      </c>
      <c r="S1087" s="15">
        <f t="shared" si="80"/>
        <v>42443.629340277781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5433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>
        <f t="shared" si="77"/>
        <v>30</v>
      </c>
      <c r="O1088">
        <f t="shared" si="78"/>
        <v>2716.5</v>
      </c>
      <c r="P1088" s="11" t="s">
        <v>8289</v>
      </c>
      <c r="Q1088" t="s">
        <v>8290</v>
      </c>
      <c r="R1088" s="15">
        <f t="shared" si="79"/>
        <v>41845.866793981484</v>
      </c>
      <c r="S1088" s="15">
        <f t="shared" si="80"/>
        <v>41875.866793981484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5431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>
        <f t="shared" si="77"/>
        <v>494</v>
      </c>
      <c r="O1089">
        <f t="shared" si="78"/>
        <v>0</v>
      </c>
      <c r="P1089" s="11" t="s">
        <v>8289</v>
      </c>
      <c r="Q1089" t="s">
        <v>8290</v>
      </c>
      <c r="R1089" s="15">
        <f t="shared" si="79"/>
        <v>41775.713969907411</v>
      </c>
      <c r="S1089" s="15">
        <f t="shared" si="80"/>
        <v>41805.713969907411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5430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>
        <f t="shared" si="77"/>
        <v>12</v>
      </c>
      <c r="O1090">
        <f t="shared" si="78"/>
        <v>36.94</v>
      </c>
      <c r="P1090" s="11" t="s">
        <v>8289</v>
      </c>
      <c r="Q1090" t="s">
        <v>8290</v>
      </c>
      <c r="R1090" s="15">
        <f t="shared" si="79"/>
        <v>41723.799386574072</v>
      </c>
      <c r="S1090" s="15">
        <f t="shared" si="80"/>
        <v>41753.799386574072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5422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>
        <f t="shared" ref="N1091:N1154" si="81">ROUND(E1091/D1091*100,0)</f>
        <v>36</v>
      </c>
      <c r="O1091">
        <f t="shared" ref="O1091:O1154" si="82">IFERROR(ROUND(E1091/L1091,2),0)</f>
        <v>110.65</v>
      </c>
      <c r="P1091" s="11" t="s">
        <v>8289</v>
      </c>
      <c r="Q1091" t="s">
        <v>8290</v>
      </c>
      <c r="R1091" s="15">
        <f t="shared" ref="R1091:R1154" si="83">(((J1091/60)/60)/24)+DATE(1970,1,1)</f>
        <v>42151.189525462964</v>
      </c>
      <c r="S1091" s="15">
        <f t="shared" ref="S1091:S1154" si="84">(((I1091/60)/60)/24)+DATE(1970,1,1)</f>
        <v>42181.189525462964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5414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>
        <f t="shared" si="81"/>
        <v>42</v>
      </c>
      <c r="O1092">
        <f t="shared" si="82"/>
        <v>5414</v>
      </c>
      <c r="P1092" s="11" t="s">
        <v>8289</v>
      </c>
      <c r="Q1092" t="s">
        <v>8290</v>
      </c>
      <c r="R1092" s="15">
        <f t="shared" si="83"/>
        <v>42123.185798611114</v>
      </c>
      <c r="S1092" s="15">
        <f t="shared" si="84"/>
        <v>42153.185798611114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5410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>
        <f t="shared" si="81"/>
        <v>2705</v>
      </c>
      <c r="O1093">
        <f t="shared" si="82"/>
        <v>2705</v>
      </c>
      <c r="P1093" s="11" t="s">
        <v>8289</v>
      </c>
      <c r="Q1093" t="s">
        <v>8290</v>
      </c>
      <c r="R1093" s="15">
        <f t="shared" si="83"/>
        <v>42440.820277777777</v>
      </c>
      <c r="S1093" s="15">
        <f t="shared" si="84"/>
        <v>42470.778611111105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5410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>
        <f t="shared" si="81"/>
        <v>271</v>
      </c>
      <c r="O1094">
        <f t="shared" si="82"/>
        <v>772.86</v>
      </c>
      <c r="P1094" s="11" t="s">
        <v>8289</v>
      </c>
      <c r="Q1094" t="s">
        <v>8290</v>
      </c>
      <c r="R1094" s="15">
        <f t="shared" si="83"/>
        <v>41250.025902777779</v>
      </c>
      <c r="S1094" s="15">
        <f t="shared" si="84"/>
        <v>41280.025902777779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5398.99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>
        <f t="shared" si="81"/>
        <v>1800</v>
      </c>
      <c r="O1095">
        <f t="shared" si="82"/>
        <v>1349.75</v>
      </c>
      <c r="P1095" s="11" t="s">
        <v>8289</v>
      </c>
      <c r="Q1095" t="s">
        <v>8290</v>
      </c>
      <c r="R1095" s="15">
        <f t="shared" si="83"/>
        <v>42396.973807870367</v>
      </c>
      <c r="S1095" s="15">
        <f t="shared" si="84"/>
        <v>42411.973807870367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5396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>
        <f t="shared" si="81"/>
        <v>30</v>
      </c>
      <c r="O1096">
        <f t="shared" si="82"/>
        <v>199.85</v>
      </c>
      <c r="P1096" s="11" t="s">
        <v>8289</v>
      </c>
      <c r="Q1096" t="s">
        <v>8290</v>
      </c>
      <c r="R1096" s="15">
        <f t="shared" si="83"/>
        <v>40795.713344907403</v>
      </c>
      <c r="S1096" s="15">
        <f t="shared" si="84"/>
        <v>40825.713344907403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5390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>
        <f t="shared" si="81"/>
        <v>1</v>
      </c>
      <c r="O1097">
        <f t="shared" si="82"/>
        <v>57.34</v>
      </c>
      <c r="P1097" s="11" t="s">
        <v>8289</v>
      </c>
      <c r="Q1097" t="s">
        <v>8290</v>
      </c>
      <c r="R1097" s="15">
        <f t="shared" si="83"/>
        <v>41486.537268518521</v>
      </c>
      <c r="S1097" s="15">
        <f t="shared" si="84"/>
        <v>41516.537268518521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5388.79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>
        <f t="shared" si="81"/>
        <v>45</v>
      </c>
      <c r="O1098">
        <f t="shared" si="82"/>
        <v>185.82</v>
      </c>
      <c r="P1098" s="11" t="s">
        <v>8289</v>
      </c>
      <c r="Q1098" t="s">
        <v>8290</v>
      </c>
      <c r="R1098" s="15">
        <f t="shared" si="83"/>
        <v>41885.51798611111</v>
      </c>
      <c r="S1098" s="15">
        <f t="shared" si="84"/>
        <v>41916.145833333336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5380.55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>
        <f t="shared" si="81"/>
        <v>5</v>
      </c>
      <c r="O1099">
        <f t="shared" si="82"/>
        <v>768.65</v>
      </c>
      <c r="P1099" s="11" t="s">
        <v>8289</v>
      </c>
      <c r="Q1099" t="s">
        <v>8290</v>
      </c>
      <c r="R1099" s="15">
        <f t="shared" si="83"/>
        <v>41660.792557870373</v>
      </c>
      <c r="S1099" s="15">
        <f t="shared" si="84"/>
        <v>41700.792557870373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5380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>
        <f t="shared" si="81"/>
        <v>22</v>
      </c>
      <c r="O1100">
        <f t="shared" si="82"/>
        <v>244.55</v>
      </c>
      <c r="P1100" s="11" t="s">
        <v>8289</v>
      </c>
      <c r="Q1100" t="s">
        <v>8290</v>
      </c>
      <c r="R1100" s="15">
        <f t="shared" si="83"/>
        <v>41712.762673611112</v>
      </c>
      <c r="S1100" s="15">
        <f t="shared" si="84"/>
        <v>41742.762673611112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5376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>
        <f t="shared" si="81"/>
        <v>108</v>
      </c>
      <c r="O1101">
        <f t="shared" si="82"/>
        <v>5376</v>
      </c>
      <c r="P1101" s="11" t="s">
        <v>8289</v>
      </c>
      <c r="Q1101" t="s">
        <v>8290</v>
      </c>
      <c r="R1101" s="15">
        <f t="shared" si="83"/>
        <v>42107.836435185185</v>
      </c>
      <c r="S1101" s="15">
        <f t="shared" si="84"/>
        <v>42137.836435185185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5366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>
        <f t="shared" si="81"/>
        <v>134</v>
      </c>
      <c r="O1102">
        <f t="shared" si="82"/>
        <v>536.6</v>
      </c>
      <c r="P1102" s="11" t="s">
        <v>8289</v>
      </c>
      <c r="Q1102" t="s">
        <v>8290</v>
      </c>
      <c r="R1102" s="15">
        <f t="shared" si="83"/>
        <v>42384.110775462963</v>
      </c>
      <c r="S1102" s="15">
        <f t="shared" si="84"/>
        <v>42414.110775462963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5360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>
        <f t="shared" si="81"/>
        <v>5</v>
      </c>
      <c r="O1103">
        <f t="shared" si="82"/>
        <v>893.33</v>
      </c>
      <c r="P1103" s="11" t="s">
        <v>8289</v>
      </c>
      <c r="Q1103" t="s">
        <v>8290</v>
      </c>
      <c r="R1103" s="15">
        <f t="shared" si="83"/>
        <v>42538.77243055556</v>
      </c>
      <c r="S1103" s="15">
        <f t="shared" si="84"/>
        <v>42565.758333333331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5359.21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>
        <f t="shared" si="81"/>
        <v>67</v>
      </c>
      <c r="O1104">
        <f t="shared" si="82"/>
        <v>223.3</v>
      </c>
      <c r="P1104" s="11" t="s">
        <v>8289</v>
      </c>
      <c r="Q1104" t="s">
        <v>8290</v>
      </c>
      <c r="R1104" s="15">
        <f t="shared" si="83"/>
        <v>41577.045428240745</v>
      </c>
      <c r="S1104" s="15">
        <f t="shared" si="84"/>
        <v>41617.249305555553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5358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>
        <f t="shared" si="81"/>
        <v>36</v>
      </c>
      <c r="O1105">
        <f t="shared" si="82"/>
        <v>357.2</v>
      </c>
      <c r="P1105" s="11" t="s">
        <v>8289</v>
      </c>
      <c r="Q1105" t="s">
        <v>8290</v>
      </c>
      <c r="R1105" s="15">
        <f t="shared" si="83"/>
        <v>42479.22210648148</v>
      </c>
      <c r="S1105" s="15">
        <f t="shared" si="84"/>
        <v>42539.22210648148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5355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>
        <f t="shared" si="81"/>
        <v>9</v>
      </c>
      <c r="O1106">
        <f t="shared" si="82"/>
        <v>144.72999999999999</v>
      </c>
      <c r="P1106" s="11" t="s">
        <v>8289</v>
      </c>
      <c r="Q1106" t="s">
        <v>8290</v>
      </c>
      <c r="R1106" s="15">
        <f t="shared" si="83"/>
        <v>41771.40996527778</v>
      </c>
      <c r="S1106" s="15">
        <f t="shared" si="84"/>
        <v>41801.40996527778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5343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>
        <f t="shared" si="81"/>
        <v>1</v>
      </c>
      <c r="O1107">
        <f t="shared" si="82"/>
        <v>267.14999999999998</v>
      </c>
      <c r="P1107" s="11" t="s">
        <v>8289</v>
      </c>
      <c r="Q1107" t="s">
        <v>8290</v>
      </c>
      <c r="R1107" s="15">
        <f t="shared" si="83"/>
        <v>41692.135729166665</v>
      </c>
      <c r="S1107" s="15">
        <f t="shared" si="84"/>
        <v>41722.0940625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5331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>
        <f t="shared" si="81"/>
        <v>1333</v>
      </c>
      <c r="O1108">
        <f t="shared" si="82"/>
        <v>761.57</v>
      </c>
      <c r="P1108" s="11" t="s">
        <v>8289</v>
      </c>
      <c r="Q1108" t="s">
        <v>8290</v>
      </c>
      <c r="R1108" s="15">
        <f t="shared" si="83"/>
        <v>40973.740451388891</v>
      </c>
      <c r="S1108" s="15">
        <f t="shared" si="84"/>
        <v>41003.698784722219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5330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>
        <f t="shared" si="81"/>
        <v>53</v>
      </c>
      <c r="O1109">
        <f t="shared" si="82"/>
        <v>0</v>
      </c>
      <c r="P1109" s="11" t="s">
        <v>8289</v>
      </c>
      <c r="Q1109" t="s">
        <v>8290</v>
      </c>
      <c r="R1109" s="15">
        <f t="shared" si="83"/>
        <v>41813.861388888887</v>
      </c>
      <c r="S1109" s="15">
        <f t="shared" si="84"/>
        <v>41843.861388888887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5328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>
        <f t="shared" si="81"/>
        <v>21</v>
      </c>
      <c r="O1110">
        <f t="shared" si="82"/>
        <v>253.71</v>
      </c>
      <c r="P1110" s="11" t="s">
        <v>8289</v>
      </c>
      <c r="Q1110" t="s">
        <v>8290</v>
      </c>
      <c r="R1110" s="15">
        <f t="shared" si="83"/>
        <v>40952.636979166666</v>
      </c>
      <c r="S1110" s="15">
        <f t="shared" si="84"/>
        <v>41012.595312500001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5323.01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>
        <f t="shared" si="81"/>
        <v>53</v>
      </c>
      <c r="O1111">
        <f t="shared" si="82"/>
        <v>1774.34</v>
      </c>
      <c r="P1111" s="11" t="s">
        <v>8289</v>
      </c>
      <c r="Q1111" t="s">
        <v>8290</v>
      </c>
      <c r="R1111" s="15">
        <f t="shared" si="83"/>
        <v>42662.752199074079</v>
      </c>
      <c r="S1111" s="15">
        <f t="shared" si="84"/>
        <v>42692.793865740736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5322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>
        <f t="shared" si="81"/>
        <v>11</v>
      </c>
      <c r="O1112">
        <f t="shared" si="82"/>
        <v>483.82</v>
      </c>
      <c r="P1112" s="11" t="s">
        <v>8289</v>
      </c>
      <c r="Q1112" t="s">
        <v>8290</v>
      </c>
      <c r="R1112" s="15">
        <f t="shared" si="83"/>
        <v>41220.933124999996</v>
      </c>
      <c r="S1112" s="15">
        <f t="shared" si="84"/>
        <v>41250.933124999996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5308.26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>
        <f t="shared" si="81"/>
        <v>212</v>
      </c>
      <c r="O1113">
        <f t="shared" si="82"/>
        <v>5308.26</v>
      </c>
      <c r="P1113" s="11" t="s">
        <v>8289</v>
      </c>
      <c r="Q1113" t="s">
        <v>8290</v>
      </c>
      <c r="R1113" s="15">
        <f t="shared" si="83"/>
        <v>42347.203587962969</v>
      </c>
      <c r="S1113" s="15">
        <f t="shared" si="84"/>
        <v>42377.203587962969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5300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>
        <f t="shared" si="81"/>
        <v>6</v>
      </c>
      <c r="O1114">
        <f t="shared" si="82"/>
        <v>16.989999999999998</v>
      </c>
      <c r="P1114" s="11" t="s">
        <v>8289</v>
      </c>
      <c r="Q1114" t="s">
        <v>8290</v>
      </c>
      <c r="R1114" s="15">
        <f t="shared" si="83"/>
        <v>41963.759386574078</v>
      </c>
      <c r="S1114" s="15">
        <f t="shared" si="84"/>
        <v>42023.354166666672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5297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>
        <f t="shared" si="81"/>
        <v>530</v>
      </c>
      <c r="O1115">
        <f t="shared" si="82"/>
        <v>5297</v>
      </c>
      <c r="P1115" s="11" t="s">
        <v>8289</v>
      </c>
      <c r="Q1115" t="s">
        <v>8290</v>
      </c>
      <c r="R1115" s="15">
        <f t="shared" si="83"/>
        <v>41835.977083333331</v>
      </c>
      <c r="S1115" s="15">
        <f t="shared" si="84"/>
        <v>41865.977083333331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5295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>
        <f t="shared" si="81"/>
        <v>88</v>
      </c>
      <c r="O1116">
        <f t="shared" si="82"/>
        <v>1765</v>
      </c>
      <c r="P1116" s="11" t="s">
        <v>8289</v>
      </c>
      <c r="Q1116" t="s">
        <v>8290</v>
      </c>
      <c r="R1116" s="15">
        <f t="shared" si="83"/>
        <v>41526.345914351856</v>
      </c>
      <c r="S1116" s="15">
        <f t="shared" si="84"/>
        <v>41556.345914351856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5291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>
        <f t="shared" si="81"/>
        <v>13</v>
      </c>
      <c r="O1117">
        <f t="shared" si="82"/>
        <v>1322.75</v>
      </c>
      <c r="P1117" s="11" t="s">
        <v>8289</v>
      </c>
      <c r="Q1117" t="s">
        <v>8290</v>
      </c>
      <c r="R1117" s="15">
        <f t="shared" si="83"/>
        <v>42429.695543981477</v>
      </c>
      <c r="S1117" s="15">
        <f t="shared" si="84"/>
        <v>42459.653877314813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5285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>
        <f t="shared" si="81"/>
        <v>1</v>
      </c>
      <c r="O1118">
        <f t="shared" si="82"/>
        <v>528.5</v>
      </c>
      <c r="P1118" s="11" t="s">
        <v>8289</v>
      </c>
      <c r="Q1118" t="s">
        <v>8290</v>
      </c>
      <c r="R1118" s="15">
        <f t="shared" si="83"/>
        <v>41009.847314814811</v>
      </c>
      <c r="S1118" s="15">
        <f t="shared" si="84"/>
        <v>41069.847314814811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5271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>
        <f t="shared" si="81"/>
        <v>527</v>
      </c>
      <c r="O1119">
        <f t="shared" si="82"/>
        <v>658.88</v>
      </c>
      <c r="P1119" s="11" t="s">
        <v>8289</v>
      </c>
      <c r="Q1119" t="s">
        <v>8290</v>
      </c>
      <c r="R1119" s="15">
        <f t="shared" si="83"/>
        <v>42333.598530092597</v>
      </c>
      <c r="S1119" s="15">
        <f t="shared" si="84"/>
        <v>42363.598530092597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5263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>
        <f t="shared" si="81"/>
        <v>117</v>
      </c>
      <c r="O1120">
        <f t="shared" si="82"/>
        <v>1754.33</v>
      </c>
      <c r="P1120" s="11" t="s">
        <v>8289</v>
      </c>
      <c r="Q1120" t="s">
        <v>8290</v>
      </c>
      <c r="R1120" s="15">
        <f t="shared" si="83"/>
        <v>41704.16642361111</v>
      </c>
      <c r="S1120" s="15">
        <f t="shared" si="84"/>
        <v>41734.124756944446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5260.92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>
        <f t="shared" si="81"/>
        <v>251</v>
      </c>
      <c r="O1121">
        <f t="shared" si="82"/>
        <v>5260.92</v>
      </c>
      <c r="P1121" s="11" t="s">
        <v>8289</v>
      </c>
      <c r="Q1121" t="s">
        <v>8290</v>
      </c>
      <c r="R1121" s="15">
        <f t="shared" si="83"/>
        <v>41722.792407407411</v>
      </c>
      <c r="S1121" s="15">
        <f t="shared" si="84"/>
        <v>41735.792407407411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5260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>
        <f t="shared" si="81"/>
        <v>21</v>
      </c>
      <c r="O1122">
        <f t="shared" si="82"/>
        <v>0</v>
      </c>
      <c r="P1122" s="11" t="s">
        <v>8289</v>
      </c>
      <c r="Q1122" t="s">
        <v>8290</v>
      </c>
      <c r="R1122" s="15">
        <f t="shared" si="83"/>
        <v>40799.872685185182</v>
      </c>
      <c r="S1122" s="15">
        <f t="shared" si="84"/>
        <v>40844.872685185182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5259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>
        <f t="shared" si="81"/>
        <v>2</v>
      </c>
      <c r="O1123">
        <f t="shared" si="82"/>
        <v>1051.8</v>
      </c>
      <c r="P1123" s="11" t="s">
        <v>8289</v>
      </c>
      <c r="Q1123" t="s">
        <v>8290</v>
      </c>
      <c r="R1123" s="15">
        <f t="shared" si="83"/>
        <v>42412.934212962966</v>
      </c>
      <c r="S1123" s="15">
        <f t="shared" si="84"/>
        <v>42442.892546296294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5258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>
        <f t="shared" si="81"/>
        <v>164</v>
      </c>
      <c r="O1124">
        <f t="shared" si="82"/>
        <v>0</v>
      </c>
      <c r="P1124" s="11" t="s">
        <v>8289</v>
      </c>
      <c r="Q1124" t="s">
        <v>8290</v>
      </c>
      <c r="R1124" s="15">
        <f t="shared" si="83"/>
        <v>41410.703993055555</v>
      </c>
      <c r="S1124" s="15">
        <f t="shared" si="84"/>
        <v>41424.703993055555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5250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>
        <f t="shared" si="81"/>
        <v>105</v>
      </c>
      <c r="O1125">
        <f t="shared" si="82"/>
        <v>1750</v>
      </c>
      <c r="P1125" s="11" t="s">
        <v>8289</v>
      </c>
      <c r="Q1125" t="s">
        <v>8290</v>
      </c>
      <c r="R1125" s="15">
        <f t="shared" si="83"/>
        <v>41718.5237037037</v>
      </c>
      <c r="S1125" s="15">
        <f t="shared" si="84"/>
        <v>41748.5237037037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5240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>
        <f t="shared" si="81"/>
        <v>6</v>
      </c>
      <c r="O1126">
        <f t="shared" si="82"/>
        <v>748.57</v>
      </c>
      <c r="P1126" s="11" t="s">
        <v>8289</v>
      </c>
      <c r="Q1126" t="s">
        <v>8291</v>
      </c>
      <c r="R1126" s="15">
        <f t="shared" si="83"/>
        <v>42094.667256944449</v>
      </c>
      <c r="S1126" s="15">
        <f t="shared" si="84"/>
        <v>42124.667256944449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5236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>
        <f t="shared" si="81"/>
        <v>175</v>
      </c>
      <c r="O1127">
        <f t="shared" si="82"/>
        <v>0</v>
      </c>
      <c r="P1127" s="11" t="s">
        <v>8289</v>
      </c>
      <c r="Q1127" t="s">
        <v>8291</v>
      </c>
      <c r="R1127" s="15">
        <f t="shared" si="83"/>
        <v>42212.624189814815</v>
      </c>
      <c r="S1127" s="15">
        <f t="shared" si="84"/>
        <v>42272.624189814815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5235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>
        <f t="shared" si="81"/>
        <v>262</v>
      </c>
      <c r="O1128">
        <f t="shared" si="82"/>
        <v>2617.5</v>
      </c>
      <c r="P1128" s="11" t="s">
        <v>8289</v>
      </c>
      <c r="Q1128" t="s">
        <v>8291</v>
      </c>
      <c r="R1128" s="15">
        <f t="shared" si="83"/>
        <v>42535.327476851846</v>
      </c>
      <c r="S1128" s="15">
        <f t="shared" si="84"/>
        <v>42565.327476851846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5234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>
        <f t="shared" si="81"/>
        <v>15</v>
      </c>
      <c r="O1129">
        <f t="shared" si="82"/>
        <v>227.57</v>
      </c>
      <c r="P1129" s="11" t="s">
        <v>8289</v>
      </c>
      <c r="Q1129" t="s">
        <v>8291</v>
      </c>
      <c r="R1129" s="15">
        <f t="shared" si="83"/>
        <v>41926.854166666664</v>
      </c>
      <c r="S1129" s="15">
        <f t="shared" si="84"/>
        <v>41957.895833333328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5233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>
        <f t="shared" si="81"/>
        <v>523</v>
      </c>
      <c r="O1130">
        <f t="shared" si="82"/>
        <v>5233</v>
      </c>
      <c r="P1130" s="11" t="s">
        <v>8289</v>
      </c>
      <c r="Q1130" t="s">
        <v>8291</v>
      </c>
      <c r="R1130" s="15">
        <f t="shared" si="83"/>
        <v>41828.649502314816</v>
      </c>
      <c r="S1130" s="15">
        <f t="shared" si="84"/>
        <v>41858.649502314816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5232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>
        <f t="shared" si="81"/>
        <v>26</v>
      </c>
      <c r="O1131">
        <f t="shared" si="82"/>
        <v>2616</v>
      </c>
      <c r="P1131" s="11" t="s">
        <v>8289</v>
      </c>
      <c r="Q1131" t="s">
        <v>8291</v>
      </c>
      <c r="R1131" s="15">
        <f t="shared" si="83"/>
        <v>42496.264965277776</v>
      </c>
      <c r="S1131" s="15">
        <f t="shared" si="84"/>
        <v>42526.264965277776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5226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>
        <f t="shared" si="81"/>
        <v>105</v>
      </c>
      <c r="O1132">
        <f t="shared" si="82"/>
        <v>1742</v>
      </c>
      <c r="P1132" s="11" t="s">
        <v>8289</v>
      </c>
      <c r="Q1132" t="s">
        <v>8291</v>
      </c>
      <c r="R1132" s="15">
        <f t="shared" si="83"/>
        <v>41908.996527777781</v>
      </c>
      <c r="S1132" s="15">
        <f t="shared" si="84"/>
        <v>41969.038194444445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5226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>
        <f t="shared" si="81"/>
        <v>13</v>
      </c>
      <c r="O1133">
        <f t="shared" si="82"/>
        <v>0</v>
      </c>
      <c r="P1133" s="11" t="s">
        <v>8289</v>
      </c>
      <c r="Q1133" t="s">
        <v>8291</v>
      </c>
      <c r="R1133" s="15">
        <f t="shared" si="83"/>
        <v>42332.908194444448</v>
      </c>
      <c r="S1133" s="15">
        <f t="shared" si="84"/>
        <v>42362.908194444448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5222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>
        <f t="shared" si="81"/>
        <v>52</v>
      </c>
      <c r="O1134">
        <f t="shared" si="82"/>
        <v>401.69</v>
      </c>
      <c r="P1134" s="11" t="s">
        <v>8289</v>
      </c>
      <c r="Q1134" t="s">
        <v>8291</v>
      </c>
      <c r="R1134" s="15">
        <f t="shared" si="83"/>
        <v>42706.115405092598</v>
      </c>
      <c r="S1134" s="15">
        <f t="shared" si="84"/>
        <v>42736.115405092598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5221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>
        <f t="shared" si="81"/>
        <v>174</v>
      </c>
      <c r="O1135">
        <f t="shared" si="82"/>
        <v>5221</v>
      </c>
      <c r="P1135" s="11" t="s">
        <v>8289</v>
      </c>
      <c r="Q1135" t="s">
        <v>8291</v>
      </c>
      <c r="R1135" s="15">
        <f t="shared" si="83"/>
        <v>41821.407187500001</v>
      </c>
      <c r="S1135" s="15">
        <f t="shared" si="84"/>
        <v>41851.407187500001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5221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>
        <f t="shared" si="81"/>
        <v>21</v>
      </c>
      <c r="O1136">
        <f t="shared" si="82"/>
        <v>5221</v>
      </c>
      <c r="P1136" s="11" t="s">
        <v>8289</v>
      </c>
      <c r="Q1136" t="s">
        <v>8291</v>
      </c>
      <c r="R1136" s="15">
        <f t="shared" si="83"/>
        <v>41958.285046296296</v>
      </c>
      <c r="S1136" s="15">
        <f t="shared" si="84"/>
        <v>41972.189583333333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5212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>
        <f t="shared" si="81"/>
        <v>521</v>
      </c>
      <c r="O1137">
        <f t="shared" si="82"/>
        <v>5212</v>
      </c>
      <c r="P1137" s="11" t="s">
        <v>8289</v>
      </c>
      <c r="Q1137" t="s">
        <v>8291</v>
      </c>
      <c r="R1137" s="15">
        <f t="shared" si="83"/>
        <v>42558.989513888882</v>
      </c>
      <c r="S1137" s="15">
        <f t="shared" si="84"/>
        <v>42588.989513888882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5202.5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>
        <f t="shared" si="81"/>
        <v>124</v>
      </c>
      <c r="O1138">
        <f t="shared" si="82"/>
        <v>867.08</v>
      </c>
      <c r="P1138" s="11" t="s">
        <v>8289</v>
      </c>
      <c r="Q1138" t="s">
        <v>8291</v>
      </c>
      <c r="R1138" s="15">
        <f t="shared" si="83"/>
        <v>42327.671631944439</v>
      </c>
      <c r="S1138" s="15">
        <f t="shared" si="84"/>
        <v>42357.671631944439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5200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>
        <f t="shared" si="81"/>
        <v>21</v>
      </c>
      <c r="O1139">
        <f t="shared" si="82"/>
        <v>133.33000000000001</v>
      </c>
      <c r="P1139" s="11" t="s">
        <v>8289</v>
      </c>
      <c r="Q1139" t="s">
        <v>8291</v>
      </c>
      <c r="R1139" s="15">
        <f t="shared" si="83"/>
        <v>42453.819687499999</v>
      </c>
      <c r="S1139" s="15">
        <f t="shared" si="84"/>
        <v>42483.819687499999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5200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>
        <f t="shared" si="81"/>
        <v>15</v>
      </c>
      <c r="O1140">
        <f t="shared" si="82"/>
        <v>1300</v>
      </c>
      <c r="P1140" s="11" t="s">
        <v>8289</v>
      </c>
      <c r="Q1140" t="s">
        <v>8291</v>
      </c>
      <c r="R1140" s="15">
        <f t="shared" si="83"/>
        <v>42736.9066087963</v>
      </c>
      <c r="S1140" s="15">
        <f t="shared" si="84"/>
        <v>42756.9066087963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5195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>
        <f t="shared" si="81"/>
        <v>65</v>
      </c>
      <c r="O1141">
        <f t="shared" si="82"/>
        <v>5195</v>
      </c>
      <c r="P1141" s="11" t="s">
        <v>8289</v>
      </c>
      <c r="Q1141" t="s">
        <v>8291</v>
      </c>
      <c r="R1141" s="15">
        <f t="shared" si="83"/>
        <v>41975.347523148142</v>
      </c>
      <c r="S1141" s="15">
        <f t="shared" si="84"/>
        <v>42005.347523148142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5186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>
        <f t="shared" si="81"/>
        <v>104</v>
      </c>
      <c r="O1142">
        <f t="shared" si="82"/>
        <v>0</v>
      </c>
      <c r="P1142" s="11" t="s">
        <v>8289</v>
      </c>
      <c r="Q1142" t="s">
        <v>8291</v>
      </c>
      <c r="R1142" s="15">
        <f t="shared" si="83"/>
        <v>42192.462048611109</v>
      </c>
      <c r="S1142" s="15">
        <f t="shared" si="84"/>
        <v>42222.462048611109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5176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>
        <f t="shared" si="81"/>
        <v>1035</v>
      </c>
      <c r="O1143">
        <f t="shared" si="82"/>
        <v>0</v>
      </c>
      <c r="P1143" s="11" t="s">
        <v>8289</v>
      </c>
      <c r="Q1143" t="s">
        <v>8291</v>
      </c>
      <c r="R1143" s="15">
        <f t="shared" si="83"/>
        <v>42164.699652777781</v>
      </c>
      <c r="S1143" s="15">
        <f t="shared" si="84"/>
        <v>42194.699652777781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5175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>
        <f t="shared" si="81"/>
        <v>129</v>
      </c>
      <c r="O1144">
        <f t="shared" si="82"/>
        <v>0</v>
      </c>
      <c r="P1144" s="11" t="s">
        <v>8289</v>
      </c>
      <c r="Q1144" t="s">
        <v>8291</v>
      </c>
      <c r="R1144" s="15">
        <f t="shared" si="83"/>
        <v>42022.006099537044</v>
      </c>
      <c r="S1144" s="15">
        <f t="shared" si="84"/>
        <v>42052.006099537044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5167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>
        <f t="shared" si="81"/>
        <v>11</v>
      </c>
      <c r="O1145">
        <f t="shared" si="82"/>
        <v>645.88</v>
      </c>
      <c r="P1145" s="11" t="s">
        <v>8289</v>
      </c>
      <c r="Q1145" t="s">
        <v>8291</v>
      </c>
      <c r="R1145" s="15">
        <f t="shared" si="83"/>
        <v>42325.19358796296</v>
      </c>
      <c r="S1145" s="15">
        <f t="shared" si="84"/>
        <v>42355.19358796296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5157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>
        <f t="shared" si="81"/>
        <v>55</v>
      </c>
      <c r="O1146">
        <f t="shared" si="82"/>
        <v>0</v>
      </c>
      <c r="P1146" s="11" t="s">
        <v>8292</v>
      </c>
      <c r="Q1146" t="s">
        <v>8293</v>
      </c>
      <c r="R1146" s="15">
        <f t="shared" si="83"/>
        <v>42093.181944444441</v>
      </c>
      <c r="S1146" s="15">
        <f t="shared" si="84"/>
        <v>42123.181944444441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5145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>
        <f t="shared" si="81"/>
        <v>6</v>
      </c>
      <c r="O1147">
        <f t="shared" si="82"/>
        <v>5145</v>
      </c>
      <c r="P1147" s="11" t="s">
        <v>8292</v>
      </c>
      <c r="Q1147" t="s">
        <v>8293</v>
      </c>
      <c r="R1147" s="15">
        <f t="shared" si="83"/>
        <v>41854.747592592597</v>
      </c>
      <c r="S1147" s="15">
        <f t="shared" si="84"/>
        <v>41914.747592592597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5135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>
        <f t="shared" si="81"/>
        <v>86</v>
      </c>
      <c r="O1148">
        <f t="shared" si="82"/>
        <v>427.92</v>
      </c>
      <c r="P1148" s="11" t="s">
        <v>8292</v>
      </c>
      <c r="Q1148" t="s">
        <v>8293</v>
      </c>
      <c r="R1148" s="15">
        <f t="shared" si="83"/>
        <v>41723.9533912037</v>
      </c>
      <c r="S1148" s="15">
        <f t="shared" si="84"/>
        <v>41761.9533912037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5116.18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>
        <f t="shared" si="81"/>
        <v>20</v>
      </c>
      <c r="O1149">
        <f t="shared" si="82"/>
        <v>0</v>
      </c>
      <c r="P1149" s="11" t="s">
        <v>8292</v>
      </c>
      <c r="Q1149" t="s">
        <v>8293</v>
      </c>
      <c r="R1149" s="15">
        <f t="shared" si="83"/>
        <v>41871.972025462965</v>
      </c>
      <c r="S1149" s="15">
        <f t="shared" si="84"/>
        <v>41931.972025462965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5116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>
        <f t="shared" si="81"/>
        <v>34</v>
      </c>
      <c r="O1150">
        <f t="shared" si="82"/>
        <v>1705.33</v>
      </c>
      <c r="P1150" s="11" t="s">
        <v>8292</v>
      </c>
      <c r="Q1150" t="s">
        <v>8293</v>
      </c>
      <c r="R1150" s="15">
        <f t="shared" si="83"/>
        <v>42675.171076388884</v>
      </c>
      <c r="S1150" s="15">
        <f t="shared" si="84"/>
        <v>42705.212743055556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5105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>
        <f t="shared" si="81"/>
        <v>10</v>
      </c>
      <c r="O1151">
        <f t="shared" si="82"/>
        <v>2552.5</v>
      </c>
      <c r="P1151" s="11" t="s">
        <v>8292</v>
      </c>
      <c r="Q1151" t="s">
        <v>8293</v>
      </c>
      <c r="R1151" s="15">
        <f t="shared" si="83"/>
        <v>42507.71025462963</v>
      </c>
      <c r="S1151" s="15">
        <f t="shared" si="84"/>
        <v>42537.71025462963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5103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>
        <f t="shared" si="81"/>
        <v>204</v>
      </c>
      <c r="O1152">
        <f t="shared" si="82"/>
        <v>850.5</v>
      </c>
      <c r="P1152" s="11" t="s">
        <v>8292</v>
      </c>
      <c r="Q1152" t="s">
        <v>8293</v>
      </c>
      <c r="R1152" s="15">
        <f t="shared" si="83"/>
        <v>42317.954571759255</v>
      </c>
      <c r="S1152" s="15">
        <f t="shared" si="84"/>
        <v>42377.954571759255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5100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>
        <f t="shared" si="81"/>
        <v>20</v>
      </c>
      <c r="O1153">
        <f t="shared" si="82"/>
        <v>0</v>
      </c>
      <c r="P1153" s="11" t="s">
        <v>8292</v>
      </c>
      <c r="Q1153" t="s">
        <v>8293</v>
      </c>
      <c r="R1153" s="15">
        <f t="shared" si="83"/>
        <v>42224.102581018517</v>
      </c>
      <c r="S1153" s="15">
        <f t="shared" si="84"/>
        <v>42254.102581018517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5100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>
        <f t="shared" si="81"/>
        <v>32</v>
      </c>
      <c r="O1154">
        <f t="shared" si="82"/>
        <v>340</v>
      </c>
      <c r="P1154" s="11" t="s">
        <v>8292</v>
      </c>
      <c r="Q1154" t="s">
        <v>8293</v>
      </c>
      <c r="R1154" s="15">
        <f t="shared" si="83"/>
        <v>42109.709629629629</v>
      </c>
      <c r="S1154" s="15">
        <f t="shared" si="84"/>
        <v>42139.709629629629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5096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>
        <f t="shared" ref="N1155:N1218" si="85">ROUND(E1155/D1155*100,0)</f>
        <v>64</v>
      </c>
      <c r="O1155">
        <f t="shared" ref="O1155:O1218" si="86">IFERROR(ROUND(E1155/L1155,2),0)</f>
        <v>5096</v>
      </c>
      <c r="P1155" s="11" t="s">
        <v>8292</v>
      </c>
      <c r="Q1155" t="s">
        <v>8293</v>
      </c>
      <c r="R1155" s="15">
        <f t="shared" ref="R1155:R1218" si="87">(((J1155/60)/60)/24)+DATE(1970,1,1)</f>
        <v>42143.714178240742</v>
      </c>
      <c r="S1155" s="15">
        <f t="shared" ref="S1155:S1218" si="88">(((I1155/60)/60)/24)+DATE(1970,1,1)</f>
        <v>42173.714178240742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5087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>
        <f t="shared" si="85"/>
        <v>102</v>
      </c>
      <c r="O1156">
        <f t="shared" si="86"/>
        <v>1695.67</v>
      </c>
      <c r="P1156" s="11" t="s">
        <v>8292</v>
      </c>
      <c r="Q1156" t="s">
        <v>8293</v>
      </c>
      <c r="R1156" s="15">
        <f t="shared" si="87"/>
        <v>42223.108865740738</v>
      </c>
      <c r="S1156" s="15">
        <f t="shared" si="88"/>
        <v>42253.108865740738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5086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>
        <f t="shared" si="85"/>
        <v>20</v>
      </c>
      <c r="O1157">
        <f t="shared" si="86"/>
        <v>635.75</v>
      </c>
      <c r="P1157" s="11" t="s">
        <v>8292</v>
      </c>
      <c r="Q1157" t="s">
        <v>8293</v>
      </c>
      <c r="R1157" s="15">
        <f t="shared" si="87"/>
        <v>41835.763981481483</v>
      </c>
      <c r="S1157" s="15">
        <f t="shared" si="88"/>
        <v>41865.763981481483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5080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>
        <f t="shared" si="85"/>
        <v>78</v>
      </c>
      <c r="O1158">
        <f t="shared" si="86"/>
        <v>0</v>
      </c>
      <c r="P1158" s="11" t="s">
        <v>8292</v>
      </c>
      <c r="Q1158" t="s">
        <v>8293</v>
      </c>
      <c r="R1158" s="15">
        <f t="shared" si="87"/>
        <v>42029.07131944444</v>
      </c>
      <c r="S1158" s="15">
        <f t="shared" si="88"/>
        <v>42059.07131944444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5078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>
        <f t="shared" si="85"/>
        <v>51</v>
      </c>
      <c r="O1159">
        <f t="shared" si="86"/>
        <v>1692.67</v>
      </c>
      <c r="P1159" s="11" t="s">
        <v>8292</v>
      </c>
      <c r="Q1159" t="s">
        <v>8293</v>
      </c>
      <c r="R1159" s="15">
        <f t="shared" si="87"/>
        <v>41918.628240740742</v>
      </c>
      <c r="S1159" s="15">
        <f t="shared" si="88"/>
        <v>41978.669907407413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5070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>
        <f t="shared" si="85"/>
        <v>68</v>
      </c>
      <c r="O1160">
        <f t="shared" si="86"/>
        <v>1690</v>
      </c>
      <c r="P1160" s="11" t="s">
        <v>8292</v>
      </c>
      <c r="Q1160" t="s">
        <v>8293</v>
      </c>
      <c r="R1160" s="15">
        <f t="shared" si="87"/>
        <v>41952.09175925926</v>
      </c>
      <c r="S1160" s="15">
        <f t="shared" si="88"/>
        <v>41982.09175925926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5070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>
        <f t="shared" si="85"/>
        <v>75</v>
      </c>
      <c r="O1161">
        <f t="shared" si="86"/>
        <v>0</v>
      </c>
      <c r="P1161" s="11" t="s">
        <v>8292</v>
      </c>
      <c r="Q1161" t="s">
        <v>8293</v>
      </c>
      <c r="R1161" s="15">
        <f t="shared" si="87"/>
        <v>42154.726446759261</v>
      </c>
      <c r="S1161" s="15">
        <f t="shared" si="88"/>
        <v>42185.65625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5066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>
        <f t="shared" si="85"/>
        <v>17</v>
      </c>
      <c r="O1162">
        <f t="shared" si="86"/>
        <v>266.63</v>
      </c>
      <c r="P1162" s="11" t="s">
        <v>8292</v>
      </c>
      <c r="Q1162" t="s">
        <v>8293</v>
      </c>
      <c r="R1162" s="15">
        <f t="shared" si="87"/>
        <v>42061.154930555553</v>
      </c>
      <c r="S1162" s="15">
        <f t="shared" si="88"/>
        <v>42091.113263888896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5056.22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>
        <f t="shared" si="85"/>
        <v>28</v>
      </c>
      <c r="O1163">
        <f t="shared" si="86"/>
        <v>0</v>
      </c>
      <c r="P1163" s="11" t="s">
        <v>8292</v>
      </c>
      <c r="Q1163" t="s">
        <v>8293</v>
      </c>
      <c r="R1163" s="15">
        <f t="shared" si="87"/>
        <v>42122.629502314812</v>
      </c>
      <c r="S1163" s="15">
        <f t="shared" si="88"/>
        <v>42143.629502314812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5055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>
        <f t="shared" si="85"/>
        <v>8</v>
      </c>
      <c r="O1164">
        <f t="shared" si="86"/>
        <v>2527.5</v>
      </c>
      <c r="P1164" s="11" t="s">
        <v>8292</v>
      </c>
      <c r="Q1164" t="s">
        <v>8293</v>
      </c>
      <c r="R1164" s="15">
        <f t="shared" si="87"/>
        <v>41876.683611111112</v>
      </c>
      <c r="S1164" s="15">
        <f t="shared" si="88"/>
        <v>41907.683611111112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5052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>
        <f t="shared" si="85"/>
        <v>97</v>
      </c>
      <c r="O1165">
        <f t="shared" si="86"/>
        <v>0</v>
      </c>
      <c r="P1165" s="11" t="s">
        <v>8292</v>
      </c>
      <c r="Q1165" t="s">
        <v>8293</v>
      </c>
      <c r="R1165" s="15">
        <f t="shared" si="87"/>
        <v>41830.723611111112</v>
      </c>
      <c r="S1165" s="15">
        <f t="shared" si="88"/>
        <v>41860.723611111112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>
        <f t="shared" si="85"/>
        <v>51</v>
      </c>
      <c r="O1166">
        <f t="shared" si="86"/>
        <v>0</v>
      </c>
      <c r="P1166" s="11" t="s">
        <v>8292</v>
      </c>
      <c r="Q1166" t="s">
        <v>8293</v>
      </c>
      <c r="R1166" s="15">
        <f t="shared" si="87"/>
        <v>42509.724328703705</v>
      </c>
      <c r="S1166" s="15">
        <f t="shared" si="88"/>
        <v>42539.724328703705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5051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>
        <f t="shared" si="85"/>
        <v>51</v>
      </c>
      <c r="O1167">
        <f t="shared" si="86"/>
        <v>202.04</v>
      </c>
      <c r="P1167" s="11" t="s">
        <v>8292</v>
      </c>
      <c r="Q1167" t="s">
        <v>8293</v>
      </c>
      <c r="R1167" s="15">
        <f t="shared" si="87"/>
        <v>41792.214467592588</v>
      </c>
      <c r="S1167" s="15">
        <f t="shared" si="88"/>
        <v>41826.214467592588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5050.7700000000004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>
        <f t="shared" si="85"/>
        <v>34</v>
      </c>
      <c r="O1168">
        <f t="shared" si="86"/>
        <v>631.35</v>
      </c>
      <c r="P1168" s="11" t="s">
        <v>8292</v>
      </c>
      <c r="Q1168" t="s">
        <v>8293</v>
      </c>
      <c r="R1168" s="15">
        <f t="shared" si="87"/>
        <v>42150.485439814816</v>
      </c>
      <c r="S1168" s="15">
        <f t="shared" si="88"/>
        <v>42181.166666666672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5050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>
        <f t="shared" si="85"/>
        <v>8</v>
      </c>
      <c r="O1169">
        <f t="shared" si="86"/>
        <v>315.63</v>
      </c>
      <c r="P1169" s="11" t="s">
        <v>8292</v>
      </c>
      <c r="Q1169" t="s">
        <v>8293</v>
      </c>
      <c r="R1169" s="15">
        <f t="shared" si="87"/>
        <v>41863.734895833331</v>
      </c>
      <c r="S1169" s="15">
        <f t="shared" si="88"/>
        <v>41894.734895833331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5046.5200000000004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>
        <f t="shared" si="85"/>
        <v>28</v>
      </c>
      <c r="O1170">
        <f t="shared" si="86"/>
        <v>1682.17</v>
      </c>
      <c r="P1170" s="11" t="s">
        <v>8292</v>
      </c>
      <c r="Q1170" t="s">
        <v>8293</v>
      </c>
      <c r="R1170" s="15">
        <f t="shared" si="87"/>
        <v>42605.053993055553</v>
      </c>
      <c r="S1170" s="15">
        <f t="shared" si="88"/>
        <v>42635.053993055553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5045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>
        <f t="shared" si="85"/>
        <v>50</v>
      </c>
      <c r="O1171">
        <f t="shared" si="86"/>
        <v>1681.67</v>
      </c>
      <c r="P1171" s="11" t="s">
        <v>8292</v>
      </c>
      <c r="Q1171" t="s">
        <v>8293</v>
      </c>
      <c r="R1171" s="15">
        <f t="shared" si="87"/>
        <v>42027.353738425925</v>
      </c>
      <c r="S1171" s="15">
        <f t="shared" si="88"/>
        <v>42057.353738425925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5041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>
        <f t="shared" si="85"/>
        <v>20</v>
      </c>
      <c r="O1172">
        <f t="shared" si="86"/>
        <v>2520.5</v>
      </c>
      <c r="P1172" s="11" t="s">
        <v>8292</v>
      </c>
      <c r="Q1172" t="s">
        <v>8293</v>
      </c>
      <c r="R1172" s="15">
        <f t="shared" si="87"/>
        <v>42124.893182870372</v>
      </c>
      <c r="S1172" s="15">
        <f t="shared" si="88"/>
        <v>42154.893182870372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5040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>
        <f t="shared" si="85"/>
        <v>20</v>
      </c>
      <c r="O1173">
        <f t="shared" si="86"/>
        <v>5040</v>
      </c>
      <c r="P1173" s="11" t="s">
        <v>8292</v>
      </c>
      <c r="Q1173" t="s">
        <v>8293</v>
      </c>
      <c r="R1173" s="15">
        <f t="shared" si="87"/>
        <v>41938.804710648146</v>
      </c>
      <c r="S1173" s="15">
        <f t="shared" si="88"/>
        <v>41956.846377314811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5035.6899999999996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>
        <f t="shared" si="85"/>
        <v>56</v>
      </c>
      <c r="O1174">
        <f t="shared" si="86"/>
        <v>0</v>
      </c>
      <c r="P1174" s="11" t="s">
        <v>8292</v>
      </c>
      <c r="Q1174" t="s">
        <v>8293</v>
      </c>
      <c r="R1174" s="15">
        <f t="shared" si="87"/>
        <v>41841.682314814818</v>
      </c>
      <c r="S1174" s="15">
        <f t="shared" si="88"/>
        <v>41871.682314814818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5025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>
        <f t="shared" si="85"/>
        <v>4</v>
      </c>
      <c r="O1175">
        <f t="shared" si="86"/>
        <v>5025</v>
      </c>
      <c r="P1175" s="11" t="s">
        <v>8292</v>
      </c>
      <c r="Q1175" t="s">
        <v>8293</v>
      </c>
      <c r="R1175" s="15">
        <f t="shared" si="87"/>
        <v>42184.185844907406</v>
      </c>
      <c r="S1175" s="15">
        <f t="shared" si="88"/>
        <v>42219.185844907406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5024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>
        <f t="shared" si="85"/>
        <v>33</v>
      </c>
      <c r="O1176">
        <f t="shared" si="86"/>
        <v>264.42</v>
      </c>
      <c r="P1176" s="11" t="s">
        <v>8292</v>
      </c>
      <c r="Q1176" t="s">
        <v>8293</v>
      </c>
      <c r="R1176" s="15">
        <f t="shared" si="87"/>
        <v>42468.84174768519</v>
      </c>
      <c r="S1176" s="15">
        <f t="shared" si="88"/>
        <v>42498.84174768519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5016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>
        <f t="shared" si="85"/>
        <v>25</v>
      </c>
      <c r="O1177">
        <f t="shared" si="86"/>
        <v>557.33000000000004</v>
      </c>
      <c r="P1177" s="11" t="s">
        <v>8292</v>
      </c>
      <c r="Q1177" t="s">
        <v>8293</v>
      </c>
      <c r="R1177" s="15">
        <f t="shared" si="87"/>
        <v>42170.728460648148</v>
      </c>
      <c r="S1177" s="15">
        <f t="shared" si="88"/>
        <v>42200.728460648148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5012.25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>
        <f t="shared" si="85"/>
        <v>3</v>
      </c>
      <c r="O1178">
        <f t="shared" si="86"/>
        <v>5012.25</v>
      </c>
      <c r="P1178" s="11" t="s">
        <v>8292</v>
      </c>
      <c r="Q1178" t="s">
        <v>8293</v>
      </c>
      <c r="R1178" s="15">
        <f t="shared" si="87"/>
        <v>42746.019652777773</v>
      </c>
      <c r="S1178" s="15">
        <f t="shared" si="88"/>
        <v>42800.541666666672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5010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>
        <f t="shared" si="85"/>
        <v>84</v>
      </c>
      <c r="O1179">
        <f t="shared" si="86"/>
        <v>0</v>
      </c>
      <c r="P1179" s="11" t="s">
        <v>8292</v>
      </c>
      <c r="Q1179" t="s">
        <v>8293</v>
      </c>
      <c r="R1179" s="15">
        <f t="shared" si="87"/>
        <v>41897.660833333335</v>
      </c>
      <c r="S1179" s="15">
        <f t="shared" si="88"/>
        <v>41927.660833333335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5003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>
        <f t="shared" si="85"/>
        <v>7</v>
      </c>
      <c r="O1180">
        <f t="shared" si="86"/>
        <v>5003</v>
      </c>
      <c r="P1180" s="11" t="s">
        <v>8292</v>
      </c>
      <c r="Q1180" t="s">
        <v>8293</v>
      </c>
      <c r="R1180" s="15">
        <f t="shared" si="87"/>
        <v>41837.905694444446</v>
      </c>
      <c r="S1180" s="15">
        <f t="shared" si="88"/>
        <v>41867.905694444446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5001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>
        <f t="shared" si="85"/>
        <v>8</v>
      </c>
      <c r="O1181">
        <f t="shared" si="86"/>
        <v>1000.2</v>
      </c>
      <c r="P1181" s="11" t="s">
        <v>8292</v>
      </c>
      <c r="Q1181" t="s">
        <v>8293</v>
      </c>
      <c r="R1181" s="15">
        <f t="shared" si="87"/>
        <v>42275.720219907409</v>
      </c>
      <c r="S1181" s="15">
        <f t="shared" si="88"/>
        <v>42305.720219907409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5000.18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>
        <f t="shared" si="85"/>
        <v>10</v>
      </c>
      <c r="O1182">
        <f t="shared" si="86"/>
        <v>58.83</v>
      </c>
      <c r="P1182" s="11" t="s">
        <v>8292</v>
      </c>
      <c r="Q1182" t="s">
        <v>8293</v>
      </c>
      <c r="R1182" s="15">
        <f t="shared" si="87"/>
        <v>41781.806875000002</v>
      </c>
      <c r="S1182" s="15">
        <f t="shared" si="88"/>
        <v>41818.806875000002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5000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>
        <f t="shared" si="85"/>
        <v>10</v>
      </c>
      <c r="O1183">
        <f t="shared" si="86"/>
        <v>1666.67</v>
      </c>
      <c r="P1183" s="11" t="s">
        <v>8292</v>
      </c>
      <c r="Q1183" t="s">
        <v>8293</v>
      </c>
      <c r="R1183" s="15">
        <f t="shared" si="87"/>
        <v>42034.339363425926</v>
      </c>
      <c r="S1183" s="15">
        <f t="shared" si="88"/>
        <v>42064.339363425926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5000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>
        <f t="shared" si="85"/>
        <v>500</v>
      </c>
      <c r="O1184">
        <f t="shared" si="86"/>
        <v>1250</v>
      </c>
      <c r="P1184" s="11" t="s">
        <v>8292</v>
      </c>
      <c r="Q1184" t="s">
        <v>8293</v>
      </c>
      <c r="R1184" s="15">
        <f t="shared" si="87"/>
        <v>42728.827407407407</v>
      </c>
      <c r="S1184" s="15">
        <f t="shared" si="88"/>
        <v>42747.695833333331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5000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>
        <f t="shared" si="85"/>
        <v>200</v>
      </c>
      <c r="O1185">
        <f t="shared" si="86"/>
        <v>1666.67</v>
      </c>
      <c r="P1185" s="11" t="s">
        <v>8292</v>
      </c>
      <c r="Q1185" t="s">
        <v>8293</v>
      </c>
      <c r="R1185" s="15">
        <f t="shared" si="87"/>
        <v>42656.86137731481</v>
      </c>
      <c r="S1185" s="15">
        <f t="shared" si="88"/>
        <v>42676.165972222225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5000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>
        <f t="shared" si="85"/>
        <v>23</v>
      </c>
      <c r="O1186">
        <f t="shared" si="86"/>
        <v>13.33</v>
      </c>
      <c r="P1186" s="11" t="s">
        <v>8294</v>
      </c>
      <c r="Q1186" t="s">
        <v>8295</v>
      </c>
      <c r="R1186" s="15">
        <f t="shared" si="87"/>
        <v>42741.599664351852</v>
      </c>
      <c r="S1186" s="15">
        <f t="shared" si="88"/>
        <v>42772.599664351852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5000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>
        <f t="shared" si="85"/>
        <v>40</v>
      </c>
      <c r="O1187">
        <f t="shared" si="86"/>
        <v>45.05</v>
      </c>
      <c r="P1187" s="11" t="s">
        <v>8294</v>
      </c>
      <c r="Q1187" t="s">
        <v>8295</v>
      </c>
      <c r="R1187" s="15">
        <f t="shared" si="87"/>
        <v>42130.865150462967</v>
      </c>
      <c r="S1187" s="15">
        <f t="shared" si="88"/>
        <v>42163.166666666672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4952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>
        <f t="shared" si="85"/>
        <v>66</v>
      </c>
      <c r="O1188">
        <f t="shared" si="86"/>
        <v>40.26</v>
      </c>
      <c r="P1188" s="11" t="s">
        <v>8294</v>
      </c>
      <c r="Q1188" t="s">
        <v>8295</v>
      </c>
      <c r="R1188" s="15">
        <f t="shared" si="87"/>
        <v>42123.86336805555</v>
      </c>
      <c r="S1188" s="15">
        <f t="shared" si="88"/>
        <v>42156.945833333331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4940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>
        <f t="shared" si="85"/>
        <v>56</v>
      </c>
      <c r="O1189">
        <f t="shared" si="86"/>
        <v>70.569999999999993</v>
      </c>
      <c r="P1189" s="11" t="s">
        <v>8294</v>
      </c>
      <c r="Q1189" t="s">
        <v>8295</v>
      </c>
      <c r="R1189" s="15">
        <f t="shared" si="87"/>
        <v>42109.894942129627</v>
      </c>
      <c r="S1189" s="15">
        <f t="shared" si="88"/>
        <v>42141.75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4939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>
        <f t="shared" si="85"/>
        <v>247</v>
      </c>
      <c r="O1190">
        <f t="shared" si="86"/>
        <v>58.11</v>
      </c>
      <c r="P1190" s="11" t="s">
        <v>8294</v>
      </c>
      <c r="Q1190" t="s">
        <v>8295</v>
      </c>
      <c r="R1190" s="15">
        <f t="shared" si="87"/>
        <v>42711.700694444444</v>
      </c>
      <c r="S1190" s="15">
        <f t="shared" si="88"/>
        <v>42732.700694444444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4935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>
        <f t="shared" si="85"/>
        <v>55</v>
      </c>
      <c r="O1191">
        <f t="shared" si="86"/>
        <v>57.38</v>
      </c>
      <c r="P1191" s="11" t="s">
        <v>8294</v>
      </c>
      <c r="Q1191" t="s">
        <v>8295</v>
      </c>
      <c r="R1191" s="15">
        <f t="shared" si="87"/>
        <v>42529.979108796295</v>
      </c>
      <c r="S1191" s="15">
        <f t="shared" si="88"/>
        <v>42550.979108796295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4920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>
        <f t="shared" si="85"/>
        <v>984</v>
      </c>
      <c r="O1192">
        <f t="shared" si="86"/>
        <v>378.46</v>
      </c>
      <c r="P1192" s="11" t="s">
        <v>8294</v>
      </c>
      <c r="Q1192" t="s">
        <v>8295</v>
      </c>
      <c r="R1192" s="15">
        <f t="shared" si="87"/>
        <v>41852.665798611109</v>
      </c>
      <c r="S1192" s="15">
        <f t="shared" si="88"/>
        <v>41882.665798611109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4906.59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>
        <f t="shared" si="85"/>
        <v>182</v>
      </c>
      <c r="O1193">
        <f t="shared" si="86"/>
        <v>148.68</v>
      </c>
      <c r="P1193" s="11" t="s">
        <v>8294</v>
      </c>
      <c r="Q1193" t="s">
        <v>8295</v>
      </c>
      <c r="R1193" s="15">
        <f t="shared" si="87"/>
        <v>42419.603703703702</v>
      </c>
      <c r="S1193" s="15">
        <f t="shared" si="88"/>
        <v>42449.562037037031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4900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>
        <f t="shared" si="85"/>
        <v>4900</v>
      </c>
      <c r="O1194">
        <f t="shared" si="86"/>
        <v>326.67</v>
      </c>
      <c r="P1194" s="11" t="s">
        <v>8294</v>
      </c>
      <c r="Q1194" t="s">
        <v>8295</v>
      </c>
      <c r="R1194" s="15">
        <f t="shared" si="87"/>
        <v>42747.506689814814</v>
      </c>
      <c r="S1194" s="15">
        <f t="shared" si="88"/>
        <v>42777.506689814814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4890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>
        <f t="shared" si="85"/>
        <v>23</v>
      </c>
      <c r="O1195">
        <f t="shared" si="86"/>
        <v>17.91</v>
      </c>
      <c r="P1195" s="11" t="s">
        <v>8294</v>
      </c>
      <c r="Q1195" t="s">
        <v>8295</v>
      </c>
      <c r="R1195" s="15">
        <f t="shared" si="87"/>
        <v>42409.776076388895</v>
      </c>
      <c r="S1195" s="15">
        <f t="shared" si="88"/>
        <v>42469.734409722223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4884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>
        <f t="shared" si="85"/>
        <v>39</v>
      </c>
      <c r="O1196">
        <f t="shared" si="86"/>
        <v>6.84</v>
      </c>
      <c r="P1196" s="11" t="s">
        <v>8294</v>
      </c>
      <c r="Q1196" t="s">
        <v>8295</v>
      </c>
      <c r="R1196" s="15">
        <f t="shared" si="87"/>
        <v>42072.488182870366</v>
      </c>
      <c r="S1196" s="15">
        <f t="shared" si="88"/>
        <v>42102.488182870366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4856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>
        <f t="shared" si="85"/>
        <v>49</v>
      </c>
      <c r="O1197">
        <f t="shared" si="86"/>
        <v>28.56</v>
      </c>
      <c r="P1197" s="11" t="s">
        <v>8294</v>
      </c>
      <c r="Q1197" t="s">
        <v>8295</v>
      </c>
      <c r="R1197" s="15">
        <f t="shared" si="87"/>
        <v>42298.34783564815</v>
      </c>
      <c r="S1197" s="15">
        <f t="shared" si="88"/>
        <v>42358.375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4853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>
        <f t="shared" si="85"/>
        <v>33</v>
      </c>
      <c r="O1198">
        <f t="shared" si="86"/>
        <v>9.48</v>
      </c>
      <c r="P1198" s="11" t="s">
        <v>8294</v>
      </c>
      <c r="Q1198" t="s">
        <v>8295</v>
      </c>
      <c r="R1198" s="15">
        <f t="shared" si="87"/>
        <v>42326.818738425922</v>
      </c>
      <c r="S1198" s="15">
        <f t="shared" si="88"/>
        <v>42356.818738425922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>
        <f t="shared" si="85"/>
        <v>32</v>
      </c>
      <c r="O1199">
        <f t="shared" si="86"/>
        <v>15.37</v>
      </c>
      <c r="P1199" s="11" t="s">
        <v>8294</v>
      </c>
      <c r="Q1199" t="s">
        <v>8295</v>
      </c>
      <c r="R1199" s="15">
        <f t="shared" si="87"/>
        <v>42503.66474537037</v>
      </c>
      <c r="S1199" s="15">
        <f t="shared" si="88"/>
        <v>42534.249305555553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>
        <f t="shared" si="85"/>
        <v>138</v>
      </c>
      <c r="O1200">
        <f t="shared" si="86"/>
        <v>28.85</v>
      </c>
      <c r="P1200" s="11" t="s">
        <v>8294</v>
      </c>
      <c r="Q1200" t="s">
        <v>8295</v>
      </c>
      <c r="R1200" s="15">
        <f t="shared" si="87"/>
        <v>42333.619050925925</v>
      </c>
      <c r="S1200" s="15">
        <f t="shared" si="88"/>
        <v>42369.125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4804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>
        <f t="shared" si="85"/>
        <v>181</v>
      </c>
      <c r="O1201">
        <f t="shared" si="86"/>
        <v>533.78</v>
      </c>
      <c r="P1201" s="11" t="s">
        <v>8294</v>
      </c>
      <c r="Q1201" t="s">
        <v>8295</v>
      </c>
      <c r="R1201" s="15">
        <f t="shared" si="87"/>
        <v>42161.770833333328</v>
      </c>
      <c r="S1201" s="15">
        <f t="shared" si="88"/>
        <v>42193.770833333328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>
        <f t="shared" si="85"/>
        <v>100</v>
      </c>
      <c r="O1202">
        <f t="shared" si="86"/>
        <v>46.61</v>
      </c>
      <c r="P1202" s="11" t="s">
        <v>8294</v>
      </c>
      <c r="Q1202" t="s">
        <v>8295</v>
      </c>
      <c r="R1202" s="15">
        <f t="shared" si="87"/>
        <v>42089.477500000001</v>
      </c>
      <c r="S1202" s="15">
        <f t="shared" si="88"/>
        <v>42110.477500000001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4796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>
        <f t="shared" si="85"/>
        <v>80</v>
      </c>
      <c r="O1203">
        <f t="shared" si="86"/>
        <v>43.21</v>
      </c>
      <c r="P1203" s="11" t="s">
        <v>8294</v>
      </c>
      <c r="Q1203" t="s">
        <v>8295</v>
      </c>
      <c r="R1203" s="15">
        <f t="shared" si="87"/>
        <v>42536.60701388889</v>
      </c>
      <c r="S1203" s="15">
        <f t="shared" si="88"/>
        <v>42566.60701388889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4794.82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>
        <f t="shared" si="85"/>
        <v>19</v>
      </c>
      <c r="O1204">
        <f t="shared" si="86"/>
        <v>17.690000000000001</v>
      </c>
      <c r="P1204" s="11" t="s">
        <v>8294</v>
      </c>
      <c r="Q1204" t="s">
        <v>8295</v>
      </c>
      <c r="R1204" s="15">
        <f t="shared" si="87"/>
        <v>42152.288819444439</v>
      </c>
      <c r="S1204" s="15">
        <f t="shared" si="88"/>
        <v>42182.288819444439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4784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>
        <f t="shared" si="85"/>
        <v>29</v>
      </c>
      <c r="O1205">
        <f t="shared" si="86"/>
        <v>47.37</v>
      </c>
      <c r="P1205" s="11" t="s">
        <v>8294</v>
      </c>
      <c r="Q1205" t="s">
        <v>8295</v>
      </c>
      <c r="R1205" s="15">
        <f t="shared" si="87"/>
        <v>42125.614895833336</v>
      </c>
      <c r="S1205" s="15">
        <f t="shared" si="88"/>
        <v>42155.614895833336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4743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>
        <f t="shared" si="85"/>
        <v>36</v>
      </c>
      <c r="O1206">
        <f t="shared" si="86"/>
        <v>83.21</v>
      </c>
      <c r="P1206" s="11" t="s">
        <v>8294</v>
      </c>
      <c r="Q1206" t="s">
        <v>8295</v>
      </c>
      <c r="R1206" s="15">
        <f t="shared" si="87"/>
        <v>42297.748067129629</v>
      </c>
      <c r="S1206" s="15">
        <f t="shared" si="88"/>
        <v>42342.208333333328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4712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>
        <f t="shared" si="85"/>
        <v>36</v>
      </c>
      <c r="O1207">
        <f t="shared" si="86"/>
        <v>76</v>
      </c>
      <c r="P1207" s="11" t="s">
        <v>8294</v>
      </c>
      <c r="Q1207" t="s">
        <v>8295</v>
      </c>
      <c r="R1207" s="15">
        <f t="shared" si="87"/>
        <v>42138.506377314814</v>
      </c>
      <c r="S1207" s="15">
        <f t="shared" si="88"/>
        <v>42168.506377314814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4685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>
        <f t="shared" si="85"/>
        <v>521</v>
      </c>
      <c r="O1208">
        <f t="shared" si="86"/>
        <v>146.41</v>
      </c>
      <c r="P1208" s="11" t="s">
        <v>8294</v>
      </c>
      <c r="Q1208" t="s">
        <v>8295</v>
      </c>
      <c r="R1208" s="15">
        <f t="shared" si="87"/>
        <v>42772.776076388895</v>
      </c>
      <c r="S1208" s="15">
        <f t="shared" si="88"/>
        <v>42805.561805555553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4678.5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>
        <f t="shared" si="85"/>
        <v>28</v>
      </c>
      <c r="O1209">
        <f t="shared" si="86"/>
        <v>33.18</v>
      </c>
      <c r="P1209" s="11" t="s">
        <v>8294</v>
      </c>
      <c r="Q1209" t="s">
        <v>8295</v>
      </c>
      <c r="R1209" s="15">
        <f t="shared" si="87"/>
        <v>42430.430243055554</v>
      </c>
      <c r="S1209" s="15">
        <f t="shared" si="88"/>
        <v>42460.416666666672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4673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>
        <f t="shared" si="85"/>
        <v>47</v>
      </c>
      <c r="O1210">
        <f t="shared" si="86"/>
        <v>62.31</v>
      </c>
      <c r="P1210" s="11" t="s">
        <v>8294</v>
      </c>
      <c r="Q1210" t="s">
        <v>8295</v>
      </c>
      <c r="R1210" s="15">
        <f t="shared" si="87"/>
        <v>42423.709074074075</v>
      </c>
      <c r="S1210" s="15">
        <f t="shared" si="88"/>
        <v>42453.667407407411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4669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>
        <f t="shared" si="85"/>
        <v>78</v>
      </c>
      <c r="O1211">
        <f t="shared" si="86"/>
        <v>101.5</v>
      </c>
      <c r="P1211" s="11" t="s">
        <v>8294</v>
      </c>
      <c r="Q1211" t="s">
        <v>8295</v>
      </c>
      <c r="R1211" s="15">
        <f t="shared" si="87"/>
        <v>42761.846122685187</v>
      </c>
      <c r="S1211" s="15">
        <f t="shared" si="88"/>
        <v>42791.846122685187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4666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>
        <f t="shared" si="85"/>
        <v>23</v>
      </c>
      <c r="O1212">
        <f t="shared" si="86"/>
        <v>45.3</v>
      </c>
      <c r="P1212" s="11" t="s">
        <v>8294</v>
      </c>
      <c r="Q1212" t="s">
        <v>8295</v>
      </c>
      <c r="R1212" s="15">
        <f t="shared" si="87"/>
        <v>42132.941805555558</v>
      </c>
      <c r="S1212" s="15">
        <f t="shared" si="88"/>
        <v>42155.875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4660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>
        <f t="shared" si="85"/>
        <v>466</v>
      </c>
      <c r="O1213">
        <f t="shared" si="86"/>
        <v>776.67</v>
      </c>
      <c r="P1213" s="11" t="s">
        <v>8294</v>
      </c>
      <c r="Q1213" t="s">
        <v>8295</v>
      </c>
      <c r="R1213" s="15">
        <f t="shared" si="87"/>
        <v>42515.866446759261</v>
      </c>
      <c r="S1213" s="15">
        <f t="shared" si="88"/>
        <v>42530.866446759261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4656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>
        <f t="shared" si="85"/>
        <v>186</v>
      </c>
      <c r="O1214">
        <f t="shared" si="86"/>
        <v>56.1</v>
      </c>
      <c r="P1214" s="11" t="s">
        <v>8294</v>
      </c>
      <c r="Q1214" t="s">
        <v>8295</v>
      </c>
      <c r="R1214" s="15">
        <f t="shared" si="87"/>
        <v>42318.950173611112</v>
      </c>
      <c r="S1214" s="15">
        <f t="shared" si="88"/>
        <v>42335.041666666672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>
        <f t="shared" si="85"/>
        <v>72</v>
      </c>
      <c r="O1215">
        <f t="shared" si="86"/>
        <v>43.04</v>
      </c>
      <c r="P1215" s="11" t="s">
        <v>8294</v>
      </c>
      <c r="Q1215" t="s">
        <v>8295</v>
      </c>
      <c r="R1215" s="15">
        <f t="shared" si="87"/>
        <v>42731.755787037036</v>
      </c>
      <c r="S1215" s="15">
        <f t="shared" si="88"/>
        <v>42766.755787037036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4642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>
        <f t="shared" si="85"/>
        <v>232</v>
      </c>
      <c r="O1216">
        <f t="shared" si="86"/>
        <v>185.68</v>
      </c>
      <c r="P1216" s="11" t="s">
        <v>8294</v>
      </c>
      <c r="Q1216" t="s">
        <v>8295</v>
      </c>
      <c r="R1216" s="15">
        <f t="shared" si="87"/>
        <v>42104.840335648143</v>
      </c>
      <c r="S1216" s="15">
        <f t="shared" si="88"/>
        <v>42164.840335648143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>
        <f t="shared" si="85"/>
        <v>93</v>
      </c>
      <c r="O1217">
        <f t="shared" si="86"/>
        <v>8.4499999999999993</v>
      </c>
      <c r="P1217" s="11" t="s">
        <v>8294</v>
      </c>
      <c r="Q1217" t="s">
        <v>8295</v>
      </c>
      <c r="R1217" s="15">
        <f t="shared" si="87"/>
        <v>41759.923101851848</v>
      </c>
      <c r="S1217" s="15">
        <f t="shared" si="88"/>
        <v>41789.923101851848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4635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>
        <f t="shared" si="85"/>
        <v>33</v>
      </c>
      <c r="O1218">
        <f t="shared" si="86"/>
        <v>20.88</v>
      </c>
      <c r="P1218" s="11" t="s">
        <v>8294</v>
      </c>
      <c r="Q1218" t="s">
        <v>8295</v>
      </c>
      <c r="R1218" s="15">
        <f t="shared" si="87"/>
        <v>42247.616400462968</v>
      </c>
      <c r="S1218" s="15">
        <f t="shared" si="88"/>
        <v>42279.960416666669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4635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>
        <f t="shared" ref="N1219:N1282" si="89">ROUND(E1219/D1219*100,0)</f>
        <v>17</v>
      </c>
      <c r="O1219">
        <f t="shared" ref="O1219:O1282" si="90">IFERROR(ROUND(E1219/L1219,2),0)</f>
        <v>25.33</v>
      </c>
      <c r="P1219" s="11" t="s">
        <v>8294</v>
      </c>
      <c r="Q1219" t="s">
        <v>8295</v>
      </c>
      <c r="R1219" s="15">
        <f t="shared" ref="R1219:R1282" si="91">(((J1219/60)/60)/24)+DATE(1970,1,1)</f>
        <v>42535.809490740736</v>
      </c>
      <c r="S1219" s="15">
        <f t="shared" ref="S1219:S1282" si="92">(((I1219/60)/60)/24)+DATE(1970,1,1)</f>
        <v>42565.809490740736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4622.01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>
        <f t="shared" si="89"/>
        <v>51</v>
      </c>
      <c r="O1220">
        <f t="shared" si="90"/>
        <v>51.93</v>
      </c>
      <c r="P1220" s="11" t="s">
        <v>8294</v>
      </c>
      <c r="Q1220" t="s">
        <v>8295</v>
      </c>
      <c r="R1220" s="15">
        <f t="shared" si="91"/>
        <v>42278.662037037036</v>
      </c>
      <c r="S1220" s="15">
        <f t="shared" si="92"/>
        <v>42309.125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4610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>
        <f t="shared" si="89"/>
        <v>28</v>
      </c>
      <c r="O1221">
        <f t="shared" si="90"/>
        <v>18.22</v>
      </c>
      <c r="P1221" s="11" t="s">
        <v>8294</v>
      </c>
      <c r="Q1221" t="s">
        <v>8295</v>
      </c>
      <c r="R1221" s="15">
        <f t="shared" si="91"/>
        <v>42633.461956018517</v>
      </c>
      <c r="S1221" s="15">
        <f t="shared" si="92"/>
        <v>42663.461956018517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4592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>
        <f t="shared" si="89"/>
        <v>31</v>
      </c>
      <c r="O1222">
        <f t="shared" si="90"/>
        <v>32.799999999999997</v>
      </c>
      <c r="P1222" s="11" t="s">
        <v>8294</v>
      </c>
      <c r="Q1222" t="s">
        <v>8295</v>
      </c>
      <c r="R1222" s="15">
        <f t="shared" si="91"/>
        <v>42211.628611111111</v>
      </c>
      <c r="S1222" s="15">
        <f t="shared" si="92"/>
        <v>42241.628611111111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4580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>
        <f t="shared" si="89"/>
        <v>208</v>
      </c>
      <c r="O1223">
        <f t="shared" si="90"/>
        <v>44.47</v>
      </c>
      <c r="P1223" s="11" t="s">
        <v>8294</v>
      </c>
      <c r="Q1223" t="s">
        <v>8295</v>
      </c>
      <c r="R1223" s="15">
        <f t="shared" si="91"/>
        <v>42680.47555555556</v>
      </c>
      <c r="S1223" s="15">
        <f t="shared" si="92"/>
        <v>42708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4569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>
        <f t="shared" si="89"/>
        <v>114</v>
      </c>
      <c r="O1224">
        <f t="shared" si="90"/>
        <v>33.11</v>
      </c>
      <c r="P1224" s="11" t="s">
        <v>8294</v>
      </c>
      <c r="Q1224" t="s">
        <v>8295</v>
      </c>
      <c r="R1224" s="15">
        <f t="shared" si="91"/>
        <v>42430.720451388886</v>
      </c>
      <c r="S1224" s="15">
        <f t="shared" si="92"/>
        <v>42461.166666666672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4565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>
        <f t="shared" si="89"/>
        <v>23</v>
      </c>
      <c r="O1225">
        <f t="shared" si="90"/>
        <v>23.9</v>
      </c>
      <c r="P1225" s="11" t="s">
        <v>8294</v>
      </c>
      <c r="Q1225" t="s">
        <v>8295</v>
      </c>
      <c r="R1225" s="15">
        <f t="shared" si="91"/>
        <v>42654.177187499998</v>
      </c>
      <c r="S1225" s="15">
        <f t="shared" si="92"/>
        <v>42684.218854166669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4565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>
        <f t="shared" si="89"/>
        <v>30</v>
      </c>
      <c r="O1226">
        <f t="shared" si="90"/>
        <v>253.61</v>
      </c>
      <c r="P1226" s="11" t="s">
        <v>8281</v>
      </c>
      <c r="Q1226" t="s">
        <v>8296</v>
      </c>
      <c r="R1226" s="15">
        <f t="shared" si="91"/>
        <v>41736.549791666665</v>
      </c>
      <c r="S1226" s="15">
        <f t="shared" si="92"/>
        <v>41796.549791666665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4559.13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>
        <f t="shared" si="89"/>
        <v>152</v>
      </c>
      <c r="O1227">
        <f t="shared" si="90"/>
        <v>1519.71</v>
      </c>
      <c r="P1227" s="11" t="s">
        <v>8281</v>
      </c>
      <c r="Q1227" t="s">
        <v>8296</v>
      </c>
      <c r="R1227" s="15">
        <f t="shared" si="91"/>
        <v>41509.905995370369</v>
      </c>
      <c r="S1227" s="15">
        <f t="shared" si="92"/>
        <v>41569.905995370369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4559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>
        <f t="shared" si="89"/>
        <v>9</v>
      </c>
      <c r="O1228">
        <f t="shared" si="90"/>
        <v>113.98</v>
      </c>
      <c r="P1228" s="11" t="s">
        <v>8281</v>
      </c>
      <c r="Q1228" t="s">
        <v>8296</v>
      </c>
      <c r="R1228" s="15">
        <f t="shared" si="91"/>
        <v>41715.874780092592</v>
      </c>
      <c r="S1228" s="15">
        <f t="shared" si="92"/>
        <v>41750.041666666664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4550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>
        <f t="shared" si="89"/>
        <v>228</v>
      </c>
      <c r="O1229">
        <f t="shared" si="90"/>
        <v>0</v>
      </c>
      <c r="P1229" s="11" t="s">
        <v>8281</v>
      </c>
      <c r="Q1229" t="s">
        <v>8296</v>
      </c>
      <c r="R1229" s="15">
        <f t="shared" si="91"/>
        <v>41827.919166666667</v>
      </c>
      <c r="S1229" s="15">
        <f t="shared" si="92"/>
        <v>41858.291666666664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4546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>
        <f t="shared" si="89"/>
        <v>91</v>
      </c>
      <c r="O1230">
        <f t="shared" si="90"/>
        <v>189.42</v>
      </c>
      <c r="P1230" s="11" t="s">
        <v>8281</v>
      </c>
      <c r="Q1230" t="s">
        <v>8296</v>
      </c>
      <c r="R1230" s="15">
        <f t="shared" si="91"/>
        <v>40754.729259259257</v>
      </c>
      <c r="S1230" s="15">
        <f t="shared" si="92"/>
        <v>40814.729259259257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4545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>
        <f t="shared" si="89"/>
        <v>165</v>
      </c>
      <c r="O1231">
        <f t="shared" si="90"/>
        <v>4545</v>
      </c>
      <c r="P1231" s="11" t="s">
        <v>8281</v>
      </c>
      <c r="Q1231" t="s">
        <v>8296</v>
      </c>
      <c r="R1231" s="15">
        <f t="shared" si="91"/>
        <v>40985.459803240738</v>
      </c>
      <c r="S1231" s="15">
        <f t="shared" si="92"/>
        <v>41015.666666666664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4530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>
        <f t="shared" si="89"/>
        <v>1</v>
      </c>
      <c r="O1232">
        <f t="shared" si="90"/>
        <v>0</v>
      </c>
      <c r="P1232" s="11" t="s">
        <v>8281</v>
      </c>
      <c r="Q1232" t="s">
        <v>8296</v>
      </c>
      <c r="R1232" s="15">
        <f t="shared" si="91"/>
        <v>40568.972569444442</v>
      </c>
      <c r="S1232" s="15">
        <f t="shared" si="92"/>
        <v>40598.972569444442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4524.1499999999996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>
        <f t="shared" si="89"/>
        <v>90</v>
      </c>
      <c r="O1233">
        <f t="shared" si="90"/>
        <v>0</v>
      </c>
      <c r="P1233" s="11" t="s">
        <v>8281</v>
      </c>
      <c r="Q1233" t="s">
        <v>8296</v>
      </c>
      <c r="R1233" s="15">
        <f t="shared" si="91"/>
        <v>42193.941759259258</v>
      </c>
      <c r="S1233" s="15">
        <f t="shared" si="92"/>
        <v>42244.041666666672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4522.22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>
        <f t="shared" si="89"/>
        <v>90</v>
      </c>
      <c r="O1234">
        <f t="shared" si="90"/>
        <v>4522.22</v>
      </c>
      <c r="P1234" s="11" t="s">
        <v>8281</v>
      </c>
      <c r="Q1234" t="s">
        <v>8296</v>
      </c>
      <c r="R1234" s="15">
        <f t="shared" si="91"/>
        <v>41506.848032407412</v>
      </c>
      <c r="S1234" s="15">
        <f t="shared" si="92"/>
        <v>41553.848032407412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4518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>
        <f t="shared" si="89"/>
        <v>452</v>
      </c>
      <c r="O1235">
        <f t="shared" si="90"/>
        <v>753</v>
      </c>
      <c r="P1235" s="11" t="s">
        <v>8281</v>
      </c>
      <c r="Q1235" t="s">
        <v>8296</v>
      </c>
      <c r="R1235" s="15">
        <f t="shared" si="91"/>
        <v>40939.948773148149</v>
      </c>
      <c r="S1235" s="15">
        <f t="shared" si="92"/>
        <v>40960.948773148149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4518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>
        <f t="shared" si="89"/>
        <v>9</v>
      </c>
      <c r="O1236">
        <f t="shared" si="90"/>
        <v>0</v>
      </c>
      <c r="P1236" s="11" t="s">
        <v>8281</v>
      </c>
      <c r="Q1236" t="s">
        <v>8296</v>
      </c>
      <c r="R1236" s="15">
        <f t="shared" si="91"/>
        <v>42007.788680555561</v>
      </c>
      <c r="S1236" s="15">
        <f t="shared" si="92"/>
        <v>42037.788680555561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4516.4399999999996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>
        <f t="shared" si="89"/>
        <v>60</v>
      </c>
      <c r="O1237">
        <f t="shared" si="90"/>
        <v>752.74</v>
      </c>
      <c r="P1237" s="11" t="s">
        <v>8281</v>
      </c>
      <c r="Q1237" t="s">
        <v>8296</v>
      </c>
      <c r="R1237" s="15">
        <f t="shared" si="91"/>
        <v>41583.135405092595</v>
      </c>
      <c r="S1237" s="15">
        <f t="shared" si="92"/>
        <v>41623.135405092595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4511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>
        <f t="shared" si="89"/>
        <v>180</v>
      </c>
      <c r="O1238">
        <f t="shared" si="90"/>
        <v>0</v>
      </c>
      <c r="P1238" s="11" t="s">
        <v>8281</v>
      </c>
      <c r="Q1238" t="s">
        <v>8296</v>
      </c>
      <c r="R1238" s="15">
        <f t="shared" si="91"/>
        <v>41110.680138888885</v>
      </c>
      <c r="S1238" s="15">
        <f t="shared" si="92"/>
        <v>41118.666666666664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4510.8599999999997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>
        <f t="shared" si="89"/>
        <v>18</v>
      </c>
      <c r="O1239">
        <f t="shared" si="90"/>
        <v>0</v>
      </c>
      <c r="P1239" s="11" t="s">
        <v>8281</v>
      </c>
      <c r="Q1239" t="s">
        <v>8296</v>
      </c>
      <c r="R1239" s="15">
        <f t="shared" si="91"/>
        <v>41125.283159722225</v>
      </c>
      <c r="S1239" s="15">
        <f t="shared" si="92"/>
        <v>41145.283159722225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4500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>
        <f t="shared" si="89"/>
        <v>450</v>
      </c>
      <c r="O1240">
        <f t="shared" si="90"/>
        <v>1500</v>
      </c>
      <c r="P1240" s="11" t="s">
        <v>8281</v>
      </c>
      <c r="Q1240" t="s">
        <v>8296</v>
      </c>
      <c r="R1240" s="15">
        <f t="shared" si="91"/>
        <v>40731.61037037037</v>
      </c>
      <c r="S1240" s="15">
        <f t="shared" si="92"/>
        <v>40761.61037037037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4500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>
        <f t="shared" si="89"/>
        <v>180</v>
      </c>
      <c r="O1241">
        <f t="shared" si="90"/>
        <v>0</v>
      </c>
      <c r="P1241" s="11" t="s">
        <v>8281</v>
      </c>
      <c r="Q1241" t="s">
        <v>8296</v>
      </c>
      <c r="R1241" s="15">
        <f t="shared" si="91"/>
        <v>40883.962581018517</v>
      </c>
      <c r="S1241" s="15">
        <f t="shared" si="92"/>
        <v>40913.962581018517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4482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>
        <f t="shared" si="89"/>
        <v>56</v>
      </c>
      <c r="O1242">
        <f t="shared" si="90"/>
        <v>560.25</v>
      </c>
      <c r="P1242" s="11" t="s">
        <v>8281</v>
      </c>
      <c r="Q1242" t="s">
        <v>8296</v>
      </c>
      <c r="R1242" s="15">
        <f t="shared" si="91"/>
        <v>41409.040011574078</v>
      </c>
      <c r="S1242" s="15">
        <f t="shared" si="92"/>
        <v>41467.910416666666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4457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>
        <f t="shared" si="89"/>
        <v>89</v>
      </c>
      <c r="O1243">
        <f t="shared" si="90"/>
        <v>131.09</v>
      </c>
      <c r="P1243" s="11" t="s">
        <v>8281</v>
      </c>
      <c r="Q1243" t="s">
        <v>8296</v>
      </c>
      <c r="R1243" s="15">
        <f t="shared" si="91"/>
        <v>41923.837731481479</v>
      </c>
      <c r="S1243" s="15">
        <f t="shared" si="92"/>
        <v>41946.249305555553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4450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>
        <f t="shared" si="89"/>
        <v>488</v>
      </c>
      <c r="O1244">
        <f t="shared" si="90"/>
        <v>4450</v>
      </c>
      <c r="P1244" s="11" t="s">
        <v>8281</v>
      </c>
      <c r="Q1244" t="s">
        <v>8296</v>
      </c>
      <c r="R1244" s="15">
        <f t="shared" si="91"/>
        <v>40782.165532407409</v>
      </c>
      <c r="S1244" s="15">
        <f t="shared" si="92"/>
        <v>40797.554166666669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4443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>
        <f t="shared" si="89"/>
        <v>37</v>
      </c>
      <c r="O1245">
        <f t="shared" si="90"/>
        <v>116.92</v>
      </c>
      <c r="P1245" s="11" t="s">
        <v>8281</v>
      </c>
      <c r="Q1245" t="s">
        <v>8296</v>
      </c>
      <c r="R1245" s="15">
        <f t="shared" si="91"/>
        <v>40671.879293981481</v>
      </c>
      <c r="S1245" s="15">
        <f t="shared" si="92"/>
        <v>40732.875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4428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>
        <f t="shared" si="89"/>
        <v>221</v>
      </c>
      <c r="O1246">
        <f t="shared" si="90"/>
        <v>98.4</v>
      </c>
      <c r="P1246" s="11" t="s">
        <v>8281</v>
      </c>
      <c r="Q1246" t="s">
        <v>8282</v>
      </c>
      <c r="R1246" s="15">
        <f t="shared" si="91"/>
        <v>41355.825497685182</v>
      </c>
      <c r="S1246" s="15">
        <f t="shared" si="92"/>
        <v>41386.875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>
        <f t="shared" si="89"/>
        <v>220</v>
      </c>
      <c r="O1247">
        <f t="shared" si="90"/>
        <v>259.39999999999998</v>
      </c>
      <c r="P1247" s="11" t="s">
        <v>8281</v>
      </c>
      <c r="Q1247" t="s">
        <v>8282</v>
      </c>
      <c r="R1247" s="15">
        <f t="shared" si="91"/>
        <v>41774.599930555552</v>
      </c>
      <c r="S1247" s="15">
        <f t="shared" si="92"/>
        <v>41804.599930555552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4409.55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>
        <f t="shared" si="89"/>
        <v>220</v>
      </c>
      <c r="O1248">
        <f t="shared" si="90"/>
        <v>142.24</v>
      </c>
      <c r="P1248" s="11" t="s">
        <v>8281</v>
      </c>
      <c r="Q1248" t="s">
        <v>8282</v>
      </c>
      <c r="R1248" s="15">
        <f t="shared" si="91"/>
        <v>40838.043391203704</v>
      </c>
      <c r="S1248" s="15">
        <f t="shared" si="92"/>
        <v>40883.085057870368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4400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>
        <f t="shared" si="89"/>
        <v>126</v>
      </c>
      <c r="O1249">
        <f t="shared" si="90"/>
        <v>88</v>
      </c>
      <c r="P1249" s="11" t="s">
        <v>8281</v>
      </c>
      <c r="Q1249" t="s">
        <v>8282</v>
      </c>
      <c r="R1249" s="15">
        <f t="shared" si="91"/>
        <v>41370.292303240742</v>
      </c>
      <c r="S1249" s="15">
        <f t="shared" si="92"/>
        <v>41400.292303240742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4396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>
        <f t="shared" si="89"/>
        <v>176</v>
      </c>
      <c r="O1250">
        <f t="shared" si="90"/>
        <v>74.510000000000005</v>
      </c>
      <c r="P1250" s="11" t="s">
        <v>8281</v>
      </c>
      <c r="Q1250" t="s">
        <v>8282</v>
      </c>
      <c r="R1250" s="15">
        <f t="shared" si="91"/>
        <v>41767.656863425924</v>
      </c>
      <c r="S1250" s="15">
        <f t="shared" si="92"/>
        <v>41803.290972222225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4395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>
        <f t="shared" si="89"/>
        <v>88</v>
      </c>
      <c r="O1251">
        <f t="shared" si="90"/>
        <v>54.26</v>
      </c>
      <c r="P1251" s="11" t="s">
        <v>8281</v>
      </c>
      <c r="Q1251" t="s">
        <v>8282</v>
      </c>
      <c r="R1251" s="15">
        <f t="shared" si="91"/>
        <v>41067.74086805556</v>
      </c>
      <c r="S1251" s="15">
        <f t="shared" si="92"/>
        <v>41097.74086805556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4390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>
        <f t="shared" si="89"/>
        <v>15</v>
      </c>
      <c r="O1252">
        <f t="shared" si="90"/>
        <v>8.64</v>
      </c>
      <c r="P1252" s="11" t="s">
        <v>8281</v>
      </c>
      <c r="Q1252" t="s">
        <v>8282</v>
      </c>
      <c r="R1252" s="15">
        <f t="shared" si="91"/>
        <v>41843.64271990741</v>
      </c>
      <c r="S1252" s="15">
        <f t="shared" si="92"/>
        <v>41888.64271990741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4388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>
        <f t="shared" si="89"/>
        <v>73</v>
      </c>
      <c r="O1253">
        <f t="shared" si="90"/>
        <v>59.3</v>
      </c>
      <c r="P1253" s="11" t="s">
        <v>8281</v>
      </c>
      <c r="Q1253" t="s">
        <v>8282</v>
      </c>
      <c r="R1253" s="15">
        <f t="shared" si="91"/>
        <v>40751.814432870371</v>
      </c>
      <c r="S1253" s="15">
        <f t="shared" si="92"/>
        <v>40811.814432870371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4372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>
        <f t="shared" si="89"/>
        <v>125</v>
      </c>
      <c r="O1254">
        <f t="shared" si="90"/>
        <v>31.01</v>
      </c>
      <c r="P1254" s="11" t="s">
        <v>8281</v>
      </c>
      <c r="Q1254" t="s">
        <v>8282</v>
      </c>
      <c r="R1254" s="15">
        <f t="shared" si="91"/>
        <v>41543.988067129627</v>
      </c>
      <c r="S1254" s="15">
        <f t="shared" si="92"/>
        <v>41571.988067129627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4371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>
        <f t="shared" si="89"/>
        <v>43710</v>
      </c>
      <c r="O1255">
        <f t="shared" si="90"/>
        <v>6.15</v>
      </c>
      <c r="P1255" s="11" t="s">
        <v>8281</v>
      </c>
      <c r="Q1255" t="s">
        <v>8282</v>
      </c>
      <c r="R1255" s="15">
        <f t="shared" si="91"/>
        <v>41855.783645833333</v>
      </c>
      <c r="S1255" s="15">
        <f t="shared" si="92"/>
        <v>41885.783645833333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4345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>
        <f t="shared" si="89"/>
        <v>65</v>
      </c>
      <c r="O1256">
        <f t="shared" si="90"/>
        <v>30.82</v>
      </c>
      <c r="P1256" s="11" t="s">
        <v>8281</v>
      </c>
      <c r="Q1256" t="s">
        <v>8282</v>
      </c>
      <c r="R1256" s="15">
        <f t="shared" si="91"/>
        <v>40487.621365740742</v>
      </c>
      <c r="S1256" s="15">
        <f t="shared" si="92"/>
        <v>40544.207638888889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4343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>
        <f t="shared" si="89"/>
        <v>145</v>
      </c>
      <c r="O1257">
        <f t="shared" si="90"/>
        <v>39.840000000000003</v>
      </c>
      <c r="P1257" s="11" t="s">
        <v>8281</v>
      </c>
      <c r="Q1257" t="s">
        <v>8282</v>
      </c>
      <c r="R1257" s="15">
        <f t="shared" si="91"/>
        <v>41579.845509259263</v>
      </c>
      <c r="S1257" s="15">
        <f t="shared" si="92"/>
        <v>41609.887175925927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>
        <f t="shared" si="89"/>
        <v>14</v>
      </c>
      <c r="O1258">
        <f t="shared" si="90"/>
        <v>12.02</v>
      </c>
      <c r="P1258" s="11" t="s">
        <v>8281</v>
      </c>
      <c r="Q1258" t="s">
        <v>8282</v>
      </c>
      <c r="R1258" s="15">
        <f t="shared" si="91"/>
        <v>40921.919340277782</v>
      </c>
      <c r="S1258" s="15">
        <f t="shared" si="92"/>
        <v>40951.919340277782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4340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>
        <f t="shared" si="89"/>
        <v>79</v>
      </c>
      <c r="O1259">
        <f t="shared" si="90"/>
        <v>24.66</v>
      </c>
      <c r="P1259" s="11" t="s">
        <v>8281</v>
      </c>
      <c r="Q1259" t="s">
        <v>8282</v>
      </c>
      <c r="R1259" s="15">
        <f t="shared" si="91"/>
        <v>40587.085532407407</v>
      </c>
      <c r="S1259" s="15">
        <f t="shared" si="92"/>
        <v>40636.043865740743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4320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>
        <f t="shared" si="89"/>
        <v>36</v>
      </c>
      <c r="O1260">
        <f t="shared" si="90"/>
        <v>6.45</v>
      </c>
      <c r="P1260" s="11" t="s">
        <v>8281</v>
      </c>
      <c r="Q1260" t="s">
        <v>8282</v>
      </c>
      <c r="R1260" s="15">
        <f t="shared" si="91"/>
        <v>41487.611250000002</v>
      </c>
      <c r="S1260" s="15">
        <f t="shared" si="92"/>
        <v>41517.611250000002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4315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>
        <f t="shared" si="89"/>
        <v>173</v>
      </c>
      <c r="O1261">
        <f t="shared" si="90"/>
        <v>44.95</v>
      </c>
      <c r="P1261" s="11" t="s">
        <v>8281</v>
      </c>
      <c r="Q1261" t="s">
        <v>8282</v>
      </c>
      <c r="R1261" s="15">
        <f t="shared" si="91"/>
        <v>41766.970648148148</v>
      </c>
      <c r="S1261" s="15">
        <f t="shared" si="92"/>
        <v>41799.165972222225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>
        <f t="shared" si="89"/>
        <v>131</v>
      </c>
      <c r="O1262">
        <f t="shared" si="90"/>
        <v>58.28</v>
      </c>
      <c r="P1262" s="11" t="s">
        <v>8281</v>
      </c>
      <c r="Q1262" t="s">
        <v>8282</v>
      </c>
      <c r="R1262" s="15">
        <f t="shared" si="91"/>
        <v>41666.842824074076</v>
      </c>
      <c r="S1262" s="15">
        <f t="shared" si="92"/>
        <v>41696.842824074076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4310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>
        <f t="shared" si="89"/>
        <v>216</v>
      </c>
      <c r="O1263">
        <f t="shared" si="90"/>
        <v>82.88</v>
      </c>
      <c r="P1263" s="11" t="s">
        <v>8281</v>
      </c>
      <c r="Q1263" t="s">
        <v>8282</v>
      </c>
      <c r="R1263" s="15">
        <f t="shared" si="91"/>
        <v>41638.342905092592</v>
      </c>
      <c r="S1263" s="15">
        <f t="shared" si="92"/>
        <v>41668.342905092592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4308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>
        <f t="shared" si="89"/>
        <v>66</v>
      </c>
      <c r="O1264">
        <f t="shared" si="90"/>
        <v>41.03</v>
      </c>
      <c r="P1264" s="11" t="s">
        <v>8281</v>
      </c>
      <c r="Q1264" t="s">
        <v>8282</v>
      </c>
      <c r="R1264" s="15">
        <f t="shared" si="91"/>
        <v>41656.762638888889</v>
      </c>
      <c r="S1264" s="15">
        <f t="shared" si="92"/>
        <v>41686.762638888889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>
        <f t="shared" si="89"/>
        <v>287</v>
      </c>
      <c r="O1265">
        <f t="shared" si="90"/>
        <v>105.03</v>
      </c>
      <c r="P1265" s="11" t="s">
        <v>8281</v>
      </c>
      <c r="Q1265" t="s">
        <v>8282</v>
      </c>
      <c r="R1265" s="15">
        <f t="shared" si="91"/>
        <v>41692.084143518521</v>
      </c>
      <c r="S1265" s="15">
        <f t="shared" si="92"/>
        <v>41727.041666666664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4303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>
        <f t="shared" si="89"/>
        <v>662</v>
      </c>
      <c r="O1266">
        <f t="shared" si="90"/>
        <v>126.56</v>
      </c>
      <c r="P1266" s="11" t="s">
        <v>8281</v>
      </c>
      <c r="Q1266" t="s">
        <v>8282</v>
      </c>
      <c r="R1266" s="15">
        <f t="shared" si="91"/>
        <v>41547.662997685184</v>
      </c>
      <c r="S1266" s="15">
        <f t="shared" si="92"/>
        <v>41576.662997685184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4296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>
        <f t="shared" si="89"/>
        <v>123</v>
      </c>
      <c r="O1267">
        <f t="shared" si="90"/>
        <v>65.09</v>
      </c>
      <c r="P1267" s="11" t="s">
        <v>8281</v>
      </c>
      <c r="Q1267" t="s">
        <v>8282</v>
      </c>
      <c r="R1267" s="15">
        <f t="shared" si="91"/>
        <v>40465.655266203699</v>
      </c>
      <c r="S1267" s="15">
        <f t="shared" si="92"/>
        <v>40512.655266203699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4289.99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>
        <f t="shared" si="89"/>
        <v>45</v>
      </c>
      <c r="O1268">
        <f t="shared" si="90"/>
        <v>85.8</v>
      </c>
      <c r="P1268" s="11" t="s">
        <v>8281</v>
      </c>
      <c r="Q1268" t="s">
        <v>8282</v>
      </c>
      <c r="R1268" s="15">
        <f t="shared" si="91"/>
        <v>41620.87667824074</v>
      </c>
      <c r="S1268" s="15">
        <f t="shared" si="92"/>
        <v>41650.87667824074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4280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>
        <f t="shared" si="89"/>
        <v>19</v>
      </c>
      <c r="O1269">
        <f t="shared" si="90"/>
        <v>26.92</v>
      </c>
      <c r="P1269" s="11" t="s">
        <v>8281</v>
      </c>
      <c r="Q1269" t="s">
        <v>8282</v>
      </c>
      <c r="R1269" s="15">
        <f t="shared" si="91"/>
        <v>41449.585162037038</v>
      </c>
      <c r="S1269" s="15">
        <f t="shared" si="92"/>
        <v>41479.585162037038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4280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>
        <f t="shared" si="89"/>
        <v>36</v>
      </c>
      <c r="O1270">
        <f t="shared" si="90"/>
        <v>23.52</v>
      </c>
      <c r="P1270" s="11" t="s">
        <v>8281</v>
      </c>
      <c r="Q1270" t="s">
        <v>8282</v>
      </c>
      <c r="R1270" s="15">
        <f t="shared" si="91"/>
        <v>41507.845451388886</v>
      </c>
      <c r="S1270" s="15">
        <f t="shared" si="92"/>
        <v>41537.845451388886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4275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>
        <f t="shared" si="89"/>
        <v>23</v>
      </c>
      <c r="O1271">
        <f t="shared" si="90"/>
        <v>20.75</v>
      </c>
      <c r="P1271" s="11" t="s">
        <v>8281</v>
      </c>
      <c r="Q1271" t="s">
        <v>8282</v>
      </c>
      <c r="R1271" s="15">
        <f t="shared" si="91"/>
        <v>42445.823055555549</v>
      </c>
      <c r="S1271" s="15">
        <f t="shared" si="92"/>
        <v>42476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4261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>
        <f t="shared" si="89"/>
        <v>43</v>
      </c>
      <c r="O1272">
        <f t="shared" si="90"/>
        <v>25.21</v>
      </c>
      <c r="P1272" s="11" t="s">
        <v>8281</v>
      </c>
      <c r="Q1272" t="s">
        <v>8282</v>
      </c>
      <c r="R1272" s="15">
        <f t="shared" si="91"/>
        <v>40933.856967592597</v>
      </c>
      <c r="S1272" s="15">
        <f t="shared" si="92"/>
        <v>40993.815300925926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4250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>
        <f t="shared" si="89"/>
        <v>57</v>
      </c>
      <c r="O1273">
        <f t="shared" si="90"/>
        <v>137.1</v>
      </c>
      <c r="P1273" s="11" t="s">
        <v>8281</v>
      </c>
      <c r="Q1273" t="s">
        <v>8282</v>
      </c>
      <c r="R1273" s="15">
        <f t="shared" si="91"/>
        <v>41561.683553240742</v>
      </c>
      <c r="S1273" s="15">
        <f t="shared" si="92"/>
        <v>41591.725219907406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4247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>
        <f t="shared" si="89"/>
        <v>85</v>
      </c>
      <c r="O1274">
        <f t="shared" si="90"/>
        <v>151.68</v>
      </c>
      <c r="P1274" s="11" t="s">
        <v>8281</v>
      </c>
      <c r="Q1274" t="s">
        <v>8282</v>
      </c>
      <c r="R1274" s="15">
        <f t="shared" si="91"/>
        <v>40274.745127314818</v>
      </c>
      <c r="S1274" s="15">
        <f t="shared" si="92"/>
        <v>40344.166666666664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4243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>
        <f t="shared" si="89"/>
        <v>106</v>
      </c>
      <c r="O1275">
        <f t="shared" si="90"/>
        <v>78.569999999999993</v>
      </c>
      <c r="P1275" s="11" t="s">
        <v>8281</v>
      </c>
      <c r="Q1275" t="s">
        <v>8282</v>
      </c>
      <c r="R1275" s="15">
        <f t="shared" si="91"/>
        <v>41852.730219907404</v>
      </c>
      <c r="S1275" s="15">
        <f t="shared" si="92"/>
        <v>41882.730219907404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4230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>
        <f t="shared" si="89"/>
        <v>17</v>
      </c>
      <c r="O1276">
        <f t="shared" si="90"/>
        <v>9.06</v>
      </c>
      <c r="P1276" s="11" t="s">
        <v>8281</v>
      </c>
      <c r="Q1276" t="s">
        <v>8282</v>
      </c>
      <c r="R1276" s="15">
        <f t="shared" si="91"/>
        <v>41116.690104166664</v>
      </c>
      <c r="S1276" s="15">
        <f t="shared" si="92"/>
        <v>41151.690104166664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4225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>
        <f t="shared" si="89"/>
        <v>28</v>
      </c>
      <c r="O1277">
        <f t="shared" si="90"/>
        <v>10.86</v>
      </c>
      <c r="P1277" s="11" t="s">
        <v>8281</v>
      </c>
      <c r="Q1277" t="s">
        <v>8282</v>
      </c>
      <c r="R1277" s="15">
        <f t="shared" si="91"/>
        <v>41458.867905092593</v>
      </c>
      <c r="S1277" s="15">
        <f t="shared" si="92"/>
        <v>41493.867905092593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4219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>
        <f t="shared" si="89"/>
        <v>141</v>
      </c>
      <c r="O1278">
        <f t="shared" si="90"/>
        <v>62.04</v>
      </c>
      <c r="P1278" s="11" t="s">
        <v>8281</v>
      </c>
      <c r="Q1278" t="s">
        <v>8282</v>
      </c>
      <c r="R1278" s="15">
        <f t="shared" si="91"/>
        <v>40007.704247685186</v>
      </c>
      <c r="S1278" s="15">
        <f t="shared" si="92"/>
        <v>40057.166666666664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4216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>
        <f t="shared" si="89"/>
        <v>28</v>
      </c>
      <c r="O1279">
        <f t="shared" si="90"/>
        <v>10.210000000000001</v>
      </c>
      <c r="P1279" s="11" t="s">
        <v>8281</v>
      </c>
      <c r="Q1279" t="s">
        <v>8282</v>
      </c>
      <c r="R1279" s="15">
        <f t="shared" si="91"/>
        <v>41121.561886574076</v>
      </c>
      <c r="S1279" s="15">
        <f t="shared" si="92"/>
        <v>41156.561886574076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4205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>
        <f t="shared" si="89"/>
        <v>65</v>
      </c>
      <c r="O1280">
        <f t="shared" si="90"/>
        <v>22.13</v>
      </c>
      <c r="P1280" s="11" t="s">
        <v>8281</v>
      </c>
      <c r="Q1280" t="s">
        <v>8282</v>
      </c>
      <c r="R1280" s="15">
        <f t="shared" si="91"/>
        <v>41786.555162037039</v>
      </c>
      <c r="S1280" s="15">
        <f t="shared" si="92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4190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>
        <f t="shared" si="89"/>
        <v>33</v>
      </c>
      <c r="O1281">
        <f t="shared" si="90"/>
        <v>22.17</v>
      </c>
      <c r="P1281" s="11" t="s">
        <v>8281</v>
      </c>
      <c r="Q1281" t="s">
        <v>8282</v>
      </c>
      <c r="R1281" s="15">
        <f t="shared" si="91"/>
        <v>41682.099189814813</v>
      </c>
      <c r="S1281" s="15">
        <f t="shared" si="92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4187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>
        <f t="shared" si="89"/>
        <v>28</v>
      </c>
      <c r="O1282">
        <f t="shared" si="90"/>
        <v>32.21</v>
      </c>
      <c r="P1282" s="11" t="s">
        <v>8281</v>
      </c>
      <c r="Q1282" t="s">
        <v>8282</v>
      </c>
      <c r="R1282" s="15">
        <f t="shared" si="91"/>
        <v>40513.757569444446</v>
      </c>
      <c r="S1282" s="15">
        <f t="shared" si="92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4181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>
        <f t="shared" ref="N1283:N1346" si="93">ROUND(E1283/D1283*100,0)</f>
        <v>60</v>
      </c>
      <c r="O1283">
        <f t="shared" ref="O1283:O1346" si="94">IFERROR(ROUND(E1283/L1283,2),0)</f>
        <v>56.5</v>
      </c>
      <c r="P1283" s="11" t="s">
        <v>8281</v>
      </c>
      <c r="Q1283" t="s">
        <v>8282</v>
      </c>
      <c r="R1283" s="15">
        <f t="shared" ref="R1283:R1346" si="95">(((J1283/60)/60)/24)+DATE(1970,1,1)</f>
        <v>41463.743472222224</v>
      </c>
      <c r="S1283" s="15">
        <f t="shared" ref="S1283:S1346" si="96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>
        <f t="shared" si="93"/>
        <v>28</v>
      </c>
      <c r="O1284">
        <f t="shared" si="94"/>
        <v>15.24</v>
      </c>
      <c r="P1284" s="11" t="s">
        <v>8281</v>
      </c>
      <c r="Q1284" t="s">
        <v>8282</v>
      </c>
      <c r="R1284" s="15">
        <f t="shared" si="95"/>
        <v>41586.475173611114</v>
      </c>
      <c r="S1284" s="15">
        <f t="shared" si="96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4176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>
        <f t="shared" si="93"/>
        <v>418</v>
      </c>
      <c r="O1285">
        <f t="shared" si="94"/>
        <v>189.82</v>
      </c>
      <c r="P1285" s="11" t="s">
        <v>8281</v>
      </c>
      <c r="Q1285" t="s">
        <v>8282</v>
      </c>
      <c r="R1285" s="15">
        <f t="shared" si="95"/>
        <v>41320.717465277776</v>
      </c>
      <c r="S1285" s="15">
        <f t="shared" si="96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>
        <f t="shared" si="93"/>
        <v>209</v>
      </c>
      <c r="O1286">
        <f t="shared" si="94"/>
        <v>134.71</v>
      </c>
      <c r="P1286" s="11" t="s">
        <v>8273</v>
      </c>
      <c r="Q1286" t="s">
        <v>8274</v>
      </c>
      <c r="R1286" s="15">
        <f t="shared" si="95"/>
        <v>42712.23474537037</v>
      </c>
      <c r="S1286" s="15">
        <f t="shared" si="96"/>
        <v>42735.707638888889</v>
      </c>
      <c r="T1286">
        <f>YEAR(R1286)</f>
        <v>2016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4170.17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>
        <f t="shared" si="93"/>
        <v>209</v>
      </c>
      <c r="O1287">
        <f t="shared" si="94"/>
        <v>66.19</v>
      </c>
      <c r="P1287" s="11" t="s">
        <v>8273</v>
      </c>
      <c r="Q1287" t="s">
        <v>8274</v>
      </c>
      <c r="R1287" s="15">
        <f t="shared" si="95"/>
        <v>42160.583043981482</v>
      </c>
      <c r="S1287" s="15">
        <f t="shared" si="96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4152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>
        <f t="shared" si="93"/>
        <v>277</v>
      </c>
      <c r="O1288">
        <f t="shared" si="94"/>
        <v>207.6</v>
      </c>
      <c r="P1288" s="11" t="s">
        <v>8273</v>
      </c>
      <c r="Q1288" t="s">
        <v>8274</v>
      </c>
      <c r="R1288" s="15">
        <f t="shared" si="95"/>
        <v>42039.384571759263</v>
      </c>
      <c r="S1288" s="15">
        <f t="shared" si="96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4151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>
        <f t="shared" si="93"/>
        <v>1660</v>
      </c>
      <c r="O1289">
        <f t="shared" si="94"/>
        <v>166.04</v>
      </c>
      <c r="P1289" s="11" t="s">
        <v>8273</v>
      </c>
      <c r="Q1289" t="s">
        <v>8274</v>
      </c>
      <c r="R1289" s="15">
        <f t="shared" si="95"/>
        <v>42107.621018518519</v>
      </c>
      <c r="S1289" s="15">
        <f t="shared" si="96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4150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>
        <f t="shared" si="93"/>
        <v>104</v>
      </c>
      <c r="O1290">
        <f t="shared" si="94"/>
        <v>68.03</v>
      </c>
      <c r="P1290" s="11" t="s">
        <v>8273</v>
      </c>
      <c r="Q1290" t="s">
        <v>8274</v>
      </c>
      <c r="R1290" s="15">
        <f t="shared" si="95"/>
        <v>42561.154664351852</v>
      </c>
      <c r="S1290" s="15">
        <f t="shared" si="96"/>
        <v>42592.166666666672</v>
      </c>
      <c r="T1290">
        <f t="shared" ref="T1290:T1293" si="97">YEAR(R1290)</f>
        <v>2016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>
        <f t="shared" si="93"/>
        <v>276</v>
      </c>
      <c r="O1291">
        <f t="shared" si="94"/>
        <v>79.709999999999994</v>
      </c>
      <c r="P1291" s="11" t="s">
        <v>8273</v>
      </c>
      <c r="Q1291" t="s">
        <v>8274</v>
      </c>
      <c r="R1291" s="15">
        <f t="shared" si="95"/>
        <v>42709.134780092587</v>
      </c>
      <c r="S1291" s="15">
        <f t="shared" si="96"/>
        <v>42739.134780092587</v>
      </c>
      <c r="T1291">
        <f t="shared" si="97"/>
        <v>2016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4140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>
        <f t="shared" si="93"/>
        <v>118</v>
      </c>
      <c r="O1292">
        <f t="shared" si="94"/>
        <v>48.14</v>
      </c>
      <c r="P1292" s="11" t="s">
        <v>8273</v>
      </c>
      <c r="Q1292" t="s">
        <v>8274</v>
      </c>
      <c r="R1292" s="15">
        <f t="shared" si="95"/>
        <v>42086.614942129629</v>
      </c>
      <c r="S1292" s="15">
        <f t="shared" si="96"/>
        <v>42117.290972222225</v>
      </c>
      <c r="T1292">
        <f t="shared" si="97"/>
        <v>2015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4137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>
        <f t="shared" si="93"/>
        <v>138</v>
      </c>
      <c r="O1293">
        <f t="shared" si="94"/>
        <v>98.5</v>
      </c>
      <c r="P1293" s="11" t="s">
        <v>8273</v>
      </c>
      <c r="Q1293" t="s">
        <v>8274</v>
      </c>
      <c r="R1293" s="15">
        <f t="shared" si="95"/>
        <v>42064.652673611112</v>
      </c>
      <c r="S1293" s="15">
        <f t="shared" si="96"/>
        <v>42101.291666666672</v>
      </c>
      <c r="T1293">
        <f t="shared" si="97"/>
        <v>2015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4135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>
        <f t="shared" si="93"/>
        <v>243</v>
      </c>
      <c r="O1294">
        <f t="shared" si="94"/>
        <v>79.52</v>
      </c>
      <c r="P1294" s="11" t="s">
        <v>8273</v>
      </c>
      <c r="Q1294" t="s">
        <v>8274</v>
      </c>
      <c r="R1294" s="15">
        <f t="shared" si="95"/>
        <v>42256.764212962968</v>
      </c>
      <c r="S1294" s="15">
        <f t="shared" si="96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4130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>
        <f t="shared" si="93"/>
        <v>28</v>
      </c>
      <c r="O1295">
        <f t="shared" si="94"/>
        <v>34.42</v>
      </c>
      <c r="P1295" s="11" t="s">
        <v>8273</v>
      </c>
      <c r="Q1295" t="s">
        <v>8274</v>
      </c>
      <c r="R1295" s="15">
        <f t="shared" si="95"/>
        <v>42292.701053240744</v>
      </c>
      <c r="S1295" s="15">
        <f t="shared" si="96"/>
        <v>42322.742719907401</v>
      </c>
      <c r="T1295">
        <f>YEAR(R1295)</f>
        <v>2015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4124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>
        <f t="shared" si="93"/>
        <v>825</v>
      </c>
      <c r="O1296">
        <f t="shared" si="94"/>
        <v>187.45</v>
      </c>
      <c r="P1296" s="11" t="s">
        <v>8273</v>
      </c>
      <c r="Q1296" t="s">
        <v>8274</v>
      </c>
      <c r="R1296" s="15">
        <f t="shared" si="95"/>
        <v>42278.453668981485</v>
      </c>
      <c r="S1296" s="15">
        <f t="shared" si="96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4119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>
        <f t="shared" si="93"/>
        <v>165</v>
      </c>
      <c r="O1297">
        <f t="shared" si="94"/>
        <v>64.36</v>
      </c>
      <c r="P1297" s="11" t="s">
        <v>8273</v>
      </c>
      <c r="Q1297" t="s">
        <v>8274</v>
      </c>
      <c r="R1297" s="15">
        <f t="shared" si="95"/>
        <v>42184.572881944448</v>
      </c>
      <c r="S1297" s="15">
        <f t="shared" si="96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4103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>
        <f t="shared" si="93"/>
        <v>483</v>
      </c>
      <c r="O1298">
        <f t="shared" si="94"/>
        <v>178.39</v>
      </c>
      <c r="P1298" s="11" t="s">
        <v>8273</v>
      </c>
      <c r="Q1298" t="s">
        <v>8274</v>
      </c>
      <c r="R1298" s="15">
        <f t="shared" si="95"/>
        <v>42423.050613425927</v>
      </c>
      <c r="S1298" s="15">
        <f t="shared" si="96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4092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>
        <f t="shared" si="93"/>
        <v>20</v>
      </c>
      <c r="O1299">
        <f t="shared" si="94"/>
        <v>17.190000000000001</v>
      </c>
      <c r="P1299" s="11" t="s">
        <v>8273</v>
      </c>
      <c r="Q1299" t="s">
        <v>8274</v>
      </c>
      <c r="R1299" s="15">
        <f t="shared" si="95"/>
        <v>42461.747199074074</v>
      </c>
      <c r="S1299" s="15">
        <f t="shared" si="96"/>
        <v>42491.747199074074</v>
      </c>
      <c r="T1299">
        <f>YEAR(R1299)</f>
        <v>2016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4090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>
        <f t="shared" si="93"/>
        <v>205</v>
      </c>
      <c r="O1300">
        <f t="shared" si="94"/>
        <v>123.94</v>
      </c>
      <c r="P1300" s="11" t="s">
        <v>8273</v>
      </c>
      <c r="Q1300" t="s">
        <v>8274</v>
      </c>
      <c r="R1300" s="15">
        <f t="shared" si="95"/>
        <v>42458.680925925932</v>
      </c>
      <c r="S1300" s="15">
        <f t="shared" si="96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4085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>
        <f t="shared" si="93"/>
        <v>117</v>
      </c>
      <c r="O1301">
        <f t="shared" si="94"/>
        <v>127.66</v>
      </c>
      <c r="P1301" s="11" t="s">
        <v>8273</v>
      </c>
      <c r="Q1301" t="s">
        <v>8274</v>
      </c>
      <c r="R1301" s="15">
        <f t="shared" si="95"/>
        <v>42169.814340277779</v>
      </c>
      <c r="S1301" s="15">
        <f t="shared" si="96"/>
        <v>42199.814340277779</v>
      </c>
      <c r="T1301">
        <f t="shared" ref="T1301:T1304" si="98">YEAR(R1301)</f>
        <v>2015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>
        <f t="shared" si="93"/>
        <v>136</v>
      </c>
      <c r="O1302">
        <f t="shared" si="94"/>
        <v>170.21</v>
      </c>
      <c r="P1302" s="11" t="s">
        <v>8273</v>
      </c>
      <c r="Q1302" t="s">
        <v>8274</v>
      </c>
      <c r="R1302" s="15">
        <f t="shared" si="95"/>
        <v>42483.675208333334</v>
      </c>
      <c r="S1302" s="15">
        <f t="shared" si="96"/>
        <v>42522.789583333331</v>
      </c>
      <c r="T1302">
        <f t="shared" si="98"/>
        <v>2016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>
        <f t="shared" si="93"/>
        <v>204</v>
      </c>
      <c r="O1303">
        <f t="shared" si="94"/>
        <v>140.72</v>
      </c>
      <c r="P1303" s="11" t="s">
        <v>8273</v>
      </c>
      <c r="Q1303" t="s">
        <v>8274</v>
      </c>
      <c r="R1303" s="15">
        <f t="shared" si="95"/>
        <v>42195.749745370369</v>
      </c>
      <c r="S1303" s="15">
        <f t="shared" si="96"/>
        <v>42206.125</v>
      </c>
      <c r="T1303">
        <f t="shared" si="98"/>
        <v>2015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4078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>
        <f t="shared" si="93"/>
        <v>163</v>
      </c>
      <c r="O1304">
        <f t="shared" si="94"/>
        <v>81.56</v>
      </c>
      <c r="P1304" s="11" t="s">
        <v>8273</v>
      </c>
      <c r="Q1304" t="s">
        <v>8274</v>
      </c>
      <c r="R1304" s="15">
        <f t="shared" si="95"/>
        <v>42675.057997685188</v>
      </c>
      <c r="S1304" s="15">
        <f t="shared" si="96"/>
        <v>42705.099664351852</v>
      </c>
      <c r="T1304">
        <f t="shared" si="98"/>
        <v>2016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4073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>
        <f t="shared" si="93"/>
        <v>116</v>
      </c>
      <c r="O1305">
        <f t="shared" si="94"/>
        <v>37.71</v>
      </c>
      <c r="P1305" s="11" t="s">
        <v>8273</v>
      </c>
      <c r="Q1305" t="s">
        <v>8274</v>
      </c>
      <c r="R1305" s="15">
        <f t="shared" si="95"/>
        <v>42566.441203703704</v>
      </c>
      <c r="S1305" s="15">
        <f t="shared" si="96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4067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>
        <f t="shared" si="93"/>
        <v>10</v>
      </c>
      <c r="O1306">
        <f t="shared" si="94"/>
        <v>39.11</v>
      </c>
      <c r="P1306" s="11" t="s">
        <v>8275</v>
      </c>
      <c r="Q1306" t="s">
        <v>8277</v>
      </c>
      <c r="R1306" s="15">
        <f t="shared" si="95"/>
        <v>42747.194502314815</v>
      </c>
      <c r="S1306" s="15">
        <f t="shared" si="96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4066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>
        <f t="shared" si="93"/>
        <v>14</v>
      </c>
      <c r="O1307">
        <f t="shared" si="94"/>
        <v>47.28</v>
      </c>
      <c r="P1307" s="11" t="s">
        <v>8275</v>
      </c>
      <c r="Q1307" t="s">
        <v>8277</v>
      </c>
      <c r="R1307" s="15">
        <f t="shared" si="95"/>
        <v>42543.665601851855</v>
      </c>
      <c r="S1307" s="15">
        <f t="shared" si="96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4065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>
        <f t="shared" si="93"/>
        <v>4</v>
      </c>
      <c r="O1308">
        <f t="shared" si="94"/>
        <v>11.42</v>
      </c>
      <c r="P1308" s="11" t="s">
        <v>8275</v>
      </c>
      <c r="Q1308" t="s">
        <v>8277</v>
      </c>
      <c r="R1308" s="15">
        <f t="shared" si="95"/>
        <v>41947.457569444443</v>
      </c>
      <c r="S1308" s="15">
        <f t="shared" si="96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4055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>
        <f t="shared" si="93"/>
        <v>8</v>
      </c>
      <c r="O1309">
        <f t="shared" si="94"/>
        <v>90.11</v>
      </c>
      <c r="P1309" s="11" t="s">
        <v>8275</v>
      </c>
      <c r="Q1309" t="s">
        <v>8277</v>
      </c>
      <c r="R1309" s="15">
        <f t="shared" si="95"/>
        <v>42387.503229166665</v>
      </c>
      <c r="S1309" s="15">
        <f t="shared" si="96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4055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>
        <f t="shared" si="93"/>
        <v>41</v>
      </c>
      <c r="O1310">
        <f t="shared" si="94"/>
        <v>106.71</v>
      </c>
      <c r="P1310" s="11" t="s">
        <v>8275</v>
      </c>
      <c r="Q1310" t="s">
        <v>8277</v>
      </c>
      <c r="R1310" s="15">
        <f t="shared" si="95"/>
        <v>42611.613564814819</v>
      </c>
      <c r="S1310" s="15">
        <f t="shared" si="96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4051.99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>
        <f t="shared" si="93"/>
        <v>35</v>
      </c>
      <c r="O1311">
        <f t="shared" si="94"/>
        <v>115.77</v>
      </c>
      <c r="P1311" s="11" t="s">
        <v>8275</v>
      </c>
      <c r="Q1311" t="s">
        <v>8277</v>
      </c>
      <c r="R1311" s="15">
        <f t="shared" si="95"/>
        <v>42257.882731481484</v>
      </c>
      <c r="S1311" s="15">
        <f t="shared" si="96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4050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>
        <f t="shared" si="93"/>
        <v>20</v>
      </c>
      <c r="O1312">
        <f t="shared" si="94"/>
        <v>168.75</v>
      </c>
      <c r="P1312" s="11" t="s">
        <v>8275</v>
      </c>
      <c r="Q1312" t="s">
        <v>8277</v>
      </c>
      <c r="R1312" s="15">
        <f t="shared" si="95"/>
        <v>42556.667245370365</v>
      </c>
      <c r="S1312" s="15">
        <f t="shared" si="96"/>
        <v>42601.667245370365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4050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>
        <f t="shared" si="93"/>
        <v>2</v>
      </c>
      <c r="O1313">
        <f t="shared" si="94"/>
        <v>40.5</v>
      </c>
      <c r="P1313" s="11" t="s">
        <v>8275</v>
      </c>
      <c r="Q1313" t="s">
        <v>8277</v>
      </c>
      <c r="R1313" s="15">
        <f t="shared" si="95"/>
        <v>42669.802303240736</v>
      </c>
      <c r="S1313" s="15">
        <f t="shared" si="96"/>
        <v>42704.843969907408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4045.93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>
        <f t="shared" si="93"/>
        <v>88</v>
      </c>
      <c r="O1314">
        <f t="shared" si="94"/>
        <v>4045.93</v>
      </c>
      <c r="P1314" s="11" t="s">
        <v>8275</v>
      </c>
      <c r="Q1314" t="s">
        <v>8277</v>
      </c>
      <c r="R1314" s="15">
        <f t="shared" si="95"/>
        <v>42082.702800925923</v>
      </c>
      <c r="S1314" s="15">
        <f t="shared" si="96"/>
        <v>42112.702800925923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4040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>
        <f t="shared" si="93"/>
        <v>10</v>
      </c>
      <c r="O1315">
        <f t="shared" si="94"/>
        <v>33.11</v>
      </c>
      <c r="P1315" s="11" t="s">
        <v>8275</v>
      </c>
      <c r="Q1315" t="s">
        <v>8277</v>
      </c>
      <c r="R1315" s="15">
        <f t="shared" si="95"/>
        <v>42402.709652777776</v>
      </c>
      <c r="S1315" s="15">
        <f t="shared" si="96"/>
        <v>42432.709652777776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4040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>
        <f t="shared" si="93"/>
        <v>2</v>
      </c>
      <c r="O1316">
        <f t="shared" si="94"/>
        <v>367.27</v>
      </c>
      <c r="P1316" s="11" t="s">
        <v>8275</v>
      </c>
      <c r="Q1316" t="s">
        <v>8277</v>
      </c>
      <c r="R1316" s="15">
        <f t="shared" si="95"/>
        <v>42604.669675925921</v>
      </c>
      <c r="S1316" s="15">
        <f t="shared" si="96"/>
        <v>42664.669675925921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4037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>
        <f t="shared" si="93"/>
        <v>4</v>
      </c>
      <c r="O1317">
        <f t="shared" si="94"/>
        <v>16.28</v>
      </c>
      <c r="P1317" s="11" t="s">
        <v>8275</v>
      </c>
      <c r="Q1317" t="s">
        <v>8277</v>
      </c>
      <c r="R1317" s="15">
        <f t="shared" si="95"/>
        <v>42278.498240740737</v>
      </c>
      <c r="S1317" s="15">
        <f t="shared" si="96"/>
        <v>42314.041666666672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4035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>
        <f t="shared" si="93"/>
        <v>5</v>
      </c>
      <c r="O1318">
        <f t="shared" si="94"/>
        <v>4035</v>
      </c>
      <c r="P1318" s="11" t="s">
        <v>8275</v>
      </c>
      <c r="Q1318" t="s">
        <v>8277</v>
      </c>
      <c r="R1318" s="15">
        <f t="shared" si="95"/>
        <v>42393.961909722217</v>
      </c>
      <c r="S1318" s="15">
        <f t="shared" si="96"/>
        <v>42428.961909722217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4030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>
        <f t="shared" si="93"/>
        <v>2</v>
      </c>
      <c r="O1319">
        <f t="shared" si="94"/>
        <v>212.11</v>
      </c>
      <c r="P1319" s="11" t="s">
        <v>8275</v>
      </c>
      <c r="Q1319" t="s">
        <v>8277</v>
      </c>
      <c r="R1319" s="15">
        <f t="shared" si="95"/>
        <v>42520.235486111109</v>
      </c>
      <c r="S1319" s="15">
        <f t="shared" si="96"/>
        <v>42572.583333333328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4028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>
        <f t="shared" si="93"/>
        <v>10</v>
      </c>
      <c r="O1320">
        <f t="shared" si="94"/>
        <v>29.84</v>
      </c>
      <c r="P1320" s="11" t="s">
        <v>8275</v>
      </c>
      <c r="Q1320" t="s">
        <v>8277</v>
      </c>
      <c r="R1320" s="15">
        <f t="shared" si="95"/>
        <v>41985.043657407412</v>
      </c>
      <c r="S1320" s="15">
        <f t="shared" si="96"/>
        <v>42015.043657407412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4022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>
        <f t="shared" si="93"/>
        <v>69</v>
      </c>
      <c r="O1321">
        <f t="shared" si="94"/>
        <v>446.89</v>
      </c>
      <c r="P1321" s="11" t="s">
        <v>8275</v>
      </c>
      <c r="Q1321" t="s">
        <v>8277</v>
      </c>
      <c r="R1321" s="15">
        <f t="shared" si="95"/>
        <v>41816.812094907407</v>
      </c>
      <c r="S1321" s="15">
        <f t="shared" si="96"/>
        <v>41831.666666666664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4021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>
        <f t="shared" si="93"/>
        <v>4</v>
      </c>
      <c r="O1322">
        <f t="shared" si="94"/>
        <v>1340.33</v>
      </c>
      <c r="P1322" s="11" t="s">
        <v>8275</v>
      </c>
      <c r="Q1322" t="s">
        <v>8277</v>
      </c>
      <c r="R1322" s="15">
        <f t="shared" si="95"/>
        <v>42705.690347222218</v>
      </c>
      <c r="S1322" s="15">
        <f t="shared" si="96"/>
        <v>42734.958333333328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4018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>
        <f t="shared" si="93"/>
        <v>1</v>
      </c>
      <c r="O1323">
        <f t="shared" si="94"/>
        <v>574</v>
      </c>
      <c r="P1323" s="11" t="s">
        <v>8275</v>
      </c>
      <c r="Q1323" t="s">
        <v>8277</v>
      </c>
      <c r="R1323" s="15">
        <f t="shared" si="95"/>
        <v>42697.74927083333</v>
      </c>
      <c r="S1323" s="15">
        <f t="shared" si="96"/>
        <v>42727.74927083333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4015.71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>
        <f t="shared" si="93"/>
        <v>11</v>
      </c>
      <c r="O1324">
        <f t="shared" si="94"/>
        <v>1003.93</v>
      </c>
      <c r="P1324" s="11" t="s">
        <v>8275</v>
      </c>
      <c r="Q1324" t="s">
        <v>8277</v>
      </c>
      <c r="R1324" s="15">
        <f t="shared" si="95"/>
        <v>42115.656539351854</v>
      </c>
      <c r="S1324" s="15">
        <f t="shared" si="96"/>
        <v>42145.656539351854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4010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>
        <f t="shared" si="93"/>
        <v>27</v>
      </c>
      <c r="O1325">
        <f t="shared" si="94"/>
        <v>91.14</v>
      </c>
      <c r="P1325" s="11" t="s">
        <v>8275</v>
      </c>
      <c r="Q1325" t="s">
        <v>8277</v>
      </c>
      <c r="R1325" s="15">
        <f t="shared" si="95"/>
        <v>42451.698449074072</v>
      </c>
      <c r="S1325" s="15">
        <f t="shared" si="96"/>
        <v>42486.288194444445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4005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>
        <f t="shared" si="93"/>
        <v>8</v>
      </c>
      <c r="O1326">
        <f t="shared" si="94"/>
        <v>44.5</v>
      </c>
      <c r="P1326" s="11" t="s">
        <v>8275</v>
      </c>
      <c r="Q1326" t="s">
        <v>8277</v>
      </c>
      <c r="R1326" s="15">
        <f t="shared" si="95"/>
        <v>42626.633703703701</v>
      </c>
      <c r="S1326" s="15">
        <f t="shared" si="96"/>
        <v>42656.633703703701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4004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>
        <f t="shared" si="93"/>
        <v>20</v>
      </c>
      <c r="O1327">
        <f t="shared" si="94"/>
        <v>500.5</v>
      </c>
      <c r="P1327" s="11" t="s">
        <v>8275</v>
      </c>
      <c r="Q1327" t="s">
        <v>8277</v>
      </c>
      <c r="R1327" s="15">
        <f t="shared" si="95"/>
        <v>42704.086053240739</v>
      </c>
      <c r="S1327" s="15">
        <f t="shared" si="96"/>
        <v>42734.086053240739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4002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>
        <f t="shared" si="93"/>
        <v>4</v>
      </c>
      <c r="O1328">
        <f t="shared" si="94"/>
        <v>363.82</v>
      </c>
      <c r="P1328" s="11" t="s">
        <v>8275</v>
      </c>
      <c r="Q1328" t="s">
        <v>8277</v>
      </c>
      <c r="R1328" s="15">
        <f t="shared" si="95"/>
        <v>41974.791990740734</v>
      </c>
      <c r="S1328" s="15">
        <f t="shared" si="96"/>
        <v>42019.791990740734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4000.5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>
        <f t="shared" si="93"/>
        <v>8</v>
      </c>
      <c r="O1329">
        <f t="shared" si="94"/>
        <v>97.57</v>
      </c>
      <c r="P1329" s="11" t="s">
        <v>8275</v>
      </c>
      <c r="Q1329" t="s">
        <v>8277</v>
      </c>
      <c r="R1329" s="15">
        <f t="shared" si="95"/>
        <v>42123.678645833337</v>
      </c>
      <c r="S1329" s="15">
        <f t="shared" si="96"/>
        <v>42153.678645833337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4000.22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>
        <f t="shared" si="93"/>
        <v>5</v>
      </c>
      <c r="O1330">
        <f t="shared" si="94"/>
        <v>266.68</v>
      </c>
      <c r="P1330" s="11" t="s">
        <v>8275</v>
      </c>
      <c r="Q1330" t="s">
        <v>8277</v>
      </c>
      <c r="R1330" s="15">
        <f t="shared" si="95"/>
        <v>42612.642754629633</v>
      </c>
      <c r="S1330" s="15">
        <f t="shared" si="96"/>
        <v>42657.642754629633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4000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>
        <f t="shared" si="93"/>
        <v>8</v>
      </c>
      <c r="O1331">
        <f t="shared" si="94"/>
        <v>444.44</v>
      </c>
      <c r="P1331" s="11" t="s">
        <v>8275</v>
      </c>
      <c r="Q1331" t="s">
        <v>8277</v>
      </c>
      <c r="R1331" s="15">
        <f t="shared" si="95"/>
        <v>41935.221585648149</v>
      </c>
      <c r="S1331" s="15">
        <f t="shared" si="96"/>
        <v>41975.263252314813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4000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>
        <f t="shared" si="93"/>
        <v>11</v>
      </c>
      <c r="O1332">
        <f t="shared" si="94"/>
        <v>80</v>
      </c>
      <c r="P1332" s="11" t="s">
        <v>8275</v>
      </c>
      <c r="Q1332" t="s">
        <v>8277</v>
      </c>
      <c r="R1332" s="15">
        <f t="shared" si="95"/>
        <v>42522.276724537034</v>
      </c>
      <c r="S1332" s="15">
        <f t="shared" si="96"/>
        <v>42553.166666666672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4000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>
        <f t="shared" si="93"/>
        <v>2</v>
      </c>
      <c r="O1333">
        <f t="shared" si="94"/>
        <v>117.65</v>
      </c>
      <c r="P1333" s="11" t="s">
        <v>8275</v>
      </c>
      <c r="Q1333" t="s">
        <v>8277</v>
      </c>
      <c r="R1333" s="15">
        <f t="shared" si="95"/>
        <v>42569.50409722222</v>
      </c>
      <c r="S1333" s="15">
        <f t="shared" si="96"/>
        <v>42599.50409722222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3986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>
        <f t="shared" si="93"/>
        <v>39</v>
      </c>
      <c r="O1334">
        <f t="shared" si="94"/>
        <v>0</v>
      </c>
      <c r="P1334" s="11" t="s">
        <v>8275</v>
      </c>
      <c r="Q1334" t="s">
        <v>8277</v>
      </c>
      <c r="R1334" s="15">
        <f t="shared" si="95"/>
        <v>42732.060277777782</v>
      </c>
      <c r="S1334" s="15">
        <f t="shared" si="96"/>
        <v>42762.060277777782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3981.5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>
        <f t="shared" si="93"/>
        <v>159</v>
      </c>
      <c r="O1335">
        <f t="shared" si="94"/>
        <v>0</v>
      </c>
      <c r="P1335" s="11" t="s">
        <v>8275</v>
      </c>
      <c r="Q1335" t="s">
        <v>8277</v>
      </c>
      <c r="R1335" s="15">
        <f t="shared" si="95"/>
        <v>41806.106770833336</v>
      </c>
      <c r="S1335" s="15">
        <f t="shared" si="96"/>
        <v>41836.106770833336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3978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>
        <f t="shared" si="93"/>
        <v>3</v>
      </c>
      <c r="O1336">
        <f t="shared" si="94"/>
        <v>14.41</v>
      </c>
      <c r="P1336" s="11" t="s">
        <v>8275</v>
      </c>
      <c r="Q1336" t="s">
        <v>8277</v>
      </c>
      <c r="R1336" s="15">
        <f t="shared" si="95"/>
        <v>42410.774155092593</v>
      </c>
      <c r="S1336" s="15">
        <f t="shared" si="96"/>
        <v>42440.774155092593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3976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>
        <f t="shared" si="93"/>
        <v>16</v>
      </c>
      <c r="O1337">
        <f t="shared" si="94"/>
        <v>248.5</v>
      </c>
      <c r="P1337" s="11" t="s">
        <v>8275</v>
      </c>
      <c r="Q1337" t="s">
        <v>8277</v>
      </c>
      <c r="R1337" s="15">
        <f t="shared" si="95"/>
        <v>42313.936365740738</v>
      </c>
      <c r="S1337" s="15">
        <f t="shared" si="96"/>
        <v>42343.936365740738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3971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>
        <f t="shared" si="93"/>
        <v>4</v>
      </c>
      <c r="O1338">
        <f t="shared" si="94"/>
        <v>17.73</v>
      </c>
      <c r="P1338" s="11" t="s">
        <v>8275</v>
      </c>
      <c r="Q1338" t="s">
        <v>8277</v>
      </c>
      <c r="R1338" s="15">
        <f t="shared" si="95"/>
        <v>41955.863750000004</v>
      </c>
      <c r="S1338" s="15">
        <f t="shared" si="96"/>
        <v>41990.863750000004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3955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>
        <f t="shared" si="93"/>
        <v>8</v>
      </c>
      <c r="O1339">
        <f t="shared" si="94"/>
        <v>28.25</v>
      </c>
      <c r="P1339" s="11" t="s">
        <v>8275</v>
      </c>
      <c r="Q1339" t="s">
        <v>8277</v>
      </c>
      <c r="R1339" s="15">
        <f t="shared" si="95"/>
        <v>42767.577303240745</v>
      </c>
      <c r="S1339" s="15">
        <f t="shared" si="96"/>
        <v>42797.577303240745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3938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>
        <f t="shared" si="93"/>
        <v>13</v>
      </c>
      <c r="O1340">
        <f t="shared" si="94"/>
        <v>262.52999999999997</v>
      </c>
      <c r="P1340" s="11" t="s">
        <v>8275</v>
      </c>
      <c r="Q1340" t="s">
        <v>8277</v>
      </c>
      <c r="R1340" s="15">
        <f t="shared" si="95"/>
        <v>42188.803622685184</v>
      </c>
      <c r="S1340" s="15">
        <f t="shared" si="96"/>
        <v>42218.803622685184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3925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>
        <f t="shared" si="93"/>
        <v>8</v>
      </c>
      <c r="O1341">
        <f t="shared" si="94"/>
        <v>106.08</v>
      </c>
      <c r="P1341" s="11" t="s">
        <v>8275</v>
      </c>
      <c r="Q1341" t="s">
        <v>8277</v>
      </c>
      <c r="R1341" s="15">
        <f t="shared" si="95"/>
        <v>41936.647164351853</v>
      </c>
      <c r="S1341" s="15">
        <f t="shared" si="96"/>
        <v>41981.688831018517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3916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>
        <f t="shared" si="93"/>
        <v>233</v>
      </c>
      <c r="O1342">
        <f t="shared" si="94"/>
        <v>0</v>
      </c>
      <c r="P1342" s="11" t="s">
        <v>8275</v>
      </c>
      <c r="Q1342" t="s">
        <v>8277</v>
      </c>
      <c r="R1342" s="15">
        <f t="shared" si="95"/>
        <v>41836.595520833333</v>
      </c>
      <c r="S1342" s="15">
        <f t="shared" si="96"/>
        <v>41866.595520833333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3910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>
        <f t="shared" si="93"/>
        <v>16</v>
      </c>
      <c r="O1343">
        <f t="shared" si="94"/>
        <v>85</v>
      </c>
      <c r="P1343" s="11" t="s">
        <v>8275</v>
      </c>
      <c r="Q1343" t="s">
        <v>8277</v>
      </c>
      <c r="R1343" s="15">
        <f t="shared" si="95"/>
        <v>42612.624039351853</v>
      </c>
      <c r="S1343" s="15">
        <f t="shared" si="96"/>
        <v>42644.624039351853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3908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>
        <f t="shared" si="93"/>
        <v>8</v>
      </c>
      <c r="O1344">
        <f t="shared" si="94"/>
        <v>3908</v>
      </c>
      <c r="P1344" s="11" t="s">
        <v>8275</v>
      </c>
      <c r="Q1344" t="s">
        <v>8277</v>
      </c>
      <c r="R1344" s="15">
        <f t="shared" si="95"/>
        <v>42172.816423611104</v>
      </c>
      <c r="S1344" s="15">
        <f t="shared" si="96"/>
        <v>42202.816423611104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3906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>
        <f t="shared" si="93"/>
        <v>8</v>
      </c>
      <c r="O1345">
        <f t="shared" si="94"/>
        <v>12.09</v>
      </c>
      <c r="P1345" s="11" t="s">
        <v>8275</v>
      </c>
      <c r="Q1345" t="s">
        <v>8277</v>
      </c>
      <c r="R1345" s="15">
        <f t="shared" si="95"/>
        <v>42542.526423611111</v>
      </c>
      <c r="S1345" s="15">
        <f t="shared" si="96"/>
        <v>42601.165972222225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3905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>
        <f t="shared" si="93"/>
        <v>260</v>
      </c>
      <c r="O1346">
        <f t="shared" si="94"/>
        <v>28.09</v>
      </c>
      <c r="P1346" s="11" t="s">
        <v>8278</v>
      </c>
      <c r="Q1346" t="s">
        <v>8279</v>
      </c>
      <c r="R1346" s="15">
        <f t="shared" si="95"/>
        <v>42522.789803240739</v>
      </c>
      <c r="S1346" s="15">
        <f t="shared" si="96"/>
        <v>42551.789803240739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3902.5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>
        <f t="shared" ref="N1347:N1410" si="99">ROUND(E1347/D1347*100,0)</f>
        <v>1301</v>
      </c>
      <c r="O1347">
        <f t="shared" ref="O1347:O1410" si="100">IFERROR(ROUND(E1347/L1347,2),0)</f>
        <v>557.5</v>
      </c>
      <c r="P1347" s="11" t="s">
        <v>8278</v>
      </c>
      <c r="Q1347" t="s">
        <v>8279</v>
      </c>
      <c r="R1347" s="15">
        <f t="shared" ref="R1347:R1410" si="101">(((J1347/60)/60)/24)+DATE(1970,1,1)</f>
        <v>41799.814340277779</v>
      </c>
      <c r="S1347" s="15">
        <f t="shared" ref="S1347:S1410" si="102">(((I1347/60)/60)/24)+DATE(1970,1,1)</f>
        <v>41834.814340277779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3900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>
        <f t="shared" si="99"/>
        <v>80</v>
      </c>
      <c r="O1348">
        <f t="shared" si="100"/>
        <v>26.17</v>
      </c>
      <c r="P1348" s="11" t="s">
        <v>8278</v>
      </c>
      <c r="Q1348" t="s">
        <v>8279</v>
      </c>
      <c r="R1348" s="15">
        <f t="shared" si="101"/>
        <v>41422.075821759259</v>
      </c>
      <c r="S1348" s="15">
        <f t="shared" si="102"/>
        <v>41452.075821759259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>
        <f t="shared" si="99"/>
        <v>155</v>
      </c>
      <c r="O1349">
        <f t="shared" si="100"/>
        <v>125.16</v>
      </c>
      <c r="P1349" s="11" t="s">
        <v>8278</v>
      </c>
      <c r="Q1349" t="s">
        <v>8279</v>
      </c>
      <c r="R1349" s="15">
        <f t="shared" si="101"/>
        <v>42040.638020833328</v>
      </c>
      <c r="S1349" s="15">
        <f t="shared" si="102"/>
        <v>42070.638020833328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3877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>
        <f t="shared" si="99"/>
        <v>66</v>
      </c>
      <c r="O1350">
        <f t="shared" si="100"/>
        <v>149.12</v>
      </c>
      <c r="P1350" s="11" t="s">
        <v>8278</v>
      </c>
      <c r="Q1350" t="s">
        <v>8279</v>
      </c>
      <c r="R1350" s="15">
        <f t="shared" si="101"/>
        <v>41963.506168981476</v>
      </c>
      <c r="S1350" s="15">
        <f t="shared" si="102"/>
        <v>41991.506168981476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3865.55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>
        <f t="shared" si="99"/>
        <v>77</v>
      </c>
      <c r="O1351">
        <f t="shared" si="100"/>
        <v>22.47</v>
      </c>
      <c r="P1351" s="11" t="s">
        <v>8278</v>
      </c>
      <c r="Q1351" t="s">
        <v>8279</v>
      </c>
      <c r="R1351" s="15">
        <f t="shared" si="101"/>
        <v>42317.33258101852</v>
      </c>
      <c r="S1351" s="15">
        <f t="shared" si="102"/>
        <v>42354.290972222225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>
        <f t="shared" si="99"/>
        <v>77</v>
      </c>
      <c r="O1352">
        <f t="shared" si="100"/>
        <v>49.38</v>
      </c>
      <c r="P1352" s="11" t="s">
        <v>8278</v>
      </c>
      <c r="Q1352" t="s">
        <v>8279</v>
      </c>
      <c r="R1352" s="15">
        <f t="shared" si="101"/>
        <v>42334.013124999998</v>
      </c>
      <c r="S1352" s="15">
        <f t="shared" si="102"/>
        <v>42364.013124999998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>
        <f t="shared" si="99"/>
        <v>19</v>
      </c>
      <c r="O1353">
        <f t="shared" si="100"/>
        <v>31.85</v>
      </c>
      <c r="P1353" s="11" t="s">
        <v>8278</v>
      </c>
      <c r="Q1353" t="s">
        <v>8279</v>
      </c>
      <c r="R1353" s="15">
        <f t="shared" si="101"/>
        <v>42382.74009259259</v>
      </c>
      <c r="S1353" s="15">
        <f t="shared" si="102"/>
        <v>42412.74009259259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3803.55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>
        <f t="shared" si="99"/>
        <v>38</v>
      </c>
      <c r="O1354">
        <f t="shared" si="100"/>
        <v>16.760000000000002</v>
      </c>
      <c r="P1354" s="11" t="s">
        <v>8278</v>
      </c>
      <c r="Q1354" t="s">
        <v>8279</v>
      </c>
      <c r="R1354" s="15">
        <f t="shared" si="101"/>
        <v>42200.578310185185</v>
      </c>
      <c r="S1354" s="15">
        <f t="shared" si="102"/>
        <v>42252.165972222225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3800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>
        <f t="shared" si="99"/>
        <v>380</v>
      </c>
      <c r="O1355">
        <f t="shared" si="100"/>
        <v>90.48</v>
      </c>
      <c r="P1355" s="11" t="s">
        <v>8278</v>
      </c>
      <c r="Q1355" t="s">
        <v>8279</v>
      </c>
      <c r="R1355" s="15">
        <f t="shared" si="101"/>
        <v>41309.11791666667</v>
      </c>
      <c r="S1355" s="15">
        <f t="shared" si="102"/>
        <v>41344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3798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>
        <f t="shared" si="99"/>
        <v>317</v>
      </c>
      <c r="O1356">
        <f t="shared" si="100"/>
        <v>59.34</v>
      </c>
      <c r="P1356" s="11" t="s">
        <v>8278</v>
      </c>
      <c r="Q1356" t="s">
        <v>8279</v>
      </c>
      <c r="R1356" s="15">
        <f t="shared" si="101"/>
        <v>42502.807627314818</v>
      </c>
      <c r="S1356" s="15">
        <f t="shared" si="102"/>
        <v>42532.807627314818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3791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>
        <f t="shared" si="99"/>
        <v>152</v>
      </c>
      <c r="O1357">
        <f t="shared" si="100"/>
        <v>31.33</v>
      </c>
      <c r="P1357" s="11" t="s">
        <v>8278</v>
      </c>
      <c r="Q1357" t="s">
        <v>8279</v>
      </c>
      <c r="R1357" s="15">
        <f t="shared" si="101"/>
        <v>41213.254687499997</v>
      </c>
      <c r="S1357" s="15">
        <f t="shared" si="102"/>
        <v>41243.416666666664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3785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>
        <f t="shared" si="99"/>
        <v>111</v>
      </c>
      <c r="O1358">
        <f t="shared" si="100"/>
        <v>43.51</v>
      </c>
      <c r="P1358" s="11" t="s">
        <v>8278</v>
      </c>
      <c r="Q1358" t="s">
        <v>8279</v>
      </c>
      <c r="R1358" s="15">
        <f t="shared" si="101"/>
        <v>41430.038888888892</v>
      </c>
      <c r="S1358" s="15">
        <f t="shared" si="102"/>
        <v>41460.038888888892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3781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>
        <f t="shared" si="99"/>
        <v>189</v>
      </c>
      <c r="O1359">
        <f t="shared" si="100"/>
        <v>58.17</v>
      </c>
      <c r="P1359" s="11" t="s">
        <v>8278</v>
      </c>
      <c r="Q1359" t="s">
        <v>8279</v>
      </c>
      <c r="R1359" s="15">
        <f t="shared" si="101"/>
        <v>41304.962233796294</v>
      </c>
      <c r="S1359" s="15">
        <f t="shared" si="102"/>
        <v>41334.249305555553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3775.5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>
        <f t="shared" si="99"/>
        <v>126</v>
      </c>
      <c r="O1360">
        <f t="shared" si="100"/>
        <v>77.05</v>
      </c>
      <c r="P1360" s="11" t="s">
        <v>8278</v>
      </c>
      <c r="Q1360" t="s">
        <v>8279</v>
      </c>
      <c r="R1360" s="15">
        <f t="shared" si="101"/>
        <v>40689.570868055554</v>
      </c>
      <c r="S1360" s="15">
        <f t="shared" si="102"/>
        <v>40719.570868055554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3773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>
        <f t="shared" si="99"/>
        <v>572</v>
      </c>
      <c r="O1361">
        <f t="shared" si="100"/>
        <v>198.58</v>
      </c>
      <c r="P1361" s="11" t="s">
        <v>8278</v>
      </c>
      <c r="Q1361" t="s">
        <v>8279</v>
      </c>
      <c r="R1361" s="15">
        <f t="shared" si="101"/>
        <v>40668.814699074072</v>
      </c>
      <c r="S1361" s="15">
        <f t="shared" si="102"/>
        <v>40730.814699074072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3760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>
        <f t="shared" si="99"/>
        <v>251</v>
      </c>
      <c r="O1362">
        <f t="shared" si="100"/>
        <v>46.42</v>
      </c>
      <c r="P1362" s="11" t="s">
        <v>8278</v>
      </c>
      <c r="Q1362" t="s">
        <v>8279</v>
      </c>
      <c r="R1362" s="15">
        <f t="shared" si="101"/>
        <v>41095.900694444441</v>
      </c>
      <c r="S1362" s="15">
        <f t="shared" si="102"/>
        <v>41123.900694444441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3751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>
        <f t="shared" si="99"/>
        <v>63</v>
      </c>
      <c r="O1363">
        <f t="shared" si="100"/>
        <v>14.21</v>
      </c>
      <c r="P1363" s="11" t="s">
        <v>8278</v>
      </c>
      <c r="Q1363" t="s">
        <v>8279</v>
      </c>
      <c r="R1363" s="15">
        <f t="shared" si="101"/>
        <v>41781.717268518521</v>
      </c>
      <c r="S1363" s="15">
        <f t="shared" si="102"/>
        <v>41811.717268518521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3750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>
        <f t="shared" si="99"/>
        <v>375</v>
      </c>
      <c r="O1364">
        <f t="shared" si="100"/>
        <v>150</v>
      </c>
      <c r="P1364" s="11" t="s">
        <v>8278</v>
      </c>
      <c r="Q1364" t="s">
        <v>8279</v>
      </c>
      <c r="R1364" s="15">
        <f t="shared" si="101"/>
        <v>41464.934386574074</v>
      </c>
      <c r="S1364" s="15">
        <f t="shared" si="102"/>
        <v>41524.934386574074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3746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>
        <f t="shared" si="99"/>
        <v>1873</v>
      </c>
      <c r="O1365">
        <f t="shared" si="100"/>
        <v>749.2</v>
      </c>
      <c r="P1365" s="11" t="s">
        <v>8278</v>
      </c>
      <c r="Q1365" t="s">
        <v>8279</v>
      </c>
      <c r="R1365" s="15">
        <f t="shared" si="101"/>
        <v>42396.8440625</v>
      </c>
      <c r="S1365" s="15">
        <f t="shared" si="102"/>
        <v>42415.332638888889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3736.55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>
        <f t="shared" si="99"/>
        <v>9</v>
      </c>
      <c r="O1366">
        <f t="shared" si="100"/>
        <v>25.95</v>
      </c>
      <c r="P1366" s="11" t="s">
        <v>8281</v>
      </c>
      <c r="Q1366" t="s">
        <v>8282</v>
      </c>
      <c r="R1366" s="15">
        <f t="shared" si="101"/>
        <v>41951.695671296293</v>
      </c>
      <c r="S1366" s="15">
        <f t="shared" si="102"/>
        <v>42011.6956712963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>
        <f t="shared" si="99"/>
        <v>50</v>
      </c>
      <c r="O1367">
        <f t="shared" si="100"/>
        <v>40.6</v>
      </c>
      <c r="P1367" s="11" t="s">
        <v>8281</v>
      </c>
      <c r="Q1367" t="s">
        <v>8282</v>
      </c>
      <c r="R1367" s="15">
        <f t="shared" si="101"/>
        <v>42049.733240740738</v>
      </c>
      <c r="S1367" s="15">
        <f t="shared" si="102"/>
        <v>42079.691574074073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3732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>
        <f t="shared" si="99"/>
        <v>50</v>
      </c>
      <c r="O1368">
        <f t="shared" si="100"/>
        <v>25.39</v>
      </c>
      <c r="P1368" s="11" t="s">
        <v>8281</v>
      </c>
      <c r="Q1368" t="s">
        <v>8282</v>
      </c>
      <c r="R1368" s="15">
        <f t="shared" si="101"/>
        <v>41924.996099537035</v>
      </c>
      <c r="S1368" s="15">
        <f t="shared" si="102"/>
        <v>41970.037766203706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3730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>
        <f t="shared" si="99"/>
        <v>75</v>
      </c>
      <c r="O1369">
        <f t="shared" si="100"/>
        <v>41.44</v>
      </c>
      <c r="P1369" s="11" t="s">
        <v>8281</v>
      </c>
      <c r="Q1369" t="s">
        <v>8282</v>
      </c>
      <c r="R1369" s="15">
        <f t="shared" si="101"/>
        <v>42292.002893518518</v>
      </c>
      <c r="S1369" s="15">
        <f t="shared" si="102"/>
        <v>42322.044560185182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3710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>
        <f t="shared" si="99"/>
        <v>74</v>
      </c>
      <c r="O1370">
        <f t="shared" si="100"/>
        <v>42.64</v>
      </c>
      <c r="P1370" s="11" t="s">
        <v>8281</v>
      </c>
      <c r="Q1370" t="s">
        <v>8282</v>
      </c>
      <c r="R1370" s="15">
        <f t="shared" si="101"/>
        <v>42146.190902777773</v>
      </c>
      <c r="S1370" s="15">
        <f t="shared" si="102"/>
        <v>42170.190902777773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3700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>
        <f t="shared" si="99"/>
        <v>11</v>
      </c>
      <c r="O1371">
        <f t="shared" si="100"/>
        <v>9.11</v>
      </c>
      <c r="P1371" s="11" t="s">
        <v>8281</v>
      </c>
      <c r="Q1371" t="s">
        <v>8282</v>
      </c>
      <c r="R1371" s="15">
        <f t="shared" si="101"/>
        <v>41710.594282407408</v>
      </c>
      <c r="S1371" s="15">
        <f t="shared" si="102"/>
        <v>41740.594282407408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>
        <f t="shared" si="99"/>
        <v>247</v>
      </c>
      <c r="O1372">
        <f t="shared" si="100"/>
        <v>185</v>
      </c>
      <c r="P1372" s="11" t="s">
        <v>8281</v>
      </c>
      <c r="Q1372" t="s">
        <v>8282</v>
      </c>
      <c r="R1372" s="15">
        <f t="shared" si="101"/>
        <v>41548.00335648148</v>
      </c>
      <c r="S1372" s="15">
        <f t="shared" si="102"/>
        <v>41563.00335648148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3685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>
        <f t="shared" si="99"/>
        <v>53</v>
      </c>
      <c r="O1373">
        <f t="shared" si="100"/>
        <v>52.64</v>
      </c>
      <c r="P1373" s="11" t="s">
        <v>8281</v>
      </c>
      <c r="Q1373" t="s">
        <v>8282</v>
      </c>
      <c r="R1373" s="15">
        <f t="shared" si="101"/>
        <v>42101.758587962962</v>
      </c>
      <c r="S1373" s="15">
        <f t="shared" si="102"/>
        <v>42131.758587962962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3684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>
        <f t="shared" si="99"/>
        <v>737</v>
      </c>
      <c r="O1374">
        <f t="shared" si="100"/>
        <v>230.25</v>
      </c>
      <c r="P1374" s="11" t="s">
        <v>8281</v>
      </c>
      <c r="Q1374" t="s">
        <v>8282</v>
      </c>
      <c r="R1374" s="15">
        <f t="shared" si="101"/>
        <v>41072.739953703705</v>
      </c>
      <c r="S1374" s="15">
        <f t="shared" si="102"/>
        <v>41102.739953703705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3674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>
        <f t="shared" si="99"/>
        <v>37</v>
      </c>
      <c r="O1375">
        <f t="shared" si="100"/>
        <v>70.650000000000006</v>
      </c>
      <c r="P1375" s="11" t="s">
        <v>8281</v>
      </c>
      <c r="Q1375" t="s">
        <v>8282</v>
      </c>
      <c r="R1375" s="15">
        <f t="shared" si="101"/>
        <v>42704.95177083333</v>
      </c>
      <c r="S1375" s="15">
        <f t="shared" si="102"/>
        <v>42734.95177083333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3670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>
        <f t="shared" si="99"/>
        <v>245</v>
      </c>
      <c r="O1376">
        <f t="shared" si="100"/>
        <v>55.61</v>
      </c>
      <c r="P1376" s="11" t="s">
        <v>8281</v>
      </c>
      <c r="Q1376" t="s">
        <v>8282</v>
      </c>
      <c r="R1376" s="15">
        <f t="shared" si="101"/>
        <v>42424.161898148144</v>
      </c>
      <c r="S1376" s="15">
        <f t="shared" si="102"/>
        <v>42454.12023148148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3660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>
        <f t="shared" si="99"/>
        <v>92</v>
      </c>
      <c r="O1377">
        <f t="shared" si="100"/>
        <v>33.58</v>
      </c>
      <c r="P1377" s="11" t="s">
        <v>8281</v>
      </c>
      <c r="Q1377" t="s">
        <v>8282</v>
      </c>
      <c r="R1377" s="15">
        <f t="shared" si="101"/>
        <v>42720.066192129627</v>
      </c>
      <c r="S1377" s="15">
        <f t="shared" si="102"/>
        <v>42750.066192129627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3659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>
        <f t="shared" si="99"/>
        <v>99</v>
      </c>
      <c r="O1378">
        <f t="shared" si="100"/>
        <v>21.78</v>
      </c>
      <c r="P1378" s="11" t="s">
        <v>8281</v>
      </c>
      <c r="Q1378" t="s">
        <v>8282</v>
      </c>
      <c r="R1378" s="15">
        <f t="shared" si="101"/>
        <v>42677.669050925921</v>
      </c>
      <c r="S1378" s="15">
        <f t="shared" si="102"/>
        <v>42707.710717592592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3655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>
        <f t="shared" si="99"/>
        <v>281</v>
      </c>
      <c r="O1379">
        <f t="shared" si="100"/>
        <v>117.9</v>
      </c>
      <c r="P1379" s="11" t="s">
        <v>8281</v>
      </c>
      <c r="Q1379" t="s">
        <v>8282</v>
      </c>
      <c r="R1379" s="15">
        <f t="shared" si="101"/>
        <v>42747.219560185185</v>
      </c>
      <c r="S1379" s="15">
        <f t="shared" si="102"/>
        <v>42769.174305555556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3641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>
        <f t="shared" si="99"/>
        <v>182</v>
      </c>
      <c r="O1380">
        <f t="shared" si="100"/>
        <v>27.38</v>
      </c>
      <c r="P1380" s="11" t="s">
        <v>8281</v>
      </c>
      <c r="Q1380" t="s">
        <v>8282</v>
      </c>
      <c r="R1380" s="15">
        <f t="shared" si="101"/>
        <v>42568.759374999994</v>
      </c>
      <c r="S1380" s="15">
        <f t="shared" si="102"/>
        <v>42583.759374999994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3638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>
        <f t="shared" si="99"/>
        <v>36</v>
      </c>
      <c r="O1381">
        <f t="shared" si="100"/>
        <v>24.09</v>
      </c>
      <c r="P1381" s="11" t="s">
        <v>8281</v>
      </c>
      <c r="Q1381" t="s">
        <v>8282</v>
      </c>
      <c r="R1381" s="15">
        <f t="shared" si="101"/>
        <v>42130.491620370376</v>
      </c>
      <c r="S1381" s="15">
        <f t="shared" si="102"/>
        <v>42160.491620370376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3636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>
        <f t="shared" si="99"/>
        <v>14544</v>
      </c>
      <c r="O1382">
        <f t="shared" si="100"/>
        <v>727.2</v>
      </c>
      <c r="P1382" s="11" t="s">
        <v>8281</v>
      </c>
      <c r="Q1382" t="s">
        <v>8282</v>
      </c>
      <c r="R1382" s="15">
        <f t="shared" si="101"/>
        <v>42141.762800925921</v>
      </c>
      <c r="S1382" s="15">
        <f t="shared" si="102"/>
        <v>42164.083333333328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3600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>
        <f t="shared" si="99"/>
        <v>72</v>
      </c>
      <c r="O1383">
        <f t="shared" si="100"/>
        <v>49.32</v>
      </c>
      <c r="P1383" s="11" t="s">
        <v>8281</v>
      </c>
      <c r="Q1383" t="s">
        <v>8282</v>
      </c>
      <c r="R1383" s="15">
        <f t="shared" si="101"/>
        <v>42703.214409722219</v>
      </c>
      <c r="S1383" s="15">
        <f t="shared" si="102"/>
        <v>42733.214409722219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>
        <f t="shared" si="99"/>
        <v>45</v>
      </c>
      <c r="O1384">
        <f t="shared" si="100"/>
        <v>24.32</v>
      </c>
      <c r="P1384" s="11" t="s">
        <v>8281</v>
      </c>
      <c r="Q1384" t="s">
        <v>8282</v>
      </c>
      <c r="R1384" s="15">
        <f t="shared" si="101"/>
        <v>41370.800185185188</v>
      </c>
      <c r="S1384" s="15">
        <f t="shared" si="102"/>
        <v>41400.800185185188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3598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>
        <f t="shared" si="99"/>
        <v>164</v>
      </c>
      <c r="O1385">
        <f t="shared" si="100"/>
        <v>38.69</v>
      </c>
      <c r="P1385" s="11" t="s">
        <v>8281</v>
      </c>
      <c r="Q1385" t="s">
        <v>8282</v>
      </c>
      <c r="R1385" s="15">
        <f t="shared" si="101"/>
        <v>42707.074976851851</v>
      </c>
      <c r="S1385" s="15">
        <f t="shared" si="102"/>
        <v>42727.074976851851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3590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>
        <f t="shared" si="99"/>
        <v>103</v>
      </c>
      <c r="O1386">
        <f t="shared" si="100"/>
        <v>56.98</v>
      </c>
      <c r="P1386" s="11" t="s">
        <v>8281</v>
      </c>
      <c r="Q1386" t="s">
        <v>8282</v>
      </c>
      <c r="R1386" s="15">
        <f t="shared" si="101"/>
        <v>42160.735208333332</v>
      </c>
      <c r="S1386" s="15">
        <f t="shared" si="102"/>
        <v>42190.735208333332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3575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>
        <f t="shared" si="99"/>
        <v>45</v>
      </c>
      <c r="O1387">
        <f t="shared" si="100"/>
        <v>26.68</v>
      </c>
      <c r="P1387" s="11" t="s">
        <v>8281</v>
      </c>
      <c r="Q1387" t="s">
        <v>8282</v>
      </c>
      <c r="R1387" s="15">
        <f t="shared" si="101"/>
        <v>42433.688900462963</v>
      </c>
      <c r="S1387" s="15">
        <f t="shared" si="102"/>
        <v>42489.507638888885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>
        <f t="shared" si="99"/>
        <v>893</v>
      </c>
      <c r="O1388">
        <f t="shared" si="100"/>
        <v>255.15</v>
      </c>
      <c r="P1388" s="11" t="s">
        <v>8281</v>
      </c>
      <c r="Q1388" t="s">
        <v>8282</v>
      </c>
      <c r="R1388" s="15">
        <f t="shared" si="101"/>
        <v>42184.646863425922</v>
      </c>
      <c r="S1388" s="15">
        <f t="shared" si="102"/>
        <v>42214.646863425922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3562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>
        <f t="shared" si="99"/>
        <v>89</v>
      </c>
      <c r="O1389">
        <f t="shared" si="100"/>
        <v>45.67</v>
      </c>
      <c r="P1389" s="11" t="s">
        <v>8281</v>
      </c>
      <c r="Q1389" t="s">
        <v>8282</v>
      </c>
      <c r="R1389" s="15">
        <f t="shared" si="101"/>
        <v>42126.92123842593</v>
      </c>
      <c r="S1389" s="15">
        <f t="shared" si="102"/>
        <v>42158.1875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3555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>
        <f t="shared" si="99"/>
        <v>71</v>
      </c>
      <c r="O1390">
        <f t="shared" si="100"/>
        <v>31.74</v>
      </c>
      <c r="P1390" s="11" t="s">
        <v>8281</v>
      </c>
      <c r="Q1390" t="s">
        <v>8282</v>
      </c>
      <c r="R1390" s="15">
        <f t="shared" si="101"/>
        <v>42634.614780092597</v>
      </c>
      <c r="S1390" s="15">
        <f t="shared" si="102"/>
        <v>42660.676388888889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3550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>
        <f t="shared" si="99"/>
        <v>710</v>
      </c>
      <c r="O1391">
        <f t="shared" si="100"/>
        <v>104.41</v>
      </c>
      <c r="P1391" s="11" t="s">
        <v>8281</v>
      </c>
      <c r="Q1391" t="s">
        <v>8282</v>
      </c>
      <c r="R1391" s="15">
        <f t="shared" si="101"/>
        <v>42565.480983796297</v>
      </c>
      <c r="S1391" s="15">
        <f t="shared" si="102"/>
        <v>42595.480983796297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>
        <f t="shared" si="99"/>
        <v>127</v>
      </c>
      <c r="O1392">
        <f t="shared" si="100"/>
        <v>186.84</v>
      </c>
      <c r="P1392" s="11" t="s">
        <v>8281</v>
      </c>
      <c r="Q1392" t="s">
        <v>8282</v>
      </c>
      <c r="R1392" s="15">
        <f t="shared" si="101"/>
        <v>42087.803310185183</v>
      </c>
      <c r="S1392" s="15">
        <f t="shared" si="102"/>
        <v>42121.716666666667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3540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>
        <f t="shared" si="99"/>
        <v>708</v>
      </c>
      <c r="O1393">
        <f t="shared" si="100"/>
        <v>272.31</v>
      </c>
      <c r="P1393" s="11" t="s">
        <v>8281</v>
      </c>
      <c r="Q1393" t="s">
        <v>8282</v>
      </c>
      <c r="R1393" s="15">
        <f t="shared" si="101"/>
        <v>42193.650671296295</v>
      </c>
      <c r="S1393" s="15">
        <f t="shared" si="102"/>
        <v>42238.207638888889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3535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>
        <f t="shared" si="99"/>
        <v>141</v>
      </c>
      <c r="O1394">
        <f t="shared" si="100"/>
        <v>33.99</v>
      </c>
      <c r="P1394" s="11" t="s">
        <v>8281</v>
      </c>
      <c r="Q1394" t="s">
        <v>8282</v>
      </c>
      <c r="R1394" s="15">
        <f t="shared" si="101"/>
        <v>42401.154930555553</v>
      </c>
      <c r="S1394" s="15">
        <f t="shared" si="102"/>
        <v>42432.154930555553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>
        <f t="shared" si="99"/>
        <v>35</v>
      </c>
      <c r="O1395">
        <f t="shared" si="100"/>
        <v>67.900000000000006</v>
      </c>
      <c r="P1395" s="11" t="s">
        <v>8281</v>
      </c>
      <c r="Q1395" t="s">
        <v>8282</v>
      </c>
      <c r="R1395" s="15">
        <f t="shared" si="101"/>
        <v>42553.681979166664</v>
      </c>
      <c r="S1395" s="15">
        <f t="shared" si="102"/>
        <v>42583.681979166664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3530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>
        <f t="shared" si="99"/>
        <v>471</v>
      </c>
      <c r="O1396">
        <f t="shared" si="100"/>
        <v>207.65</v>
      </c>
      <c r="P1396" s="11" t="s">
        <v>8281</v>
      </c>
      <c r="Q1396" t="s">
        <v>8282</v>
      </c>
      <c r="R1396" s="15">
        <f t="shared" si="101"/>
        <v>42752.144976851851</v>
      </c>
      <c r="S1396" s="15">
        <f t="shared" si="102"/>
        <v>42795.125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>
        <f t="shared" si="99"/>
        <v>101</v>
      </c>
      <c r="O1397">
        <f t="shared" si="100"/>
        <v>43.05</v>
      </c>
      <c r="P1397" s="11" t="s">
        <v>8281</v>
      </c>
      <c r="Q1397" t="s">
        <v>8282</v>
      </c>
      <c r="R1397" s="15">
        <f t="shared" si="101"/>
        <v>42719.90834490741</v>
      </c>
      <c r="S1397" s="15">
        <f t="shared" si="102"/>
        <v>42749.90834490741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3526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>
        <f t="shared" si="99"/>
        <v>59</v>
      </c>
      <c r="O1398">
        <f t="shared" si="100"/>
        <v>48.3</v>
      </c>
      <c r="P1398" s="11" t="s">
        <v>8281</v>
      </c>
      <c r="Q1398" t="s">
        <v>8282</v>
      </c>
      <c r="R1398" s="15">
        <f t="shared" si="101"/>
        <v>42018.99863425926</v>
      </c>
      <c r="S1398" s="15">
        <f t="shared" si="102"/>
        <v>42048.99863425926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3514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>
        <f t="shared" si="99"/>
        <v>35</v>
      </c>
      <c r="O1399">
        <f t="shared" si="100"/>
        <v>22.24</v>
      </c>
      <c r="P1399" s="11" t="s">
        <v>8281</v>
      </c>
      <c r="Q1399" t="s">
        <v>8282</v>
      </c>
      <c r="R1399" s="15">
        <f t="shared" si="101"/>
        <v>42640.917939814812</v>
      </c>
      <c r="S1399" s="15">
        <f t="shared" si="102"/>
        <v>42670.888194444444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3510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>
        <f t="shared" si="99"/>
        <v>80</v>
      </c>
      <c r="O1400">
        <f t="shared" si="100"/>
        <v>54</v>
      </c>
      <c r="P1400" s="11" t="s">
        <v>8281</v>
      </c>
      <c r="Q1400" t="s">
        <v>8282</v>
      </c>
      <c r="R1400" s="15">
        <f t="shared" si="101"/>
        <v>42526.874236111107</v>
      </c>
      <c r="S1400" s="15">
        <f t="shared" si="102"/>
        <v>42556.874236111107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3508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>
        <f t="shared" si="99"/>
        <v>39</v>
      </c>
      <c r="O1401">
        <f t="shared" si="100"/>
        <v>19.07</v>
      </c>
      <c r="P1401" s="11" t="s">
        <v>8281</v>
      </c>
      <c r="Q1401" t="s">
        <v>8282</v>
      </c>
      <c r="R1401" s="15">
        <f t="shared" si="101"/>
        <v>41889.004317129627</v>
      </c>
      <c r="S1401" s="15">
        <f t="shared" si="102"/>
        <v>41919.004317129627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3506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>
        <f t="shared" si="99"/>
        <v>1002</v>
      </c>
      <c r="O1402">
        <f t="shared" si="100"/>
        <v>103.12</v>
      </c>
      <c r="P1402" s="11" t="s">
        <v>8281</v>
      </c>
      <c r="Q1402" t="s">
        <v>8282</v>
      </c>
      <c r="R1402" s="15">
        <f t="shared" si="101"/>
        <v>42498.341122685189</v>
      </c>
      <c r="S1402" s="15">
        <f t="shared" si="102"/>
        <v>42533.229166666672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>
        <f t="shared" si="99"/>
        <v>140</v>
      </c>
      <c r="O1403">
        <f t="shared" si="100"/>
        <v>14.59</v>
      </c>
      <c r="P1403" s="11" t="s">
        <v>8281</v>
      </c>
      <c r="Q1403" t="s">
        <v>8282</v>
      </c>
      <c r="R1403" s="15">
        <f t="shared" si="101"/>
        <v>41399.99622685185</v>
      </c>
      <c r="S1403" s="15">
        <f t="shared" si="102"/>
        <v>41420.99622685185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3500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>
        <f t="shared" si="99"/>
        <v>140</v>
      </c>
      <c r="O1404">
        <f t="shared" si="100"/>
        <v>30.97</v>
      </c>
      <c r="P1404" s="11" t="s">
        <v>8281</v>
      </c>
      <c r="Q1404" t="s">
        <v>8282</v>
      </c>
      <c r="R1404" s="15">
        <f t="shared" si="101"/>
        <v>42065.053368055553</v>
      </c>
      <c r="S1404" s="15">
        <f t="shared" si="102"/>
        <v>42125.011701388896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>
        <f t="shared" si="99"/>
        <v>88</v>
      </c>
      <c r="O1405">
        <f t="shared" si="100"/>
        <v>53.03</v>
      </c>
      <c r="P1405" s="11" t="s">
        <v>8281</v>
      </c>
      <c r="Q1405" t="s">
        <v>8282</v>
      </c>
      <c r="R1405" s="15">
        <f t="shared" si="101"/>
        <v>41451.062905092593</v>
      </c>
      <c r="S1405" s="15">
        <f t="shared" si="102"/>
        <v>41481.062905092593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3500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>
        <f t="shared" si="99"/>
        <v>24</v>
      </c>
      <c r="O1406">
        <f t="shared" si="100"/>
        <v>700</v>
      </c>
      <c r="P1406" s="11" t="s">
        <v>8278</v>
      </c>
      <c r="Q1406" t="s">
        <v>8297</v>
      </c>
      <c r="R1406" s="15">
        <f t="shared" si="101"/>
        <v>42032.510243055556</v>
      </c>
      <c r="S1406" s="15">
        <f t="shared" si="102"/>
        <v>42057.510243055556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3499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>
        <f t="shared" si="99"/>
        <v>14</v>
      </c>
      <c r="O1407">
        <f t="shared" si="100"/>
        <v>205.82</v>
      </c>
      <c r="P1407" s="11" t="s">
        <v>8278</v>
      </c>
      <c r="Q1407" t="s">
        <v>8297</v>
      </c>
      <c r="R1407" s="15">
        <f t="shared" si="101"/>
        <v>41941.680567129632</v>
      </c>
      <c r="S1407" s="15">
        <f t="shared" si="102"/>
        <v>41971.722233796296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3486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>
        <f t="shared" si="99"/>
        <v>29</v>
      </c>
      <c r="O1408">
        <f t="shared" si="100"/>
        <v>1162</v>
      </c>
      <c r="P1408" s="11" t="s">
        <v>8278</v>
      </c>
      <c r="Q1408" t="s">
        <v>8297</v>
      </c>
      <c r="R1408" s="15">
        <f t="shared" si="101"/>
        <v>42297.432951388888</v>
      </c>
      <c r="S1408" s="15">
        <f t="shared" si="102"/>
        <v>42350.416666666672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3485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>
        <f t="shared" si="99"/>
        <v>116</v>
      </c>
      <c r="O1409">
        <f t="shared" si="100"/>
        <v>1742.5</v>
      </c>
      <c r="P1409" s="11" t="s">
        <v>8278</v>
      </c>
      <c r="Q1409" t="s">
        <v>8297</v>
      </c>
      <c r="R1409" s="15">
        <f t="shared" si="101"/>
        <v>41838.536782407406</v>
      </c>
      <c r="S1409" s="15">
        <f t="shared" si="102"/>
        <v>41863.536782407406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3470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>
        <f t="shared" si="99"/>
        <v>347</v>
      </c>
      <c r="O1410">
        <f t="shared" si="100"/>
        <v>578.33000000000004</v>
      </c>
      <c r="P1410" s="11" t="s">
        <v>8278</v>
      </c>
      <c r="Q1410" t="s">
        <v>8297</v>
      </c>
      <c r="R1410" s="15">
        <f t="shared" si="101"/>
        <v>42291.872175925921</v>
      </c>
      <c r="S1410" s="15">
        <f t="shared" si="102"/>
        <v>42321.913842592592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>
        <f t="shared" ref="N1411:N1474" si="103">ROUND(E1411/D1411*100,0)</f>
        <v>87</v>
      </c>
      <c r="O1411">
        <f t="shared" ref="O1411:O1474" si="104">IFERROR(ROUND(E1411/L1411,2),0)</f>
        <v>0</v>
      </c>
      <c r="P1411" s="11" t="s">
        <v>8278</v>
      </c>
      <c r="Q1411" t="s">
        <v>8297</v>
      </c>
      <c r="R1411" s="15">
        <f t="shared" ref="R1411:R1474" si="105">(((J1411/60)/60)/24)+DATE(1970,1,1)</f>
        <v>41945.133506944447</v>
      </c>
      <c r="S1411" s="15">
        <f t="shared" ref="S1411:S1474" si="106">(((I1411/60)/60)/24)+DATE(1970,1,1)</f>
        <v>42005.175173611111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3466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>
        <f t="shared" si="103"/>
        <v>58</v>
      </c>
      <c r="O1412">
        <f t="shared" si="104"/>
        <v>3466</v>
      </c>
      <c r="P1412" s="11" t="s">
        <v>8278</v>
      </c>
      <c r="Q1412" t="s">
        <v>8297</v>
      </c>
      <c r="R1412" s="15">
        <f t="shared" si="105"/>
        <v>42479.318518518514</v>
      </c>
      <c r="S1412" s="15">
        <f t="shared" si="106"/>
        <v>42524.318518518514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3465.32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>
        <f t="shared" si="103"/>
        <v>116</v>
      </c>
      <c r="O1413">
        <f t="shared" si="104"/>
        <v>1155.1099999999999</v>
      </c>
      <c r="P1413" s="11" t="s">
        <v>8278</v>
      </c>
      <c r="Q1413" t="s">
        <v>8297</v>
      </c>
      <c r="R1413" s="15">
        <f t="shared" si="105"/>
        <v>42013.059027777781</v>
      </c>
      <c r="S1413" s="15">
        <f t="shared" si="106"/>
        <v>42041.059027777781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3465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>
        <f t="shared" si="103"/>
        <v>50</v>
      </c>
      <c r="O1414">
        <f t="shared" si="104"/>
        <v>266.54000000000002</v>
      </c>
      <c r="P1414" s="11" t="s">
        <v>8278</v>
      </c>
      <c r="Q1414" t="s">
        <v>8297</v>
      </c>
      <c r="R1414" s="15">
        <f t="shared" si="105"/>
        <v>41947.063645833332</v>
      </c>
      <c r="S1414" s="15">
        <f t="shared" si="106"/>
        <v>41977.063645833332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3460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>
        <f t="shared" si="103"/>
        <v>173</v>
      </c>
      <c r="O1415">
        <f t="shared" si="104"/>
        <v>3460</v>
      </c>
      <c r="P1415" s="11" t="s">
        <v>8278</v>
      </c>
      <c r="Q1415" t="s">
        <v>8297</v>
      </c>
      <c r="R1415" s="15">
        <f t="shared" si="105"/>
        <v>42360.437152777777</v>
      </c>
      <c r="S1415" s="15">
        <f t="shared" si="106"/>
        <v>42420.437152777777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3453.69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>
        <f t="shared" si="103"/>
        <v>691</v>
      </c>
      <c r="O1416">
        <f t="shared" si="104"/>
        <v>3453.69</v>
      </c>
      <c r="P1416" s="11" t="s">
        <v>8278</v>
      </c>
      <c r="Q1416" t="s">
        <v>8297</v>
      </c>
      <c r="R1416" s="15">
        <f t="shared" si="105"/>
        <v>42708.25309027778</v>
      </c>
      <c r="S1416" s="15">
        <f t="shared" si="106"/>
        <v>42738.25309027778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3449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>
        <f t="shared" si="103"/>
        <v>78</v>
      </c>
      <c r="O1417">
        <f t="shared" si="104"/>
        <v>383.22</v>
      </c>
      <c r="P1417" s="11" t="s">
        <v>8278</v>
      </c>
      <c r="Q1417" t="s">
        <v>8297</v>
      </c>
      <c r="R1417" s="15">
        <f t="shared" si="105"/>
        <v>42192.675821759258</v>
      </c>
      <c r="S1417" s="15">
        <f t="shared" si="106"/>
        <v>42232.675821759258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3441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>
        <f t="shared" si="103"/>
        <v>7</v>
      </c>
      <c r="O1418">
        <f t="shared" si="104"/>
        <v>0</v>
      </c>
      <c r="P1418" s="11" t="s">
        <v>8278</v>
      </c>
      <c r="Q1418" t="s">
        <v>8297</v>
      </c>
      <c r="R1418" s="15">
        <f t="shared" si="105"/>
        <v>42299.926145833335</v>
      </c>
      <c r="S1418" s="15">
        <f t="shared" si="106"/>
        <v>42329.967812499999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3440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>
        <f t="shared" si="103"/>
        <v>76</v>
      </c>
      <c r="O1419">
        <f t="shared" si="104"/>
        <v>1720</v>
      </c>
      <c r="P1419" s="11" t="s">
        <v>8278</v>
      </c>
      <c r="Q1419" t="s">
        <v>8297</v>
      </c>
      <c r="R1419" s="15">
        <f t="shared" si="105"/>
        <v>42232.15016203704</v>
      </c>
      <c r="S1419" s="15">
        <f t="shared" si="106"/>
        <v>42262.465972222228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3432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>
        <f t="shared" si="103"/>
        <v>114</v>
      </c>
      <c r="O1420">
        <f t="shared" si="104"/>
        <v>3432</v>
      </c>
      <c r="P1420" s="11" t="s">
        <v>8278</v>
      </c>
      <c r="Q1420" t="s">
        <v>8297</v>
      </c>
      <c r="R1420" s="15">
        <f t="shared" si="105"/>
        <v>42395.456412037034</v>
      </c>
      <c r="S1420" s="15">
        <f t="shared" si="106"/>
        <v>42425.456412037034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3419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>
        <f t="shared" si="103"/>
        <v>54</v>
      </c>
      <c r="O1421">
        <f t="shared" si="104"/>
        <v>341.9</v>
      </c>
      <c r="P1421" s="11" t="s">
        <v>8278</v>
      </c>
      <c r="Q1421" t="s">
        <v>8297</v>
      </c>
      <c r="R1421" s="15">
        <f t="shared" si="105"/>
        <v>42622.456238425926</v>
      </c>
      <c r="S1421" s="15">
        <f t="shared" si="106"/>
        <v>42652.456238425926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3417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>
        <f t="shared" si="103"/>
        <v>3106</v>
      </c>
      <c r="O1422">
        <f t="shared" si="104"/>
        <v>1139</v>
      </c>
      <c r="P1422" s="11" t="s">
        <v>8278</v>
      </c>
      <c r="Q1422" t="s">
        <v>8297</v>
      </c>
      <c r="R1422" s="15">
        <f t="shared" si="105"/>
        <v>42524.667662037042</v>
      </c>
      <c r="S1422" s="15">
        <f t="shared" si="106"/>
        <v>42549.667662037042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3415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>
        <f t="shared" si="103"/>
        <v>2</v>
      </c>
      <c r="O1423">
        <f t="shared" si="104"/>
        <v>1707.5</v>
      </c>
      <c r="P1423" s="11" t="s">
        <v>8278</v>
      </c>
      <c r="Q1423" t="s">
        <v>8297</v>
      </c>
      <c r="R1423" s="15">
        <f t="shared" si="105"/>
        <v>42013.915613425925</v>
      </c>
      <c r="S1423" s="15">
        <f t="shared" si="106"/>
        <v>42043.915613425925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3410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>
        <f t="shared" si="103"/>
        <v>14</v>
      </c>
      <c r="O1424">
        <f t="shared" si="104"/>
        <v>1705</v>
      </c>
      <c r="P1424" s="11" t="s">
        <v>8278</v>
      </c>
      <c r="Q1424" t="s">
        <v>8297</v>
      </c>
      <c r="R1424" s="15">
        <f t="shared" si="105"/>
        <v>42604.239629629628</v>
      </c>
      <c r="S1424" s="15">
        <f t="shared" si="106"/>
        <v>42634.239629629628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3407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>
        <f t="shared" si="103"/>
        <v>11</v>
      </c>
      <c r="O1425">
        <f t="shared" si="104"/>
        <v>3407</v>
      </c>
      <c r="P1425" s="11" t="s">
        <v>8278</v>
      </c>
      <c r="Q1425" t="s">
        <v>8297</v>
      </c>
      <c r="R1425" s="15">
        <f t="shared" si="105"/>
        <v>42340.360312500001</v>
      </c>
      <c r="S1425" s="15">
        <f t="shared" si="106"/>
        <v>42370.360312500001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3407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>
        <f t="shared" si="103"/>
        <v>45</v>
      </c>
      <c r="O1426">
        <f t="shared" si="104"/>
        <v>243.36</v>
      </c>
      <c r="P1426" s="11" t="s">
        <v>8278</v>
      </c>
      <c r="Q1426" t="s">
        <v>8297</v>
      </c>
      <c r="R1426" s="15">
        <f t="shared" si="105"/>
        <v>42676.717615740738</v>
      </c>
      <c r="S1426" s="15">
        <f t="shared" si="106"/>
        <v>42689.759282407409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3405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>
        <f t="shared" si="103"/>
        <v>26</v>
      </c>
      <c r="O1427">
        <f t="shared" si="104"/>
        <v>0</v>
      </c>
      <c r="P1427" s="11" t="s">
        <v>8278</v>
      </c>
      <c r="Q1427" t="s">
        <v>8297</v>
      </c>
      <c r="R1427" s="15">
        <f t="shared" si="105"/>
        <v>42093.131469907406</v>
      </c>
      <c r="S1427" s="15">
        <f t="shared" si="106"/>
        <v>42123.131469907406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3400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>
        <f t="shared" si="103"/>
        <v>340</v>
      </c>
      <c r="O1428">
        <f t="shared" si="104"/>
        <v>0</v>
      </c>
      <c r="P1428" s="11" t="s">
        <v>8278</v>
      </c>
      <c r="Q1428" t="s">
        <v>8297</v>
      </c>
      <c r="R1428" s="15">
        <f t="shared" si="105"/>
        <v>42180.390277777777</v>
      </c>
      <c r="S1428" s="15">
        <f t="shared" si="106"/>
        <v>42240.390277777777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3400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>
        <f t="shared" si="103"/>
        <v>68</v>
      </c>
      <c r="O1429">
        <f t="shared" si="104"/>
        <v>850</v>
      </c>
      <c r="P1429" s="11" t="s">
        <v>8278</v>
      </c>
      <c r="Q1429" t="s">
        <v>8297</v>
      </c>
      <c r="R1429" s="15">
        <f t="shared" si="105"/>
        <v>42601.851678240739</v>
      </c>
      <c r="S1429" s="15">
        <f t="shared" si="106"/>
        <v>42631.851678240739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3398.1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>
        <f t="shared" si="103"/>
        <v>340</v>
      </c>
      <c r="O1430">
        <f t="shared" si="104"/>
        <v>1132.7</v>
      </c>
      <c r="P1430" s="11" t="s">
        <v>8278</v>
      </c>
      <c r="Q1430" t="s">
        <v>8297</v>
      </c>
      <c r="R1430" s="15">
        <f t="shared" si="105"/>
        <v>42432.379826388889</v>
      </c>
      <c r="S1430" s="15">
        <f t="shared" si="106"/>
        <v>42462.338159722218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3397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>
        <f t="shared" si="103"/>
        <v>34</v>
      </c>
      <c r="O1431">
        <f t="shared" si="104"/>
        <v>0</v>
      </c>
      <c r="P1431" s="11" t="s">
        <v>8278</v>
      </c>
      <c r="Q1431" t="s">
        <v>8297</v>
      </c>
      <c r="R1431" s="15">
        <f t="shared" si="105"/>
        <v>42074.060671296291</v>
      </c>
      <c r="S1431" s="15">
        <f t="shared" si="106"/>
        <v>42104.060671296291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3395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>
        <f t="shared" si="103"/>
        <v>68</v>
      </c>
      <c r="O1432">
        <f t="shared" si="104"/>
        <v>679</v>
      </c>
      <c r="P1432" s="11" t="s">
        <v>8278</v>
      </c>
      <c r="Q1432" t="s">
        <v>8297</v>
      </c>
      <c r="R1432" s="15">
        <f t="shared" si="105"/>
        <v>41961.813518518517</v>
      </c>
      <c r="S1432" s="15">
        <f t="shared" si="106"/>
        <v>41992.813518518517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3392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>
        <f t="shared" si="103"/>
        <v>20</v>
      </c>
      <c r="O1433">
        <f t="shared" si="104"/>
        <v>72.17</v>
      </c>
      <c r="P1433" s="11" t="s">
        <v>8278</v>
      </c>
      <c r="Q1433" t="s">
        <v>8297</v>
      </c>
      <c r="R1433" s="15">
        <f t="shared" si="105"/>
        <v>42304.210833333331</v>
      </c>
      <c r="S1433" s="15">
        <f t="shared" si="106"/>
        <v>42334.252500000002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>
        <f t="shared" si="103"/>
        <v>8</v>
      </c>
      <c r="O1434">
        <f t="shared" si="104"/>
        <v>0</v>
      </c>
      <c r="P1434" s="11" t="s">
        <v>8278</v>
      </c>
      <c r="Q1434" t="s">
        <v>8297</v>
      </c>
      <c r="R1434" s="15">
        <f t="shared" si="105"/>
        <v>42175.780416666668</v>
      </c>
      <c r="S1434" s="15">
        <f t="shared" si="106"/>
        <v>42205.780416666668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3385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>
        <f t="shared" si="103"/>
        <v>28</v>
      </c>
      <c r="O1435">
        <f t="shared" si="104"/>
        <v>338.5</v>
      </c>
      <c r="P1435" s="11" t="s">
        <v>8278</v>
      </c>
      <c r="Q1435" t="s">
        <v>8297</v>
      </c>
      <c r="R1435" s="15">
        <f t="shared" si="105"/>
        <v>42673.625868055555</v>
      </c>
      <c r="S1435" s="15">
        <f t="shared" si="106"/>
        <v>42714.458333333328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3385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>
        <f t="shared" si="103"/>
        <v>4</v>
      </c>
      <c r="O1436">
        <f t="shared" si="104"/>
        <v>307.73</v>
      </c>
      <c r="P1436" s="11" t="s">
        <v>8278</v>
      </c>
      <c r="Q1436" t="s">
        <v>8297</v>
      </c>
      <c r="R1436" s="15">
        <f t="shared" si="105"/>
        <v>42142.767106481479</v>
      </c>
      <c r="S1436" s="15">
        <f t="shared" si="106"/>
        <v>42163.625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3383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>
        <f t="shared" si="103"/>
        <v>23</v>
      </c>
      <c r="O1437">
        <f t="shared" si="104"/>
        <v>1691.5</v>
      </c>
      <c r="P1437" s="11" t="s">
        <v>8278</v>
      </c>
      <c r="Q1437" t="s">
        <v>8297</v>
      </c>
      <c r="R1437" s="15">
        <f t="shared" si="105"/>
        <v>42258.780324074076</v>
      </c>
      <c r="S1437" s="15">
        <f t="shared" si="106"/>
        <v>42288.780324074076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3380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>
        <f t="shared" si="103"/>
        <v>34</v>
      </c>
      <c r="O1438">
        <f t="shared" si="104"/>
        <v>1690</v>
      </c>
      <c r="P1438" s="11" t="s">
        <v>8278</v>
      </c>
      <c r="Q1438" t="s">
        <v>8297</v>
      </c>
      <c r="R1438" s="15">
        <f t="shared" si="105"/>
        <v>42391.35019675926</v>
      </c>
      <c r="S1438" s="15">
        <f t="shared" si="106"/>
        <v>42421.35019675926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3372.25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>
        <f t="shared" si="103"/>
        <v>112</v>
      </c>
      <c r="O1439">
        <f t="shared" si="104"/>
        <v>153.28</v>
      </c>
      <c r="P1439" s="11" t="s">
        <v>8278</v>
      </c>
      <c r="Q1439" t="s">
        <v>8297</v>
      </c>
      <c r="R1439" s="15">
        <f t="shared" si="105"/>
        <v>41796.531701388885</v>
      </c>
      <c r="S1439" s="15">
        <f t="shared" si="106"/>
        <v>41833.207638888889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3368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>
        <f t="shared" si="103"/>
        <v>17</v>
      </c>
      <c r="O1440">
        <f t="shared" si="104"/>
        <v>421</v>
      </c>
      <c r="P1440" s="11" t="s">
        <v>8278</v>
      </c>
      <c r="Q1440" t="s">
        <v>8297</v>
      </c>
      <c r="R1440" s="15">
        <f t="shared" si="105"/>
        <v>42457.871516203704</v>
      </c>
      <c r="S1440" s="15">
        <f t="shared" si="106"/>
        <v>42487.579861111109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3366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>
        <f t="shared" si="103"/>
        <v>124</v>
      </c>
      <c r="O1441">
        <f t="shared" si="104"/>
        <v>561</v>
      </c>
      <c r="P1441" s="11" t="s">
        <v>8278</v>
      </c>
      <c r="Q1441" t="s">
        <v>8297</v>
      </c>
      <c r="R1441" s="15">
        <f t="shared" si="105"/>
        <v>42040.829872685179</v>
      </c>
      <c r="S1441" s="15">
        <f t="shared" si="106"/>
        <v>42070.829872685179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3363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>
        <f t="shared" si="103"/>
        <v>26</v>
      </c>
      <c r="O1442">
        <f t="shared" si="104"/>
        <v>3363</v>
      </c>
      <c r="P1442" s="11" t="s">
        <v>8278</v>
      </c>
      <c r="Q1442" t="s">
        <v>8297</v>
      </c>
      <c r="R1442" s="15">
        <f t="shared" si="105"/>
        <v>42486.748414351852</v>
      </c>
      <c r="S1442" s="15">
        <f t="shared" si="106"/>
        <v>42516.748414351852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3360.72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>
        <f t="shared" si="103"/>
        <v>2</v>
      </c>
      <c r="O1443">
        <f t="shared" si="104"/>
        <v>1120.24</v>
      </c>
      <c r="P1443" s="11" t="s">
        <v>8278</v>
      </c>
      <c r="Q1443" t="s">
        <v>8297</v>
      </c>
      <c r="R1443" s="15">
        <f t="shared" si="105"/>
        <v>42198.765844907408</v>
      </c>
      <c r="S1443" s="15">
        <f t="shared" si="106"/>
        <v>42258.765844907408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3353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>
        <f t="shared" si="103"/>
        <v>224</v>
      </c>
      <c r="O1444">
        <f t="shared" si="104"/>
        <v>0</v>
      </c>
      <c r="P1444" s="11" t="s">
        <v>8278</v>
      </c>
      <c r="Q1444" t="s">
        <v>8297</v>
      </c>
      <c r="R1444" s="15">
        <f t="shared" si="105"/>
        <v>42485.64534722222</v>
      </c>
      <c r="S1444" s="15">
        <f t="shared" si="106"/>
        <v>42515.64534722222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3350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>
        <f t="shared" si="103"/>
        <v>26</v>
      </c>
      <c r="O1445">
        <f t="shared" si="104"/>
        <v>0</v>
      </c>
      <c r="P1445" s="11" t="s">
        <v>8278</v>
      </c>
      <c r="Q1445" t="s">
        <v>8297</v>
      </c>
      <c r="R1445" s="15">
        <f t="shared" si="105"/>
        <v>42707.926030092596</v>
      </c>
      <c r="S1445" s="15">
        <f t="shared" si="106"/>
        <v>42737.926030092596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3350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>
        <f t="shared" si="103"/>
        <v>68</v>
      </c>
      <c r="O1446">
        <f t="shared" si="104"/>
        <v>0</v>
      </c>
      <c r="P1446" s="11" t="s">
        <v>8278</v>
      </c>
      <c r="Q1446" t="s">
        <v>8297</v>
      </c>
      <c r="R1446" s="15">
        <f t="shared" si="105"/>
        <v>42199.873402777783</v>
      </c>
      <c r="S1446" s="15">
        <f t="shared" si="106"/>
        <v>42259.873402777783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3350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>
        <f t="shared" si="103"/>
        <v>3</v>
      </c>
      <c r="O1447">
        <f t="shared" si="104"/>
        <v>0</v>
      </c>
      <c r="P1447" s="11" t="s">
        <v>8278</v>
      </c>
      <c r="Q1447" t="s">
        <v>8297</v>
      </c>
      <c r="R1447" s="15">
        <f t="shared" si="105"/>
        <v>42139.542303240742</v>
      </c>
      <c r="S1447" s="15">
        <f t="shared" si="106"/>
        <v>42169.542303240742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3335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>
        <f t="shared" si="103"/>
        <v>371</v>
      </c>
      <c r="O1448">
        <f t="shared" si="104"/>
        <v>0</v>
      </c>
      <c r="P1448" s="11" t="s">
        <v>8278</v>
      </c>
      <c r="Q1448" t="s">
        <v>8297</v>
      </c>
      <c r="R1448" s="15">
        <f t="shared" si="105"/>
        <v>42461.447662037041</v>
      </c>
      <c r="S1448" s="15">
        <f t="shared" si="106"/>
        <v>42481.447662037041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3330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>
        <f t="shared" si="103"/>
        <v>1</v>
      </c>
      <c r="O1449">
        <f t="shared" si="104"/>
        <v>1110</v>
      </c>
      <c r="P1449" s="11" t="s">
        <v>8278</v>
      </c>
      <c r="Q1449" t="s">
        <v>8297</v>
      </c>
      <c r="R1449" s="15">
        <f t="shared" si="105"/>
        <v>42529.730717592596</v>
      </c>
      <c r="S1449" s="15">
        <f t="shared" si="106"/>
        <v>42559.730717592596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3321.25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>
        <f t="shared" si="103"/>
        <v>2</v>
      </c>
      <c r="O1450">
        <f t="shared" si="104"/>
        <v>0</v>
      </c>
      <c r="P1450" s="11" t="s">
        <v>8278</v>
      </c>
      <c r="Q1450" t="s">
        <v>8297</v>
      </c>
      <c r="R1450" s="15">
        <f t="shared" si="105"/>
        <v>42115.936550925922</v>
      </c>
      <c r="S1450" s="15">
        <f t="shared" si="106"/>
        <v>42146.225694444445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3320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>
        <f t="shared" si="103"/>
        <v>37</v>
      </c>
      <c r="O1451">
        <f t="shared" si="104"/>
        <v>0</v>
      </c>
      <c r="P1451" s="11" t="s">
        <v>8278</v>
      </c>
      <c r="Q1451" t="s">
        <v>8297</v>
      </c>
      <c r="R1451" s="15">
        <f t="shared" si="105"/>
        <v>42086.811400462961</v>
      </c>
      <c r="S1451" s="15">
        <f t="shared" si="106"/>
        <v>42134.811400462961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>
        <f t="shared" si="103"/>
        <v>3</v>
      </c>
      <c r="O1452">
        <f t="shared" si="104"/>
        <v>3319</v>
      </c>
      <c r="P1452" s="11" t="s">
        <v>8278</v>
      </c>
      <c r="Q1452" t="s">
        <v>8297</v>
      </c>
      <c r="R1452" s="15">
        <f t="shared" si="105"/>
        <v>42390.171261574069</v>
      </c>
      <c r="S1452" s="15">
        <f t="shared" si="106"/>
        <v>42420.171261574069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3319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>
        <f t="shared" si="103"/>
        <v>18</v>
      </c>
      <c r="O1453">
        <f t="shared" si="104"/>
        <v>1659.5</v>
      </c>
      <c r="P1453" s="11" t="s">
        <v>8278</v>
      </c>
      <c r="Q1453" t="s">
        <v>8297</v>
      </c>
      <c r="R1453" s="15">
        <f t="shared" si="105"/>
        <v>41931.959016203706</v>
      </c>
      <c r="S1453" s="15">
        <f t="shared" si="106"/>
        <v>41962.00068287037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3318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>
        <f t="shared" si="103"/>
        <v>24</v>
      </c>
      <c r="O1454">
        <f t="shared" si="104"/>
        <v>0</v>
      </c>
      <c r="P1454" s="11" t="s">
        <v>8278</v>
      </c>
      <c r="Q1454" t="s">
        <v>8297</v>
      </c>
      <c r="R1454" s="15">
        <f t="shared" si="105"/>
        <v>41818.703275462962</v>
      </c>
      <c r="S1454" s="15">
        <f t="shared" si="106"/>
        <v>41848.703275462962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3317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>
        <f t="shared" si="103"/>
        <v>13</v>
      </c>
      <c r="O1455">
        <f t="shared" si="104"/>
        <v>0</v>
      </c>
      <c r="P1455" s="11" t="s">
        <v>8278</v>
      </c>
      <c r="Q1455" t="s">
        <v>8297</v>
      </c>
      <c r="R1455" s="15">
        <f t="shared" si="105"/>
        <v>42795.696145833332</v>
      </c>
      <c r="S1455" s="15">
        <f t="shared" si="106"/>
        <v>42840.654479166667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3315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>
        <f t="shared" si="103"/>
        <v>189</v>
      </c>
      <c r="O1456">
        <f t="shared" si="104"/>
        <v>3315</v>
      </c>
      <c r="P1456" s="11" t="s">
        <v>8278</v>
      </c>
      <c r="Q1456" t="s">
        <v>8297</v>
      </c>
      <c r="R1456" s="15">
        <f t="shared" si="105"/>
        <v>42463.866666666669</v>
      </c>
      <c r="S1456" s="15">
        <f t="shared" si="106"/>
        <v>42484.915972222225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3315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>
        <f t="shared" si="103"/>
        <v>22</v>
      </c>
      <c r="O1457">
        <f t="shared" si="104"/>
        <v>473.57</v>
      </c>
      <c r="P1457" s="11" t="s">
        <v>8278</v>
      </c>
      <c r="Q1457" t="s">
        <v>8297</v>
      </c>
      <c r="R1457" s="15">
        <f t="shared" si="105"/>
        <v>41832.672685185185</v>
      </c>
      <c r="S1457" s="15">
        <f t="shared" si="106"/>
        <v>41887.568749999999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3307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>
        <f t="shared" si="103"/>
        <v>66</v>
      </c>
      <c r="O1458">
        <f t="shared" si="104"/>
        <v>1102.33</v>
      </c>
      <c r="P1458" s="11" t="s">
        <v>8278</v>
      </c>
      <c r="Q1458" t="s">
        <v>8297</v>
      </c>
      <c r="R1458" s="15">
        <f t="shared" si="105"/>
        <v>42708.668576388889</v>
      </c>
      <c r="S1458" s="15">
        <f t="shared" si="106"/>
        <v>42738.668576388889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3305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>
        <f t="shared" si="103"/>
        <v>55</v>
      </c>
      <c r="O1459">
        <f t="shared" si="104"/>
        <v>0</v>
      </c>
      <c r="P1459" s="11" t="s">
        <v>8278</v>
      </c>
      <c r="Q1459" t="s">
        <v>8297</v>
      </c>
      <c r="R1459" s="15">
        <f t="shared" si="105"/>
        <v>42289.89634259259</v>
      </c>
      <c r="S1459" s="15">
        <f t="shared" si="106"/>
        <v>42319.938009259262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3294.01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>
        <f t="shared" si="103"/>
        <v>66</v>
      </c>
      <c r="O1460">
        <f t="shared" si="104"/>
        <v>0</v>
      </c>
      <c r="P1460" s="11" t="s">
        <v>8278</v>
      </c>
      <c r="Q1460" t="s">
        <v>8297</v>
      </c>
      <c r="R1460" s="15">
        <f t="shared" si="105"/>
        <v>41831.705555555556</v>
      </c>
      <c r="S1460" s="15">
        <f t="shared" si="106"/>
        <v>41862.166666666664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3292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>
        <f t="shared" si="103"/>
        <v>9</v>
      </c>
      <c r="O1461">
        <f t="shared" si="104"/>
        <v>0</v>
      </c>
      <c r="P1461" s="11" t="s">
        <v>8278</v>
      </c>
      <c r="Q1461" t="s">
        <v>8297</v>
      </c>
      <c r="R1461" s="15">
        <f t="shared" si="105"/>
        <v>42312.204814814817</v>
      </c>
      <c r="S1461" s="15">
        <f t="shared" si="106"/>
        <v>42340.725694444445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3289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>
        <f t="shared" si="103"/>
        <v>0</v>
      </c>
      <c r="O1462">
        <f t="shared" si="104"/>
        <v>0</v>
      </c>
      <c r="P1462" s="11" t="s">
        <v>8278</v>
      </c>
      <c r="Q1462" t="s">
        <v>8297</v>
      </c>
      <c r="R1462" s="15">
        <f t="shared" si="105"/>
        <v>41915.896967592591</v>
      </c>
      <c r="S1462" s="15">
        <f t="shared" si="106"/>
        <v>41973.989583333328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>
        <f t="shared" si="103"/>
        <v>22</v>
      </c>
      <c r="O1463">
        <f t="shared" si="104"/>
        <v>9.6300000000000008</v>
      </c>
      <c r="P1463" s="11" t="s">
        <v>8278</v>
      </c>
      <c r="Q1463" t="s">
        <v>8298</v>
      </c>
      <c r="R1463" s="15">
        <f t="shared" si="105"/>
        <v>41899.645300925928</v>
      </c>
      <c r="S1463" s="15">
        <f t="shared" si="106"/>
        <v>41933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3275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>
        <f t="shared" si="103"/>
        <v>82</v>
      </c>
      <c r="O1464">
        <f t="shared" si="104"/>
        <v>21.83</v>
      </c>
      <c r="P1464" s="11" t="s">
        <v>8278</v>
      </c>
      <c r="Q1464" t="s">
        <v>8298</v>
      </c>
      <c r="R1464" s="15">
        <f t="shared" si="105"/>
        <v>41344.662858796299</v>
      </c>
      <c r="S1464" s="15">
        <f t="shared" si="106"/>
        <v>41374.662858796299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3275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>
        <f t="shared" si="103"/>
        <v>546</v>
      </c>
      <c r="O1465">
        <f t="shared" si="104"/>
        <v>131</v>
      </c>
      <c r="P1465" s="11" t="s">
        <v>8278</v>
      </c>
      <c r="Q1465" t="s">
        <v>8298</v>
      </c>
      <c r="R1465" s="15">
        <f t="shared" si="105"/>
        <v>41326.911319444444</v>
      </c>
      <c r="S1465" s="15">
        <f t="shared" si="106"/>
        <v>41371.869652777779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3273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>
        <f t="shared" si="103"/>
        <v>65</v>
      </c>
      <c r="O1466">
        <f t="shared" si="104"/>
        <v>13.99</v>
      </c>
      <c r="P1466" s="11" t="s">
        <v>8278</v>
      </c>
      <c r="Q1466" t="s">
        <v>8298</v>
      </c>
      <c r="R1466" s="15">
        <f t="shared" si="105"/>
        <v>41291.661550925928</v>
      </c>
      <c r="S1466" s="15">
        <f t="shared" si="106"/>
        <v>41321.661550925928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3271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>
        <f t="shared" si="103"/>
        <v>11</v>
      </c>
      <c r="O1467">
        <f t="shared" si="104"/>
        <v>1.26</v>
      </c>
      <c r="P1467" s="11" t="s">
        <v>8278</v>
      </c>
      <c r="Q1467" t="s">
        <v>8298</v>
      </c>
      <c r="R1467" s="15">
        <f t="shared" si="105"/>
        <v>40959.734398148146</v>
      </c>
      <c r="S1467" s="15">
        <f t="shared" si="106"/>
        <v>40990.125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3270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>
        <f t="shared" si="103"/>
        <v>20</v>
      </c>
      <c r="O1468">
        <f t="shared" si="104"/>
        <v>13.19</v>
      </c>
      <c r="P1468" s="11" t="s">
        <v>8278</v>
      </c>
      <c r="Q1468" t="s">
        <v>8298</v>
      </c>
      <c r="R1468" s="15">
        <f t="shared" si="105"/>
        <v>42340.172060185185</v>
      </c>
      <c r="S1468" s="15">
        <f t="shared" si="106"/>
        <v>42381.208333333328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3258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>
        <f t="shared" si="103"/>
        <v>8</v>
      </c>
      <c r="O1469">
        <f t="shared" si="104"/>
        <v>5.43</v>
      </c>
      <c r="P1469" s="11" t="s">
        <v>8278</v>
      </c>
      <c r="Q1469" t="s">
        <v>8298</v>
      </c>
      <c r="R1469" s="15">
        <f t="shared" si="105"/>
        <v>40933.80190972222</v>
      </c>
      <c r="S1469" s="15">
        <f t="shared" si="106"/>
        <v>40993.760243055556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3258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>
        <f t="shared" si="103"/>
        <v>34</v>
      </c>
      <c r="O1470">
        <f t="shared" si="104"/>
        <v>11.12</v>
      </c>
      <c r="P1470" s="11" t="s">
        <v>8278</v>
      </c>
      <c r="Q1470" t="s">
        <v>8298</v>
      </c>
      <c r="R1470" s="15">
        <f t="shared" si="105"/>
        <v>40646.014456018522</v>
      </c>
      <c r="S1470" s="15">
        <f t="shared" si="106"/>
        <v>40706.014456018522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3255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>
        <f t="shared" si="103"/>
        <v>7</v>
      </c>
      <c r="O1471">
        <f t="shared" si="104"/>
        <v>10.14</v>
      </c>
      <c r="P1471" s="11" t="s">
        <v>8278</v>
      </c>
      <c r="Q1471" t="s">
        <v>8298</v>
      </c>
      <c r="R1471" s="15">
        <f t="shared" si="105"/>
        <v>41290.598483796297</v>
      </c>
      <c r="S1471" s="15">
        <f t="shared" si="106"/>
        <v>41320.598483796297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3255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>
        <f t="shared" si="103"/>
        <v>217</v>
      </c>
      <c r="O1472">
        <f t="shared" si="104"/>
        <v>40.19</v>
      </c>
      <c r="P1472" s="11" t="s">
        <v>8278</v>
      </c>
      <c r="Q1472" t="s">
        <v>8298</v>
      </c>
      <c r="R1472" s="15">
        <f t="shared" si="105"/>
        <v>41250.827118055553</v>
      </c>
      <c r="S1472" s="15">
        <f t="shared" si="106"/>
        <v>41271.827118055553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3250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>
        <f t="shared" si="103"/>
        <v>10</v>
      </c>
      <c r="O1473">
        <f t="shared" si="104"/>
        <v>9.48</v>
      </c>
      <c r="P1473" s="11" t="s">
        <v>8278</v>
      </c>
      <c r="Q1473" t="s">
        <v>8298</v>
      </c>
      <c r="R1473" s="15">
        <f t="shared" si="105"/>
        <v>42073.957569444443</v>
      </c>
      <c r="S1473" s="15">
        <f t="shared" si="106"/>
        <v>42103.957569444443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>
        <f t="shared" si="103"/>
        <v>13</v>
      </c>
      <c r="O1474">
        <f t="shared" si="104"/>
        <v>9.6300000000000008</v>
      </c>
      <c r="P1474" s="11" t="s">
        <v>8278</v>
      </c>
      <c r="Q1474" t="s">
        <v>8298</v>
      </c>
      <c r="R1474" s="15">
        <f t="shared" si="105"/>
        <v>41533.542858796296</v>
      </c>
      <c r="S1474" s="15">
        <f t="shared" si="106"/>
        <v>41563.542858796296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3231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>
        <f t="shared" ref="N1475:N1538" si="107">ROUND(E1475/D1475*100,0)</f>
        <v>215</v>
      </c>
      <c r="O1475">
        <f t="shared" ref="O1475:O1538" si="108">IFERROR(ROUND(E1475/L1475,2),0)</f>
        <v>68.739999999999995</v>
      </c>
      <c r="P1475" s="11" t="s">
        <v>8278</v>
      </c>
      <c r="Q1475" t="s">
        <v>8298</v>
      </c>
      <c r="R1475" s="15">
        <f t="shared" ref="R1475:R1538" si="109">(((J1475/60)/60)/24)+DATE(1970,1,1)</f>
        <v>40939.979618055557</v>
      </c>
      <c r="S1475" s="15">
        <f t="shared" ref="S1475:S1538" si="110">(((I1475/60)/60)/24)+DATE(1970,1,1)</f>
        <v>40969.979618055557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>
        <f t="shared" si="107"/>
        <v>108</v>
      </c>
      <c r="O1476">
        <f t="shared" si="108"/>
        <v>42.45</v>
      </c>
      <c r="P1476" s="11" t="s">
        <v>8278</v>
      </c>
      <c r="Q1476" t="s">
        <v>8298</v>
      </c>
      <c r="R1476" s="15">
        <f t="shared" si="109"/>
        <v>41500.727916666663</v>
      </c>
      <c r="S1476" s="15">
        <f t="shared" si="110"/>
        <v>41530.727916666663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3226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>
        <f t="shared" si="107"/>
        <v>22</v>
      </c>
      <c r="O1477">
        <f t="shared" si="108"/>
        <v>7.32</v>
      </c>
      <c r="P1477" s="11" t="s">
        <v>8278</v>
      </c>
      <c r="Q1477" t="s">
        <v>8298</v>
      </c>
      <c r="R1477" s="15">
        <f t="shared" si="109"/>
        <v>41960.722951388889</v>
      </c>
      <c r="S1477" s="15">
        <f t="shared" si="110"/>
        <v>41993.207638888889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3225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>
        <f t="shared" si="107"/>
        <v>54</v>
      </c>
      <c r="O1478">
        <f t="shared" si="108"/>
        <v>3.52</v>
      </c>
      <c r="P1478" s="11" t="s">
        <v>8278</v>
      </c>
      <c r="Q1478" t="s">
        <v>8298</v>
      </c>
      <c r="R1478" s="15">
        <f t="shared" si="109"/>
        <v>40766.041921296295</v>
      </c>
      <c r="S1478" s="15">
        <f t="shared" si="110"/>
        <v>40796.041921296295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3223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>
        <f t="shared" si="107"/>
        <v>11</v>
      </c>
      <c r="O1479">
        <f t="shared" si="108"/>
        <v>8.73</v>
      </c>
      <c r="P1479" s="11" t="s">
        <v>8278</v>
      </c>
      <c r="Q1479" t="s">
        <v>8298</v>
      </c>
      <c r="R1479" s="15">
        <f t="shared" si="109"/>
        <v>40840.615787037037</v>
      </c>
      <c r="S1479" s="15">
        <f t="shared" si="110"/>
        <v>40900.125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3222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>
        <f t="shared" si="107"/>
        <v>6</v>
      </c>
      <c r="O1480">
        <f t="shared" si="108"/>
        <v>0.16</v>
      </c>
      <c r="P1480" s="11" t="s">
        <v>8278</v>
      </c>
      <c r="Q1480" t="s">
        <v>8298</v>
      </c>
      <c r="R1480" s="15">
        <f t="shared" si="109"/>
        <v>41394.871678240743</v>
      </c>
      <c r="S1480" s="15">
        <f t="shared" si="110"/>
        <v>41408.871678240743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3221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>
        <f t="shared" si="107"/>
        <v>201</v>
      </c>
      <c r="O1481">
        <f t="shared" si="108"/>
        <v>45.37</v>
      </c>
      <c r="P1481" s="11" t="s">
        <v>8278</v>
      </c>
      <c r="Q1481" t="s">
        <v>8298</v>
      </c>
      <c r="R1481" s="15">
        <f t="shared" si="109"/>
        <v>41754.745243055557</v>
      </c>
      <c r="S1481" s="15">
        <f t="shared" si="110"/>
        <v>41769.165972222225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3211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>
        <f t="shared" si="107"/>
        <v>6</v>
      </c>
      <c r="O1482">
        <f t="shared" si="108"/>
        <v>5.0599999999999996</v>
      </c>
      <c r="P1482" s="11" t="s">
        <v>8278</v>
      </c>
      <c r="Q1482" t="s">
        <v>8298</v>
      </c>
      <c r="R1482" s="15">
        <f t="shared" si="109"/>
        <v>41464.934016203704</v>
      </c>
      <c r="S1482" s="15">
        <f t="shared" si="110"/>
        <v>41481.708333333336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3211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>
        <f t="shared" si="107"/>
        <v>64</v>
      </c>
      <c r="O1483">
        <f t="shared" si="108"/>
        <v>535.16999999999996</v>
      </c>
      <c r="P1483" s="11" t="s">
        <v>8278</v>
      </c>
      <c r="Q1483" t="s">
        <v>8280</v>
      </c>
      <c r="R1483" s="15">
        <f t="shared" si="109"/>
        <v>41550.922974537039</v>
      </c>
      <c r="S1483" s="15">
        <f t="shared" si="110"/>
        <v>41580.922974537039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3210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>
        <f t="shared" si="107"/>
        <v>64</v>
      </c>
      <c r="O1484">
        <f t="shared" si="108"/>
        <v>3210</v>
      </c>
      <c r="P1484" s="11" t="s">
        <v>8278</v>
      </c>
      <c r="Q1484" t="s">
        <v>8280</v>
      </c>
      <c r="R1484" s="15">
        <f t="shared" si="109"/>
        <v>41136.85805555556</v>
      </c>
      <c r="S1484" s="15">
        <f t="shared" si="110"/>
        <v>41159.32708333333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3205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>
        <f t="shared" si="107"/>
        <v>46</v>
      </c>
      <c r="O1485">
        <f t="shared" si="108"/>
        <v>1602.5</v>
      </c>
      <c r="P1485" s="11" t="s">
        <v>8278</v>
      </c>
      <c r="Q1485" t="s">
        <v>8280</v>
      </c>
      <c r="R1485" s="15">
        <f t="shared" si="109"/>
        <v>42548.192997685182</v>
      </c>
      <c r="S1485" s="15">
        <f t="shared" si="110"/>
        <v>42573.192997685182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3201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>
        <f t="shared" si="107"/>
        <v>160</v>
      </c>
      <c r="O1486">
        <f t="shared" si="108"/>
        <v>0</v>
      </c>
      <c r="P1486" s="11" t="s">
        <v>8278</v>
      </c>
      <c r="Q1486" t="s">
        <v>8280</v>
      </c>
      <c r="R1486" s="15">
        <f t="shared" si="109"/>
        <v>41053.200960648144</v>
      </c>
      <c r="S1486" s="15">
        <f t="shared" si="110"/>
        <v>41111.618750000001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3200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>
        <f t="shared" si="107"/>
        <v>48</v>
      </c>
      <c r="O1487">
        <f t="shared" si="108"/>
        <v>1066.67</v>
      </c>
      <c r="P1487" s="11" t="s">
        <v>8278</v>
      </c>
      <c r="Q1487" t="s">
        <v>8280</v>
      </c>
      <c r="R1487" s="15">
        <f t="shared" si="109"/>
        <v>42130.795983796299</v>
      </c>
      <c r="S1487" s="15">
        <f t="shared" si="110"/>
        <v>42175.795983796299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>
        <f t="shared" si="107"/>
        <v>16</v>
      </c>
      <c r="O1488">
        <f t="shared" si="108"/>
        <v>1066.67</v>
      </c>
      <c r="P1488" s="11" t="s">
        <v>8278</v>
      </c>
      <c r="Q1488" t="s">
        <v>8280</v>
      </c>
      <c r="R1488" s="15">
        <f t="shared" si="109"/>
        <v>42032.168530092589</v>
      </c>
      <c r="S1488" s="15">
        <f t="shared" si="110"/>
        <v>42062.168530092589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3195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>
        <f t="shared" si="107"/>
        <v>32</v>
      </c>
      <c r="O1489">
        <f t="shared" si="108"/>
        <v>0</v>
      </c>
      <c r="P1489" s="11" t="s">
        <v>8278</v>
      </c>
      <c r="Q1489" t="s">
        <v>8280</v>
      </c>
      <c r="R1489" s="15">
        <f t="shared" si="109"/>
        <v>42554.917488425926</v>
      </c>
      <c r="S1489" s="15">
        <f t="shared" si="110"/>
        <v>42584.917488425926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3190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>
        <f t="shared" si="107"/>
        <v>21</v>
      </c>
      <c r="O1490">
        <f t="shared" si="108"/>
        <v>531.66999999999996</v>
      </c>
      <c r="P1490" s="11" t="s">
        <v>8278</v>
      </c>
      <c r="Q1490" t="s">
        <v>8280</v>
      </c>
      <c r="R1490" s="15">
        <f t="shared" si="109"/>
        <v>41614.563194444447</v>
      </c>
      <c r="S1490" s="15">
        <f t="shared" si="110"/>
        <v>41644.563194444447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3186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>
        <f t="shared" si="107"/>
        <v>64</v>
      </c>
      <c r="O1491">
        <f t="shared" si="108"/>
        <v>0</v>
      </c>
      <c r="P1491" s="11" t="s">
        <v>8278</v>
      </c>
      <c r="Q1491" t="s">
        <v>8280</v>
      </c>
      <c r="R1491" s="15">
        <f t="shared" si="109"/>
        <v>41198.611712962964</v>
      </c>
      <c r="S1491" s="15">
        <f t="shared" si="110"/>
        <v>41228.653379629628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3185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>
        <f t="shared" si="107"/>
        <v>110</v>
      </c>
      <c r="O1492">
        <f t="shared" si="108"/>
        <v>167.63</v>
      </c>
      <c r="P1492" s="11" t="s">
        <v>8278</v>
      </c>
      <c r="Q1492" t="s">
        <v>8280</v>
      </c>
      <c r="R1492" s="15">
        <f t="shared" si="109"/>
        <v>41520.561041666668</v>
      </c>
      <c r="S1492" s="15">
        <f t="shared" si="110"/>
        <v>41549.561041666668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3178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>
        <f t="shared" si="107"/>
        <v>265</v>
      </c>
      <c r="O1493">
        <f t="shared" si="108"/>
        <v>3178</v>
      </c>
      <c r="P1493" s="11" t="s">
        <v>8278</v>
      </c>
      <c r="Q1493" t="s">
        <v>8280</v>
      </c>
      <c r="R1493" s="15">
        <f t="shared" si="109"/>
        <v>41991.713460648149</v>
      </c>
      <c r="S1493" s="15">
        <f t="shared" si="110"/>
        <v>42050.651388888888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3175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>
        <f t="shared" si="107"/>
        <v>79</v>
      </c>
      <c r="O1494">
        <f t="shared" si="108"/>
        <v>1587.5</v>
      </c>
      <c r="P1494" s="11" t="s">
        <v>8278</v>
      </c>
      <c r="Q1494" t="s">
        <v>8280</v>
      </c>
      <c r="R1494" s="15">
        <f t="shared" si="109"/>
        <v>40682.884791666671</v>
      </c>
      <c r="S1494" s="15">
        <f t="shared" si="110"/>
        <v>40712.884791666671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3172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>
        <f t="shared" si="107"/>
        <v>132</v>
      </c>
      <c r="O1495">
        <f t="shared" si="108"/>
        <v>0</v>
      </c>
      <c r="P1495" s="11" t="s">
        <v>8278</v>
      </c>
      <c r="Q1495" t="s">
        <v>8280</v>
      </c>
      <c r="R1495" s="15">
        <f t="shared" si="109"/>
        <v>41411.866608796299</v>
      </c>
      <c r="S1495" s="15">
        <f t="shared" si="110"/>
        <v>41441.866608796299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3171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>
        <f t="shared" si="107"/>
        <v>63</v>
      </c>
      <c r="O1496">
        <f t="shared" si="108"/>
        <v>288.27</v>
      </c>
      <c r="P1496" s="11" t="s">
        <v>8278</v>
      </c>
      <c r="Q1496" t="s">
        <v>8280</v>
      </c>
      <c r="R1496" s="15">
        <f t="shared" si="109"/>
        <v>42067.722372685181</v>
      </c>
      <c r="S1496" s="15">
        <f t="shared" si="110"/>
        <v>42097.651388888888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3170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>
        <f t="shared" si="107"/>
        <v>159</v>
      </c>
      <c r="O1497">
        <f t="shared" si="108"/>
        <v>0</v>
      </c>
      <c r="P1497" s="11" t="s">
        <v>8278</v>
      </c>
      <c r="Q1497" t="s">
        <v>8280</v>
      </c>
      <c r="R1497" s="15">
        <f t="shared" si="109"/>
        <v>40752.789710648147</v>
      </c>
      <c r="S1497" s="15">
        <f t="shared" si="110"/>
        <v>40782.789710648147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3160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>
        <f t="shared" si="107"/>
        <v>211</v>
      </c>
      <c r="O1498">
        <f t="shared" si="108"/>
        <v>0</v>
      </c>
      <c r="P1498" s="11" t="s">
        <v>8278</v>
      </c>
      <c r="Q1498" t="s">
        <v>8280</v>
      </c>
      <c r="R1498" s="15">
        <f t="shared" si="109"/>
        <v>41838.475219907406</v>
      </c>
      <c r="S1498" s="15">
        <f t="shared" si="110"/>
        <v>41898.475219907406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3158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>
        <f t="shared" si="107"/>
        <v>21</v>
      </c>
      <c r="O1499">
        <f t="shared" si="108"/>
        <v>3158</v>
      </c>
      <c r="P1499" s="11" t="s">
        <v>8278</v>
      </c>
      <c r="Q1499" t="s">
        <v>8280</v>
      </c>
      <c r="R1499" s="15">
        <f t="shared" si="109"/>
        <v>41444.64261574074</v>
      </c>
      <c r="S1499" s="15">
        <f t="shared" si="110"/>
        <v>41486.821527777778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3155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>
        <f t="shared" si="107"/>
        <v>105</v>
      </c>
      <c r="O1500">
        <f t="shared" si="108"/>
        <v>1051.67</v>
      </c>
      <c r="P1500" s="11" t="s">
        <v>8278</v>
      </c>
      <c r="Q1500" t="s">
        <v>8280</v>
      </c>
      <c r="R1500" s="15">
        <f t="shared" si="109"/>
        <v>41840.983541666668</v>
      </c>
      <c r="S1500" s="15">
        <f t="shared" si="110"/>
        <v>41885.983541666668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3150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>
        <f t="shared" si="107"/>
        <v>158</v>
      </c>
      <c r="O1501">
        <f t="shared" si="108"/>
        <v>3150</v>
      </c>
      <c r="P1501" s="11" t="s">
        <v>8278</v>
      </c>
      <c r="Q1501" t="s">
        <v>8280</v>
      </c>
      <c r="R1501" s="15">
        <f t="shared" si="109"/>
        <v>42527.007326388892</v>
      </c>
      <c r="S1501" s="15">
        <f t="shared" si="110"/>
        <v>42587.007326388892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3148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>
        <f t="shared" si="107"/>
        <v>112</v>
      </c>
      <c r="O1502">
        <f t="shared" si="108"/>
        <v>209.87</v>
      </c>
      <c r="P1502" s="11" t="s">
        <v>8278</v>
      </c>
      <c r="Q1502" t="s">
        <v>8280</v>
      </c>
      <c r="R1502" s="15">
        <f t="shared" si="109"/>
        <v>41365.904594907406</v>
      </c>
      <c r="S1502" s="15">
        <f t="shared" si="110"/>
        <v>41395.904594907406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3145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>
        <f t="shared" si="107"/>
        <v>6</v>
      </c>
      <c r="O1503">
        <f t="shared" si="108"/>
        <v>3.55</v>
      </c>
      <c r="P1503" s="11" t="s">
        <v>8294</v>
      </c>
      <c r="Q1503" t="s">
        <v>8295</v>
      </c>
      <c r="R1503" s="15">
        <f t="shared" si="109"/>
        <v>42163.583599537036</v>
      </c>
      <c r="S1503" s="15">
        <f t="shared" si="110"/>
        <v>42193.583599537036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3135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>
        <f t="shared" si="107"/>
        <v>14</v>
      </c>
      <c r="O1504">
        <f t="shared" si="108"/>
        <v>9.5299999999999994</v>
      </c>
      <c r="P1504" s="11" t="s">
        <v>8294</v>
      </c>
      <c r="Q1504" t="s">
        <v>8295</v>
      </c>
      <c r="R1504" s="15">
        <f t="shared" si="109"/>
        <v>42426.542592592596</v>
      </c>
      <c r="S1504" s="15">
        <f t="shared" si="110"/>
        <v>42454.916666666672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3133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>
        <f t="shared" si="107"/>
        <v>84</v>
      </c>
      <c r="O1505">
        <f t="shared" si="108"/>
        <v>44.13</v>
      </c>
      <c r="P1505" s="11" t="s">
        <v>8294</v>
      </c>
      <c r="Q1505" t="s">
        <v>8295</v>
      </c>
      <c r="R1505" s="15">
        <f t="shared" si="109"/>
        <v>42606.347233796296</v>
      </c>
      <c r="S1505" s="15">
        <f t="shared" si="110"/>
        <v>42666.347233796296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3132.63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>
        <f t="shared" si="107"/>
        <v>48</v>
      </c>
      <c r="O1506">
        <f t="shared" si="108"/>
        <v>11.65</v>
      </c>
      <c r="P1506" s="11" t="s">
        <v>8294</v>
      </c>
      <c r="Q1506" t="s">
        <v>8295</v>
      </c>
      <c r="R1506" s="15">
        <f t="shared" si="109"/>
        <v>41772.657685185186</v>
      </c>
      <c r="S1506" s="15">
        <f t="shared" si="110"/>
        <v>41800.356249999997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3125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>
        <f t="shared" si="107"/>
        <v>20</v>
      </c>
      <c r="O1507">
        <f t="shared" si="108"/>
        <v>9.06</v>
      </c>
      <c r="P1507" s="11" t="s">
        <v>8294</v>
      </c>
      <c r="Q1507" t="s">
        <v>8295</v>
      </c>
      <c r="R1507" s="15">
        <f t="shared" si="109"/>
        <v>42414.44332175926</v>
      </c>
      <c r="S1507" s="15">
        <f t="shared" si="110"/>
        <v>42451.834027777775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3122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>
        <f t="shared" si="107"/>
        <v>208</v>
      </c>
      <c r="O1508">
        <f t="shared" si="108"/>
        <v>72.599999999999994</v>
      </c>
      <c r="P1508" s="11" t="s">
        <v>8294</v>
      </c>
      <c r="Q1508" t="s">
        <v>8295</v>
      </c>
      <c r="R1508" s="15">
        <f t="shared" si="109"/>
        <v>41814.785925925928</v>
      </c>
      <c r="S1508" s="15">
        <f t="shared" si="110"/>
        <v>41844.785925925928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3120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>
        <f t="shared" si="107"/>
        <v>260</v>
      </c>
      <c r="O1509">
        <f t="shared" si="108"/>
        <v>94.55</v>
      </c>
      <c r="P1509" s="11" t="s">
        <v>8294</v>
      </c>
      <c r="Q1509" t="s">
        <v>8295</v>
      </c>
      <c r="R1509" s="15">
        <f t="shared" si="109"/>
        <v>40254.450335648151</v>
      </c>
      <c r="S1509" s="15">
        <f t="shared" si="110"/>
        <v>40313.340277777781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3120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>
        <f t="shared" si="107"/>
        <v>17</v>
      </c>
      <c r="O1510">
        <f t="shared" si="108"/>
        <v>14.79</v>
      </c>
      <c r="P1510" s="11" t="s">
        <v>8294</v>
      </c>
      <c r="Q1510" t="s">
        <v>8295</v>
      </c>
      <c r="R1510" s="15">
        <f t="shared" si="109"/>
        <v>41786.614363425928</v>
      </c>
      <c r="S1510" s="15">
        <f t="shared" si="110"/>
        <v>41817.614363425928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3105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>
        <f t="shared" si="107"/>
        <v>18</v>
      </c>
      <c r="O1511">
        <f t="shared" si="108"/>
        <v>15.84</v>
      </c>
      <c r="P1511" s="11" t="s">
        <v>8294</v>
      </c>
      <c r="Q1511" t="s">
        <v>8295</v>
      </c>
      <c r="R1511" s="15">
        <f t="shared" si="109"/>
        <v>42751.533391203702</v>
      </c>
      <c r="S1511" s="15">
        <f t="shared" si="110"/>
        <v>42780.957638888889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3105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>
        <f t="shared" si="107"/>
        <v>19</v>
      </c>
      <c r="O1512">
        <f t="shared" si="108"/>
        <v>7.67</v>
      </c>
      <c r="P1512" s="11" t="s">
        <v>8294</v>
      </c>
      <c r="Q1512" t="s">
        <v>8295</v>
      </c>
      <c r="R1512" s="15">
        <f t="shared" si="109"/>
        <v>41809.385162037033</v>
      </c>
      <c r="S1512" s="15">
        <f t="shared" si="110"/>
        <v>41839.385162037033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3100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>
        <f t="shared" si="107"/>
        <v>22</v>
      </c>
      <c r="O1513">
        <f t="shared" si="108"/>
        <v>15.05</v>
      </c>
      <c r="P1513" s="11" t="s">
        <v>8294</v>
      </c>
      <c r="Q1513" t="s">
        <v>8295</v>
      </c>
      <c r="R1513" s="15">
        <f t="shared" si="109"/>
        <v>42296.583379629628</v>
      </c>
      <c r="S1513" s="15">
        <f t="shared" si="110"/>
        <v>42326.625046296293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3100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>
        <f t="shared" si="107"/>
        <v>89</v>
      </c>
      <c r="O1514">
        <f t="shared" si="108"/>
        <v>9.25</v>
      </c>
      <c r="P1514" s="11" t="s">
        <v>8294</v>
      </c>
      <c r="Q1514" t="s">
        <v>8295</v>
      </c>
      <c r="R1514" s="15">
        <f t="shared" si="109"/>
        <v>42741.684479166666</v>
      </c>
      <c r="S1514" s="15">
        <f t="shared" si="110"/>
        <v>42771.684479166666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>
        <f t="shared" si="107"/>
        <v>39</v>
      </c>
      <c r="O1515">
        <f t="shared" si="108"/>
        <v>14.42</v>
      </c>
      <c r="P1515" s="11" t="s">
        <v>8294</v>
      </c>
      <c r="Q1515" t="s">
        <v>8295</v>
      </c>
      <c r="R1515" s="15">
        <f t="shared" si="109"/>
        <v>41806.637337962966</v>
      </c>
      <c r="S1515" s="15">
        <f t="shared" si="110"/>
        <v>41836.637337962966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3100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>
        <f t="shared" si="107"/>
        <v>12</v>
      </c>
      <c r="O1516">
        <f t="shared" si="108"/>
        <v>17.61</v>
      </c>
      <c r="P1516" s="11" t="s">
        <v>8294</v>
      </c>
      <c r="Q1516" t="s">
        <v>8295</v>
      </c>
      <c r="R1516" s="15">
        <f t="shared" si="109"/>
        <v>42234.597685185188</v>
      </c>
      <c r="S1516" s="15">
        <f t="shared" si="110"/>
        <v>42274.597685185188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3095.11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>
        <f t="shared" si="107"/>
        <v>1</v>
      </c>
      <c r="O1517">
        <f t="shared" si="108"/>
        <v>5.58</v>
      </c>
      <c r="P1517" s="11" t="s">
        <v>8294</v>
      </c>
      <c r="Q1517" t="s">
        <v>8295</v>
      </c>
      <c r="R1517" s="15">
        <f t="shared" si="109"/>
        <v>42415.253437499996</v>
      </c>
      <c r="S1517" s="15">
        <f t="shared" si="110"/>
        <v>42445.211770833332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3084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>
        <f t="shared" si="107"/>
        <v>18</v>
      </c>
      <c r="O1518">
        <f t="shared" si="108"/>
        <v>26.59</v>
      </c>
      <c r="P1518" s="11" t="s">
        <v>8294</v>
      </c>
      <c r="Q1518" t="s">
        <v>8295</v>
      </c>
      <c r="R1518" s="15">
        <f t="shared" si="109"/>
        <v>42619.466342592597</v>
      </c>
      <c r="S1518" s="15">
        <f t="shared" si="110"/>
        <v>42649.583333333328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3081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>
        <f t="shared" si="107"/>
        <v>21</v>
      </c>
      <c r="O1519">
        <f t="shared" si="108"/>
        <v>5.01</v>
      </c>
      <c r="P1519" s="11" t="s">
        <v>8294</v>
      </c>
      <c r="Q1519" t="s">
        <v>8295</v>
      </c>
      <c r="R1519" s="15">
        <f t="shared" si="109"/>
        <v>41948.56658564815</v>
      </c>
      <c r="S1519" s="15">
        <f t="shared" si="110"/>
        <v>41979.25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>
        <f t="shared" si="107"/>
        <v>21</v>
      </c>
      <c r="O1520">
        <f t="shared" si="108"/>
        <v>13.05</v>
      </c>
      <c r="P1520" s="11" t="s">
        <v>8294</v>
      </c>
      <c r="Q1520" t="s">
        <v>8295</v>
      </c>
      <c r="R1520" s="15">
        <f t="shared" si="109"/>
        <v>41760.8200462963</v>
      </c>
      <c r="S1520" s="15">
        <f t="shared" si="110"/>
        <v>41790.8200462963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3080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>
        <f t="shared" si="107"/>
        <v>34</v>
      </c>
      <c r="O1521">
        <f t="shared" si="108"/>
        <v>21.24</v>
      </c>
      <c r="P1521" s="11" t="s">
        <v>8294</v>
      </c>
      <c r="Q1521" t="s">
        <v>8295</v>
      </c>
      <c r="R1521" s="15">
        <f t="shared" si="109"/>
        <v>41782.741701388892</v>
      </c>
      <c r="S1521" s="15">
        <f t="shared" si="110"/>
        <v>41810.915972222225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3067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>
        <f t="shared" si="107"/>
        <v>17</v>
      </c>
      <c r="O1522">
        <f t="shared" si="108"/>
        <v>18.37</v>
      </c>
      <c r="P1522" s="11" t="s">
        <v>8294</v>
      </c>
      <c r="Q1522" t="s">
        <v>8295</v>
      </c>
      <c r="R1522" s="15">
        <f t="shared" si="109"/>
        <v>41955.857789351852</v>
      </c>
      <c r="S1522" s="15">
        <f t="shared" si="110"/>
        <v>41992.166666666672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3062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>
        <f t="shared" si="107"/>
        <v>8</v>
      </c>
      <c r="O1523">
        <f t="shared" si="108"/>
        <v>13.03</v>
      </c>
      <c r="P1523" s="11" t="s">
        <v>8294</v>
      </c>
      <c r="Q1523" t="s">
        <v>8295</v>
      </c>
      <c r="R1523" s="15">
        <f t="shared" si="109"/>
        <v>42493.167719907404</v>
      </c>
      <c r="S1523" s="15">
        <f t="shared" si="110"/>
        <v>42528.167719907404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3061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>
        <f t="shared" si="107"/>
        <v>7</v>
      </c>
      <c r="O1524">
        <f t="shared" si="108"/>
        <v>6.77</v>
      </c>
      <c r="P1524" s="11" t="s">
        <v>8294</v>
      </c>
      <c r="Q1524" t="s">
        <v>8295</v>
      </c>
      <c r="R1524" s="15">
        <f t="shared" si="109"/>
        <v>41899.830312500002</v>
      </c>
      <c r="S1524" s="15">
        <f t="shared" si="110"/>
        <v>41929.830312500002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>
        <f t="shared" si="107"/>
        <v>17</v>
      </c>
      <c r="O1525">
        <f t="shared" si="108"/>
        <v>12.7</v>
      </c>
      <c r="P1525" s="11" t="s">
        <v>8294</v>
      </c>
      <c r="Q1525" t="s">
        <v>8295</v>
      </c>
      <c r="R1525" s="15">
        <f t="shared" si="109"/>
        <v>41964.751342592594</v>
      </c>
      <c r="S1525" s="15">
        <f t="shared" si="110"/>
        <v>41996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3060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>
        <f t="shared" si="107"/>
        <v>102</v>
      </c>
      <c r="O1526">
        <f t="shared" si="108"/>
        <v>109.29</v>
      </c>
      <c r="P1526" s="11" t="s">
        <v>8294</v>
      </c>
      <c r="Q1526" t="s">
        <v>8295</v>
      </c>
      <c r="R1526" s="15">
        <f t="shared" si="109"/>
        <v>42756.501041666663</v>
      </c>
      <c r="S1526" s="15">
        <f t="shared" si="110"/>
        <v>42786.501041666663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3058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>
        <f t="shared" si="107"/>
        <v>118</v>
      </c>
      <c r="O1527">
        <f t="shared" si="108"/>
        <v>21.84</v>
      </c>
      <c r="P1527" s="11" t="s">
        <v>8294</v>
      </c>
      <c r="Q1527" t="s">
        <v>8295</v>
      </c>
      <c r="R1527" s="15">
        <f t="shared" si="109"/>
        <v>42570.702986111108</v>
      </c>
      <c r="S1527" s="15">
        <f t="shared" si="110"/>
        <v>42600.702986111108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3055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>
        <f t="shared" si="107"/>
        <v>13</v>
      </c>
      <c r="O1528">
        <f t="shared" si="108"/>
        <v>10.91</v>
      </c>
      <c r="P1528" s="11" t="s">
        <v>8294</v>
      </c>
      <c r="Q1528" t="s">
        <v>8295</v>
      </c>
      <c r="R1528" s="15">
        <f t="shared" si="109"/>
        <v>42339.276006944448</v>
      </c>
      <c r="S1528" s="15">
        <f t="shared" si="110"/>
        <v>42388.276006944448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3055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>
        <f t="shared" si="107"/>
        <v>87</v>
      </c>
      <c r="O1529">
        <f t="shared" si="108"/>
        <v>43.64</v>
      </c>
      <c r="P1529" s="11" t="s">
        <v>8294</v>
      </c>
      <c r="Q1529" t="s">
        <v>8295</v>
      </c>
      <c r="R1529" s="15">
        <f t="shared" si="109"/>
        <v>42780.600532407407</v>
      </c>
      <c r="S1529" s="15">
        <f t="shared" si="110"/>
        <v>42808.558865740735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>
        <f t="shared" si="107"/>
        <v>102</v>
      </c>
      <c r="O1530">
        <f t="shared" si="108"/>
        <v>19.05</v>
      </c>
      <c r="P1530" s="11" t="s">
        <v>8294</v>
      </c>
      <c r="Q1530" t="s">
        <v>8295</v>
      </c>
      <c r="R1530" s="15">
        <f t="shared" si="109"/>
        <v>42736.732893518521</v>
      </c>
      <c r="S1530" s="15">
        <f t="shared" si="110"/>
        <v>42767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3046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>
        <f t="shared" si="107"/>
        <v>16</v>
      </c>
      <c r="O1531">
        <f t="shared" si="108"/>
        <v>21.6</v>
      </c>
      <c r="P1531" s="11" t="s">
        <v>8294</v>
      </c>
      <c r="Q1531" t="s">
        <v>8295</v>
      </c>
      <c r="R1531" s="15">
        <f t="shared" si="109"/>
        <v>42052.628703703704</v>
      </c>
      <c r="S1531" s="15">
        <f t="shared" si="110"/>
        <v>42082.587037037039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3045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>
        <f t="shared" si="107"/>
        <v>9</v>
      </c>
      <c r="O1532">
        <f t="shared" si="108"/>
        <v>3.48</v>
      </c>
      <c r="P1532" s="11" t="s">
        <v>8294</v>
      </c>
      <c r="Q1532" t="s">
        <v>8295</v>
      </c>
      <c r="R1532" s="15">
        <f t="shared" si="109"/>
        <v>42275.767303240747</v>
      </c>
      <c r="S1532" s="15">
        <f t="shared" si="110"/>
        <v>42300.767303240747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3045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>
        <f t="shared" si="107"/>
        <v>130</v>
      </c>
      <c r="O1533">
        <f t="shared" si="108"/>
        <v>41.71</v>
      </c>
      <c r="P1533" s="11" t="s">
        <v>8294</v>
      </c>
      <c r="Q1533" t="s">
        <v>8295</v>
      </c>
      <c r="R1533" s="15">
        <f t="shared" si="109"/>
        <v>41941.802384259259</v>
      </c>
      <c r="S1533" s="15">
        <f t="shared" si="110"/>
        <v>41974.125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3045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>
        <f t="shared" si="107"/>
        <v>61</v>
      </c>
      <c r="O1534">
        <f t="shared" si="108"/>
        <v>10.36</v>
      </c>
      <c r="P1534" s="11" t="s">
        <v>8294</v>
      </c>
      <c r="Q1534" t="s">
        <v>8295</v>
      </c>
      <c r="R1534" s="15">
        <f t="shared" si="109"/>
        <v>42391.475289351853</v>
      </c>
      <c r="S1534" s="15">
        <f t="shared" si="110"/>
        <v>42415.625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3036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>
        <f t="shared" si="107"/>
        <v>7</v>
      </c>
      <c r="O1535">
        <f t="shared" si="108"/>
        <v>4.0999999999999996</v>
      </c>
      <c r="P1535" s="11" t="s">
        <v>8294</v>
      </c>
      <c r="Q1535" t="s">
        <v>8295</v>
      </c>
      <c r="R1535" s="15">
        <f t="shared" si="109"/>
        <v>42443.00204861111</v>
      </c>
      <c r="S1535" s="15">
        <f t="shared" si="110"/>
        <v>42492.165972222225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>
        <f t="shared" si="107"/>
        <v>40</v>
      </c>
      <c r="O1536">
        <f t="shared" si="108"/>
        <v>8.23</v>
      </c>
      <c r="P1536" s="11" t="s">
        <v>8294</v>
      </c>
      <c r="Q1536" t="s">
        <v>8295</v>
      </c>
      <c r="R1536" s="15">
        <f t="shared" si="109"/>
        <v>42221.67432870371</v>
      </c>
      <c r="S1536" s="15">
        <f t="shared" si="110"/>
        <v>42251.67432870371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>
        <f t="shared" si="107"/>
        <v>76</v>
      </c>
      <c r="O1537">
        <f t="shared" si="108"/>
        <v>27.59</v>
      </c>
      <c r="P1537" s="11" t="s">
        <v>8294</v>
      </c>
      <c r="Q1537" t="s">
        <v>8295</v>
      </c>
      <c r="R1537" s="15">
        <f t="shared" si="109"/>
        <v>42484.829062500001</v>
      </c>
      <c r="S1537" s="15">
        <f t="shared" si="110"/>
        <v>42513.916666666672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>
        <f t="shared" si="107"/>
        <v>25</v>
      </c>
      <c r="O1538">
        <f t="shared" si="108"/>
        <v>6.67</v>
      </c>
      <c r="P1538" s="11" t="s">
        <v>8294</v>
      </c>
      <c r="Q1538" t="s">
        <v>8295</v>
      </c>
      <c r="R1538" s="15">
        <f t="shared" si="109"/>
        <v>42213.802199074074</v>
      </c>
      <c r="S1538" s="15">
        <f t="shared" si="110"/>
        <v>42243.802199074074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3035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>
        <f t="shared" ref="N1539:N1602" si="111">ROUND(E1539/D1539*100,0)</f>
        <v>25</v>
      </c>
      <c r="O1539">
        <f t="shared" ref="O1539:O1602" si="112">IFERROR(ROUND(E1539/L1539,2),0)</f>
        <v>13.55</v>
      </c>
      <c r="P1539" s="11" t="s">
        <v>8294</v>
      </c>
      <c r="Q1539" t="s">
        <v>8295</v>
      </c>
      <c r="R1539" s="15">
        <f t="shared" ref="R1539:R1602" si="113">(((J1539/60)/60)/24)+DATE(1970,1,1)</f>
        <v>42552.315127314811</v>
      </c>
      <c r="S1539" s="15">
        <f t="shared" ref="S1539:S1602" si="114">(((I1539/60)/60)/24)+DATE(1970,1,1)</f>
        <v>42588.75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>
        <f t="shared" si="111"/>
        <v>43</v>
      </c>
      <c r="O1540">
        <f t="shared" si="112"/>
        <v>65.959999999999994</v>
      </c>
      <c r="P1540" s="11" t="s">
        <v>8294</v>
      </c>
      <c r="Q1540" t="s">
        <v>8295</v>
      </c>
      <c r="R1540" s="15">
        <f t="shared" si="113"/>
        <v>41981.782060185185</v>
      </c>
      <c r="S1540" s="15">
        <f t="shared" si="114"/>
        <v>42026.782060185185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3030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>
        <f t="shared" si="111"/>
        <v>15</v>
      </c>
      <c r="O1541">
        <f t="shared" si="112"/>
        <v>10.67</v>
      </c>
      <c r="P1541" s="11" t="s">
        <v>8294</v>
      </c>
      <c r="Q1541" t="s">
        <v>8295</v>
      </c>
      <c r="R1541" s="15">
        <f t="shared" si="113"/>
        <v>42705.919201388882</v>
      </c>
      <c r="S1541" s="15">
        <f t="shared" si="114"/>
        <v>42738.919201388882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>
        <f t="shared" si="111"/>
        <v>20</v>
      </c>
      <c r="O1542">
        <f t="shared" si="112"/>
        <v>30.92</v>
      </c>
      <c r="P1542" s="11" t="s">
        <v>8294</v>
      </c>
      <c r="Q1542" t="s">
        <v>8295</v>
      </c>
      <c r="R1542" s="15">
        <f t="shared" si="113"/>
        <v>41939.00712962963</v>
      </c>
      <c r="S1542" s="15">
        <f t="shared" si="114"/>
        <v>41969.052083333328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3030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>
        <f t="shared" si="111"/>
        <v>17</v>
      </c>
      <c r="O1543">
        <f t="shared" si="112"/>
        <v>1515</v>
      </c>
      <c r="P1543" s="11" t="s">
        <v>8294</v>
      </c>
      <c r="Q1543" t="s">
        <v>8299</v>
      </c>
      <c r="R1543" s="15">
        <f t="shared" si="113"/>
        <v>41974.712245370371</v>
      </c>
      <c r="S1543" s="15">
        <f t="shared" si="114"/>
        <v>42004.712245370371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3025.66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>
        <f t="shared" si="111"/>
        <v>605</v>
      </c>
      <c r="O1544">
        <f t="shared" si="112"/>
        <v>3025.66</v>
      </c>
      <c r="P1544" s="11" t="s">
        <v>8294</v>
      </c>
      <c r="Q1544" t="s">
        <v>8299</v>
      </c>
      <c r="R1544" s="15">
        <f t="shared" si="113"/>
        <v>42170.996527777781</v>
      </c>
      <c r="S1544" s="15">
        <f t="shared" si="114"/>
        <v>42185.996527777781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3022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>
        <f t="shared" si="111"/>
        <v>134</v>
      </c>
      <c r="O1545">
        <f t="shared" si="112"/>
        <v>3022</v>
      </c>
      <c r="P1545" s="11" t="s">
        <v>8294</v>
      </c>
      <c r="Q1545" t="s">
        <v>8299</v>
      </c>
      <c r="R1545" s="15">
        <f t="shared" si="113"/>
        <v>41935.509652777779</v>
      </c>
      <c r="S1545" s="15">
        <f t="shared" si="114"/>
        <v>41965.551319444443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3017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>
        <f t="shared" si="111"/>
        <v>302</v>
      </c>
      <c r="O1546">
        <f t="shared" si="112"/>
        <v>0</v>
      </c>
      <c r="P1546" s="11" t="s">
        <v>8294</v>
      </c>
      <c r="Q1546" t="s">
        <v>8299</v>
      </c>
      <c r="R1546" s="15">
        <f t="shared" si="113"/>
        <v>42053.051203703704</v>
      </c>
      <c r="S1546" s="15">
        <f t="shared" si="114"/>
        <v>42095.012499999997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3017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>
        <f t="shared" si="111"/>
        <v>101</v>
      </c>
      <c r="O1547">
        <f t="shared" si="112"/>
        <v>3017</v>
      </c>
      <c r="P1547" s="11" t="s">
        <v>8294</v>
      </c>
      <c r="Q1547" t="s">
        <v>8299</v>
      </c>
      <c r="R1547" s="15">
        <f t="shared" si="113"/>
        <v>42031.884652777779</v>
      </c>
      <c r="S1547" s="15">
        <f t="shared" si="114"/>
        <v>42065.886111111111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3015.73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>
        <f t="shared" si="111"/>
        <v>302</v>
      </c>
      <c r="O1548">
        <f t="shared" si="112"/>
        <v>274.16000000000003</v>
      </c>
      <c r="P1548" s="11" t="s">
        <v>8294</v>
      </c>
      <c r="Q1548" t="s">
        <v>8299</v>
      </c>
      <c r="R1548" s="15">
        <f t="shared" si="113"/>
        <v>41839.212951388887</v>
      </c>
      <c r="S1548" s="15">
        <f t="shared" si="114"/>
        <v>41899.212951388887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3015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>
        <f t="shared" si="111"/>
        <v>15075</v>
      </c>
      <c r="O1549">
        <f t="shared" si="112"/>
        <v>0</v>
      </c>
      <c r="P1549" s="11" t="s">
        <v>8294</v>
      </c>
      <c r="Q1549" t="s">
        <v>8299</v>
      </c>
      <c r="R1549" s="15">
        <f t="shared" si="113"/>
        <v>42782.426875000005</v>
      </c>
      <c r="S1549" s="15">
        <f t="shared" si="114"/>
        <v>42789.426875000005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3015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>
        <f t="shared" si="111"/>
        <v>431</v>
      </c>
      <c r="O1550">
        <f t="shared" si="112"/>
        <v>3015</v>
      </c>
      <c r="P1550" s="11" t="s">
        <v>8294</v>
      </c>
      <c r="Q1550" t="s">
        <v>8299</v>
      </c>
      <c r="R1550" s="15">
        <f t="shared" si="113"/>
        <v>42286.88217592593</v>
      </c>
      <c r="S1550" s="15">
        <f t="shared" si="114"/>
        <v>42316.923842592587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3014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>
        <f t="shared" si="111"/>
        <v>603</v>
      </c>
      <c r="O1551">
        <f t="shared" si="112"/>
        <v>502.33</v>
      </c>
      <c r="P1551" s="11" t="s">
        <v>8294</v>
      </c>
      <c r="Q1551" t="s">
        <v>8299</v>
      </c>
      <c r="R1551" s="15">
        <f t="shared" si="113"/>
        <v>42281.136099537034</v>
      </c>
      <c r="S1551" s="15">
        <f t="shared" si="114"/>
        <v>42311.177766203706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3012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>
        <f t="shared" si="111"/>
        <v>402</v>
      </c>
      <c r="O1552">
        <f t="shared" si="112"/>
        <v>430.29</v>
      </c>
      <c r="P1552" s="11" t="s">
        <v>8294</v>
      </c>
      <c r="Q1552" t="s">
        <v>8299</v>
      </c>
      <c r="R1552" s="15">
        <f t="shared" si="113"/>
        <v>42472.449467592596</v>
      </c>
      <c r="S1552" s="15">
        <f t="shared" si="114"/>
        <v>42502.449467592596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3010.01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>
        <f t="shared" si="111"/>
        <v>86</v>
      </c>
      <c r="O1553">
        <f t="shared" si="112"/>
        <v>0</v>
      </c>
      <c r="P1553" s="11" t="s">
        <v>8294</v>
      </c>
      <c r="Q1553" t="s">
        <v>8299</v>
      </c>
      <c r="R1553" s="15">
        <f t="shared" si="113"/>
        <v>42121.824525462958</v>
      </c>
      <c r="S1553" s="15">
        <f t="shared" si="114"/>
        <v>42151.824525462958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3005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>
        <f t="shared" si="111"/>
        <v>70</v>
      </c>
      <c r="O1554">
        <f t="shared" si="112"/>
        <v>187.81</v>
      </c>
      <c r="P1554" s="11" t="s">
        <v>8294</v>
      </c>
      <c r="Q1554" t="s">
        <v>8299</v>
      </c>
      <c r="R1554" s="15">
        <f t="shared" si="113"/>
        <v>41892.688750000001</v>
      </c>
      <c r="S1554" s="15">
        <f t="shared" si="114"/>
        <v>41913.165972222225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3003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>
        <f t="shared" si="111"/>
        <v>50</v>
      </c>
      <c r="O1555">
        <f t="shared" si="112"/>
        <v>0</v>
      </c>
      <c r="P1555" s="11" t="s">
        <v>8294</v>
      </c>
      <c r="Q1555" t="s">
        <v>8299</v>
      </c>
      <c r="R1555" s="15">
        <f t="shared" si="113"/>
        <v>42219.282951388886</v>
      </c>
      <c r="S1555" s="15">
        <f t="shared" si="114"/>
        <v>42249.282951388886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3002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>
        <f t="shared" si="111"/>
        <v>15</v>
      </c>
      <c r="O1556">
        <f t="shared" si="112"/>
        <v>0</v>
      </c>
      <c r="P1556" s="11" t="s">
        <v>8294</v>
      </c>
      <c r="Q1556" t="s">
        <v>8299</v>
      </c>
      <c r="R1556" s="15">
        <f t="shared" si="113"/>
        <v>42188.252199074079</v>
      </c>
      <c r="S1556" s="15">
        <f t="shared" si="114"/>
        <v>42218.252199074079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3001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>
        <f t="shared" si="111"/>
        <v>400</v>
      </c>
      <c r="O1557">
        <f t="shared" si="112"/>
        <v>0</v>
      </c>
      <c r="P1557" s="11" t="s">
        <v>8294</v>
      </c>
      <c r="Q1557" t="s">
        <v>8299</v>
      </c>
      <c r="R1557" s="15">
        <f t="shared" si="113"/>
        <v>42241.613796296297</v>
      </c>
      <c r="S1557" s="15">
        <f t="shared" si="114"/>
        <v>42264.708333333328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3000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>
        <f t="shared" si="111"/>
        <v>200</v>
      </c>
      <c r="O1558">
        <f t="shared" si="112"/>
        <v>250</v>
      </c>
      <c r="P1558" s="11" t="s">
        <v>8294</v>
      </c>
      <c r="Q1558" t="s">
        <v>8299</v>
      </c>
      <c r="R1558" s="15">
        <f t="shared" si="113"/>
        <v>42525.153055555551</v>
      </c>
      <c r="S1558" s="15">
        <f t="shared" si="114"/>
        <v>42555.153055555551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3000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>
        <f t="shared" si="111"/>
        <v>120</v>
      </c>
      <c r="O1559">
        <f t="shared" si="112"/>
        <v>3000</v>
      </c>
      <c r="P1559" s="11" t="s">
        <v>8294</v>
      </c>
      <c r="Q1559" t="s">
        <v>8299</v>
      </c>
      <c r="R1559" s="15">
        <f t="shared" si="113"/>
        <v>41871.65315972222</v>
      </c>
      <c r="S1559" s="15">
        <f t="shared" si="114"/>
        <v>41902.65315972222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3000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>
        <f t="shared" si="111"/>
        <v>400</v>
      </c>
      <c r="O1560">
        <f t="shared" si="112"/>
        <v>1000</v>
      </c>
      <c r="P1560" s="11" t="s">
        <v>8294</v>
      </c>
      <c r="Q1560" t="s">
        <v>8299</v>
      </c>
      <c r="R1560" s="15">
        <f t="shared" si="113"/>
        <v>42185.397673611107</v>
      </c>
      <c r="S1560" s="15">
        <f t="shared" si="114"/>
        <v>42244.508333333331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3000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>
        <f t="shared" si="111"/>
        <v>20</v>
      </c>
      <c r="O1561">
        <f t="shared" si="112"/>
        <v>3000</v>
      </c>
      <c r="P1561" s="11" t="s">
        <v>8294</v>
      </c>
      <c r="Q1561" t="s">
        <v>8299</v>
      </c>
      <c r="R1561" s="15">
        <f t="shared" si="113"/>
        <v>42108.05322916666</v>
      </c>
      <c r="S1561" s="15">
        <f t="shared" si="114"/>
        <v>42123.05322916666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3000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>
        <f t="shared" si="111"/>
        <v>120</v>
      </c>
      <c r="O1562">
        <f t="shared" si="112"/>
        <v>750</v>
      </c>
      <c r="P1562" s="11" t="s">
        <v>8294</v>
      </c>
      <c r="Q1562" t="s">
        <v>8299</v>
      </c>
      <c r="R1562" s="15">
        <f t="shared" si="113"/>
        <v>41936.020752314813</v>
      </c>
      <c r="S1562" s="15">
        <f t="shared" si="114"/>
        <v>41956.062418981484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3000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>
        <f t="shared" si="111"/>
        <v>30</v>
      </c>
      <c r="O1563">
        <f t="shared" si="112"/>
        <v>3000</v>
      </c>
      <c r="P1563" s="11" t="s">
        <v>8278</v>
      </c>
      <c r="Q1563" t="s">
        <v>8300</v>
      </c>
      <c r="R1563" s="15">
        <f t="shared" si="113"/>
        <v>41555.041701388887</v>
      </c>
      <c r="S1563" s="15">
        <f t="shared" si="114"/>
        <v>41585.083368055559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3000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>
        <f t="shared" si="111"/>
        <v>75</v>
      </c>
      <c r="O1564">
        <f t="shared" si="112"/>
        <v>0</v>
      </c>
      <c r="P1564" s="11" t="s">
        <v>8278</v>
      </c>
      <c r="Q1564" t="s">
        <v>8300</v>
      </c>
      <c r="R1564" s="15">
        <f t="shared" si="113"/>
        <v>40079.566157407404</v>
      </c>
      <c r="S1564" s="15">
        <f t="shared" si="114"/>
        <v>40149.034722222219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3000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>
        <f t="shared" si="111"/>
        <v>50</v>
      </c>
      <c r="O1565">
        <f t="shared" si="112"/>
        <v>1500</v>
      </c>
      <c r="P1565" s="11" t="s">
        <v>8278</v>
      </c>
      <c r="Q1565" t="s">
        <v>8300</v>
      </c>
      <c r="R1565" s="15">
        <f t="shared" si="113"/>
        <v>41652.742488425924</v>
      </c>
      <c r="S1565" s="15">
        <f t="shared" si="114"/>
        <v>41712.700821759259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3000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>
        <f t="shared" si="111"/>
        <v>30</v>
      </c>
      <c r="O1566">
        <f t="shared" si="112"/>
        <v>3000</v>
      </c>
      <c r="P1566" s="11" t="s">
        <v>8278</v>
      </c>
      <c r="Q1566" t="s">
        <v>8300</v>
      </c>
      <c r="R1566" s="15">
        <f t="shared" si="113"/>
        <v>42121.367002314815</v>
      </c>
      <c r="S1566" s="15">
        <f t="shared" si="114"/>
        <v>42152.836805555555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2994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>
        <f t="shared" si="111"/>
        <v>75</v>
      </c>
      <c r="O1567">
        <f t="shared" si="112"/>
        <v>2994</v>
      </c>
      <c r="P1567" s="11" t="s">
        <v>8278</v>
      </c>
      <c r="Q1567" t="s">
        <v>8300</v>
      </c>
      <c r="R1567" s="15">
        <f t="shared" si="113"/>
        <v>40672.729872685188</v>
      </c>
      <c r="S1567" s="15">
        <f t="shared" si="114"/>
        <v>40702.729872685188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2993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>
        <f t="shared" si="111"/>
        <v>10</v>
      </c>
      <c r="O1568">
        <f t="shared" si="112"/>
        <v>50.73</v>
      </c>
      <c r="P1568" s="11" t="s">
        <v>8278</v>
      </c>
      <c r="Q1568" t="s">
        <v>8300</v>
      </c>
      <c r="R1568" s="15">
        <f t="shared" si="113"/>
        <v>42549.916712962964</v>
      </c>
      <c r="S1568" s="15">
        <f t="shared" si="114"/>
        <v>42578.916666666672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2990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>
        <f t="shared" si="111"/>
        <v>35</v>
      </c>
      <c r="O1569">
        <f t="shared" si="112"/>
        <v>230</v>
      </c>
      <c r="P1569" s="11" t="s">
        <v>8278</v>
      </c>
      <c r="Q1569" t="s">
        <v>8300</v>
      </c>
      <c r="R1569" s="15">
        <f t="shared" si="113"/>
        <v>41671.936863425923</v>
      </c>
      <c r="S1569" s="15">
        <f t="shared" si="114"/>
        <v>41687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2971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>
        <f t="shared" si="111"/>
        <v>12</v>
      </c>
      <c r="O1570">
        <f t="shared" si="112"/>
        <v>135.05000000000001</v>
      </c>
      <c r="P1570" s="11" t="s">
        <v>8278</v>
      </c>
      <c r="Q1570" t="s">
        <v>8300</v>
      </c>
      <c r="R1570" s="15">
        <f t="shared" si="113"/>
        <v>41962.062326388885</v>
      </c>
      <c r="S1570" s="15">
        <f t="shared" si="114"/>
        <v>41997.062326388885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2965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>
        <f t="shared" si="111"/>
        <v>10</v>
      </c>
      <c r="O1571">
        <f t="shared" si="112"/>
        <v>0</v>
      </c>
      <c r="P1571" s="11" t="s">
        <v>8278</v>
      </c>
      <c r="Q1571" t="s">
        <v>8300</v>
      </c>
      <c r="R1571" s="15">
        <f t="shared" si="113"/>
        <v>41389.679560185185</v>
      </c>
      <c r="S1571" s="15">
        <f t="shared" si="114"/>
        <v>41419.679560185185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2960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>
        <f t="shared" si="111"/>
        <v>49</v>
      </c>
      <c r="O1572">
        <f t="shared" si="112"/>
        <v>56.92</v>
      </c>
      <c r="P1572" s="11" t="s">
        <v>8278</v>
      </c>
      <c r="Q1572" t="s">
        <v>8300</v>
      </c>
      <c r="R1572" s="15">
        <f t="shared" si="113"/>
        <v>42438.813449074078</v>
      </c>
      <c r="S1572" s="15">
        <f t="shared" si="114"/>
        <v>42468.771782407406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2954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>
        <f t="shared" si="111"/>
        <v>24</v>
      </c>
      <c r="O1573">
        <f t="shared" si="112"/>
        <v>738.5</v>
      </c>
      <c r="P1573" s="11" t="s">
        <v>8278</v>
      </c>
      <c r="Q1573" t="s">
        <v>8300</v>
      </c>
      <c r="R1573" s="15">
        <f t="shared" si="113"/>
        <v>42144.769479166673</v>
      </c>
      <c r="S1573" s="15">
        <f t="shared" si="114"/>
        <v>42174.769479166673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2946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>
        <f t="shared" si="111"/>
        <v>118</v>
      </c>
      <c r="O1574">
        <f t="shared" si="112"/>
        <v>982</v>
      </c>
      <c r="P1574" s="11" t="s">
        <v>8278</v>
      </c>
      <c r="Q1574" t="s">
        <v>8300</v>
      </c>
      <c r="R1574" s="15">
        <f t="shared" si="113"/>
        <v>42404.033090277779</v>
      </c>
      <c r="S1574" s="15">
        <f t="shared" si="114"/>
        <v>42428.999305555553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2945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>
        <f t="shared" si="111"/>
        <v>33</v>
      </c>
      <c r="O1575">
        <f t="shared" si="112"/>
        <v>981.67</v>
      </c>
      <c r="P1575" s="11" t="s">
        <v>8278</v>
      </c>
      <c r="Q1575" t="s">
        <v>8300</v>
      </c>
      <c r="R1575" s="15">
        <f t="shared" si="113"/>
        <v>42786.000023148154</v>
      </c>
      <c r="S1575" s="15">
        <f t="shared" si="114"/>
        <v>42826.165972222225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2935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>
        <f t="shared" si="111"/>
        <v>29</v>
      </c>
      <c r="O1576">
        <f t="shared" si="112"/>
        <v>489.17</v>
      </c>
      <c r="P1576" s="11" t="s">
        <v>8278</v>
      </c>
      <c r="Q1576" t="s">
        <v>8300</v>
      </c>
      <c r="R1576" s="15">
        <f t="shared" si="113"/>
        <v>42017.927418981482</v>
      </c>
      <c r="S1576" s="15">
        <f t="shared" si="114"/>
        <v>42052.927418981482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2932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>
        <f t="shared" si="111"/>
        <v>29</v>
      </c>
      <c r="O1577">
        <f t="shared" si="112"/>
        <v>83.77</v>
      </c>
      <c r="P1577" s="11" t="s">
        <v>8278</v>
      </c>
      <c r="Q1577" t="s">
        <v>8300</v>
      </c>
      <c r="R1577" s="15">
        <f t="shared" si="113"/>
        <v>41799.524259259262</v>
      </c>
      <c r="S1577" s="15">
        <f t="shared" si="114"/>
        <v>41829.524259259262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2930.69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>
        <f t="shared" si="111"/>
        <v>59</v>
      </c>
      <c r="O1578">
        <f t="shared" si="112"/>
        <v>293.07</v>
      </c>
      <c r="P1578" s="11" t="s">
        <v>8278</v>
      </c>
      <c r="Q1578" t="s">
        <v>8300</v>
      </c>
      <c r="R1578" s="15">
        <f t="shared" si="113"/>
        <v>42140.879259259258</v>
      </c>
      <c r="S1578" s="15">
        <f t="shared" si="114"/>
        <v>42185.879259259258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2930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>
        <f t="shared" si="111"/>
        <v>29</v>
      </c>
      <c r="O1579">
        <f t="shared" si="112"/>
        <v>1465</v>
      </c>
      <c r="P1579" s="11" t="s">
        <v>8278</v>
      </c>
      <c r="Q1579" t="s">
        <v>8300</v>
      </c>
      <c r="R1579" s="15">
        <f t="shared" si="113"/>
        <v>41054.847777777781</v>
      </c>
      <c r="S1579" s="15">
        <f t="shared" si="114"/>
        <v>41114.847777777781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2929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>
        <f t="shared" si="111"/>
        <v>154</v>
      </c>
      <c r="O1580">
        <f t="shared" si="112"/>
        <v>732.25</v>
      </c>
      <c r="P1580" s="11" t="s">
        <v>8278</v>
      </c>
      <c r="Q1580" t="s">
        <v>8300</v>
      </c>
      <c r="R1580" s="15">
        <f t="shared" si="113"/>
        <v>40399.065868055557</v>
      </c>
      <c r="S1580" s="15">
        <f t="shared" si="114"/>
        <v>40423.083333333336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2925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>
        <f t="shared" si="111"/>
        <v>88</v>
      </c>
      <c r="O1581">
        <f t="shared" si="112"/>
        <v>1462.5</v>
      </c>
      <c r="P1581" s="11" t="s">
        <v>8278</v>
      </c>
      <c r="Q1581" t="s">
        <v>8300</v>
      </c>
      <c r="R1581" s="15">
        <f t="shared" si="113"/>
        <v>41481.996423611112</v>
      </c>
      <c r="S1581" s="15">
        <f t="shared" si="114"/>
        <v>41514.996423611112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2923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>
        <f t="shared" si="111"/>
        <v>167</v>
      </c>
      <c r="O1582">
        <f t="shared" si="112"/>
        <v>0</v>
      </c>
      <c r="P1582" s="11" t="s">
        <v>8278</v>
      </c>
      <c r="Q1582" t="s">
        <v>8300</v>
      </c>
      <c r="R1582" s="15">
        <f t="shared" si="113"/>
        <v>40990.050069444449</v>
      </c>
      <c r="S1582" s="15">
        <f t="shared" si="114"/>
        <v>41050.050069444449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2908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>
        <f t="shared" si="111"/>
        <v>291</v>
      </c>
      <c r="O1583">
        <f t="shared" si="112"/>
        <v>2908</v>
      </c>
      <c r="P1583" s="11" t="s">
        <v>8294</v>
      </c>
      <c r="Q1583" t="s">
        <v>8301</v>
      </c>
      <c r="R1583" s="15">
        <f t="shared" si="113"/>
        <v>42325.448958333334</v>
      </c>
      <c r="S1583" s="15">
        <f t="shared" si="114"/>
        <v>42357.448958333334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2889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>
        <f t="shared" si="111"/>
        <v>289</v>
      </c>
      <c r="O1584">
        <f t="shared" si="112"/>
        <v>963</v>
      </c>
      <c r="P1584" s="11" t="s">
        <v>8294</v>
      </c>
      <c r="Q1584" t="s">
        <v>8301</v>
      </c>
      <c r="R1584" s="15">
        <f t="shared" si="113"/>
        <v>42246.789965277778</v>
      </c>
      <c r="S1584" s="15">
        <f t="shared" si="114"/>
        <v>42303.888888888891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2885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>
        <f t="shared" si="111"/>
        <v>14</v>
      </c>
      <c r="O1585">
        <f t="shared" si="112"/>
        <v>2885</v>
      </c>
      <c r="P1585" s="11" t="s">
        <v>8294</v>
      </c>
      <c r="Q1585" t="s">
        <v>8301</v>
      </c>
      <c r="R1585" s="15">
        <f t="shared" si="113"/>
        <v>41877.904988425929</v>
      </c>
      <c r="S1585" s="15">
        <f t="shared" si="114"/>
        <v>41907.904988425929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2881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>
        <f t="shared" si="111"/>
        <v>240</v>
      </c>
      <c r="O1586">
        <f t="shared" si="112"/>
        <v>0</v>
      </c>
      <c r="P1586" s="11" t="s">
        <v>8294</v>
      </c>
      <c r="Q1586" t="s">
        <v>8301</v>
      </c>
      <c r="R1586" s="15">
        <f t="shared" si="113"/>
        <v>41779.649317129632</v>
      </c>
      <c r="S1586" s="15">
        <f t="shared" si="114"/>
        <v>41789.649317129632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2879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>
        <f t="shared" si="111"/>
        <v>144</v>
      </c>
      <c r="O1587">
        <f t="shared" si="112"/>
        <v>239.92</v>
      </c>
      <c r="P1587" s="11" t="s">
        <v>8294</v>
      </c>
      <c r="Q1587" t="s">
        <v>8301</v>
      </c>
      <c r="R1587" s="15">
        <f t="shared" si="113"/>
        <v>42707.895462962959</v>
      </c>
      <c r="S1587" s="15">
        <f t="shared" si="114"/>
        <v>42729.458333333328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2876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>
        <f t="shared" si="111"/>
        <v>192</v>
      </c>
      <c r="O1588">
        <f t="shared" si="112"/>
        <v>0</v>
      </c>
      <c r="P1588" s="11" t="s">
        <v>8294</v>
      </c>
      <c r="Q1588" t="s">
        <v>8301</v>
      </c>
      <c r="R1588" s="15">
        <f t="shared" si="113"/>
        <v>42069.104421296302</v>
      </c>
      <c r="S1588" s="15">
        <f t="shared" si="114"/>
        <v>42099.062754629631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2871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>
        <f t="shared" si="111"/>
        <v>38</v>
      </c>
      <c r="O1589">
        <f t="shared" si="112"/>
        <v>2871</v>
      </c>
      <c r="P1589" s="11" t="s">
        <v>8294</v>
      </c>
      <c r="Q1589" t="s">
        <v>8301</v>
      </c>
      <c r="R1589" s="15">
        <f t="shared" si="113"/>
        <v>41956.950983796298</v>
      </c>
      <c r="S1589" s="15">
        <f t="shared" si="114"/>
        <v>41986.950983796298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2870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>
        <f t="shared" si="111"/>
        <v>556</v>
      </c>
      <c r="O1590">
        <f t="shared" si="112"/>
        <v>0</v>
      </c>
      <c r="P1590" s="11" t="s">
        <v>8294</v>
      </c>
      <c r="Q1590" t="s">
        <v>8301</v>
      </c>
      <c r="R1590" s="15">
        <f t="shared" si="113"/>
        <v>42005.24998842593</v>
      </c>
      <c r="S1590" s="15">
        <f t="shared" si="114"/>
        <v>42035.841666666667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2867.99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>
        <f t="shared" si="111"/>
        <v>239</v>
      </c>
      <c r="O1591">
        <f t="shared" si="112"/>
        <v>0</v>
      </c>
      <c r="P1591" s="11" t="s">
        <v>8294</v>
      </c>
      <c r="Q1591" t="s">
        <v>8301</v>
      </c>
      <c r="R1591" s="15">
        <f t="shared" si="113"/>
        <v>42256.984791666662</v>
      </c>
      <c r="S1591" s="15">
        <f t="shared" si="114"/>
        <v>42286.984791666662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2864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>
        <f t="shared" si="111"/>
        <v>5</v>
      </c>
      <c r="O1592">
        <f t="shared" si="112"/>
        <v>1432</v>
      </c>
      <c r="P1592" s="11" t="s">
        <v>8294</v>
      </c>
      <c r="Q1592" t="s">
        <v>8301</v>
      </c>
      <c r="R1592" s="15">
        <f t="shared" si="113"/>
        <v>42240.857222222221</v>
      </c>
      <c r="S1592" s="15">
        <f t="shared" si="114"/>
        <v>42270.857222222221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2857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>
        <f t="shared" si="111"/>
        <v>20</v>
      </c>
      <c r="O1593">
        <f t="shared" si="112"/>
        <v>31.05</v>
      </c>
      <c r="P1593" s="11" t="s">
        <v>8294</v>
      </c>
      <c r="Q1593" t="s">
        <v>8301</v>
      </c>
      <c r="R1593" s="15">
        <f t="shared" si="113"/>
        <v>42433.726168981477</v>
      </c>
      <c r="S1593" s="15">
        <f t="shared" si="114"/>
        <v>42463.68450231482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2856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>
        <f t="shared" si="111"/>
        <v>11424</v>
      </c>
      <c r="O1594">
        <f t="shared" si="112"/>
        <v>0</v>
      </c>
      <c r="P1594" s="11" t="s">
        <v>8294</v>
      </c>
      <c r="Q1594" t="s">
        <v>8301</v>
      </c>
      <c r="R1594" s="15">
        <f t="shared" si="113"/>
        <v>42046.072743055556</v>
      </c>
      <c r="S1594" s="15">
        <f t="shared" si="114"/>
        <v>42091.031076388885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2842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>
        <f t="shared" si="111"/>
        <v>13</v>
      </c>
      <c r="O1595">
        <f t="shared" si="112"/>
        <v>947.33</v>
      </c>
      <c r="P1595" s="11" t="s">
        <v>8294</v>
      </c>
      <c r="Q1595" t="s">
        <v>8301</v>
      </c>
      <c r="R1595" s="15">
        <f t="shared" si="113"/>
        <v>42033.845543981486</v>
      </c>
      <c r="S1595" s="15">
        <f t="shared" si="114"/>
        <v>42063.845543981486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2842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>
        <f t="shared" si="111"/>
        <v>284</v>
      </c>
      <c r="O1596">
        <f t="shared" si="112"/>
        <v>284.2</v>
      </c>
      <c r="P1596" s="11" t="s">
        <v>8294</v>
      </c>
      <c r="Q1596" t="s">
        <v>8301</v>
      </c>
      <c r="R1596" s="15">
        <f t="shared" si="113"/>
        <v>42445.712754629625</v>
      </c>
      <c r="S1596" s="15">
        <f t="shared" si="114"/>
        <v>42505.681249999994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2841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>
        <f t="shared" si="111"/>
        <v>3</v>
      </c>
      <c r="O1597">
        <f t="shared" si="112"/>
        <v>405.86</v>
      </c>
      <c r="P1597" s="11" t="s">
        <v>8294</v>
      </c>
      <c r="Q1597" t="s">
        <v>8301</v>
      </c>
      <c r="R1597" s="15">
        <f t="shared" si="113"/>
        <v>41780.050092592595</v>
      </c>
      <c r="S1597" s="15">
        <f t="shared" si="114"/>
        <v>41808.842361111114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2836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>
        <f t="shared" si="111"/>
        <v>87</v>
      </c>
      <c r="O1598">
        <f t="shared" si="112"/>
        <v>945.33</v>
      </c>
      <c r="P1598" s="11" t="s">
        <v>8294</v>
      </c>
      <c r="Q1598" t="s">
        <v>8301</v>
      </c>
      <c r="R1598" s="15">
        <f t="shared" si="113"/>
        <v>41941.430196759262</v>
      </c>
      <c r="S1598" s="15">
        <f t="shared" si="114"/>
        <v>41986.471863425926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2835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>
        <f t="shared" si="111"/>
        <v>19</v>
      </c>
      <c r="O1599">
        <f t="shared" si="112"/>
        <v>0</v>
      </c>
      <c r="P1599" s="11" t="s">
        <v>8294</v>
      </c>
      <c r="Q1599" t="s">
        <v>8301</v>
      </c>
      <c r="R1599" s="15">
        <f t="shared" si="113"/>
        <v>42603.354131944448</v>
      </c>
      <c r="S1599" s="15">
        <f t="shared" si="114"/>
        <v>42633.354131944448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2833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>
        <f t="shared" si="111"/>
        <v>354</v>
      </c>
      <c r="O1600">
        <f t="shared" si="112"/>
        <v>2833</v>
      </c>
      <c r="P1600" s="11" t="s">
        <v>8294</v>
      </c>
      <c r="Q1600" t="s">
        <v>8301</v>
      </c>
      <c r="R1600" s="15">
        <f t="shared" si="113"/>
        <v>42151.667337962965</v>
      </c>
      <c r="S1600" s="15">
        <f t="shared" si="114"/>
        <v>42211.667337962965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2831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>
        <f t="shared" si="111"/>
        <v>566</v>
      </c>
      <c r="O1601">
        <f t="shared" si="112"/>
        <v>0</v>
      </c>
      <c r="P1601" s="11" t="s">
        <v>8294</v>
      </c>
      <c r="Q1601" t="s">
        <v>8301</v>
      </c>
      <c r="R1601" s="15">
        <f t="shared" si="113"/>
        <v>42438.53907407407</v>
      </c>
      <c r="S1601" s="15">
        <f t="shared" si="114"/>
        <v>42468.497407407413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2826.43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>
        <f t="shared" si="111"/>
        <v>57</v>
      </c>
      <c r="O1602">
        <f t="shared" si="112"/>
        <v>314.05</v>
      </c>
      <c r="P1602" s="11" t="s">
        <v>8294</v>
      </c>
      <c r="Q1602" t="s">
        <v>8301</v>
      </c>
      <c r="R1602" s="15">
        <f t="shared" si="113"/>
        <v>41791.057314814818</v>
      </c>
      <c r="S1602" s="15">
        <f t="shared" si="114"/>
        <v>41835.21597222222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2823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>
        <f t="shared" ref="N1603:N1666" si="115">ROUND(E1603/D1603*100,0)</f>
        <v>113</v>
      </c>
      <c r="O1603">
        <f t="shared" ref="O1603:O1666" si="116">IFERROR(ROUND(E1603/L1603,2),0)</f>
        <v>50.41</v>
      </c>
      <c r="P1603" s="11" t="s">
        <v>8281</v>
      </c>
      <c r="Q1603" t="s">
        <v>8282</v>
      </c>
      <c r="R1603" s="15">
        <f t="shared" ref="R1603:R1666" si="117">(((J1603/60)/60)/24)+DATE(1970,1,1)</f>
        <v>40638.092974537038</v>
      </c>
      <c r="S1603" s="15">
        <f t="shared" ref="S1603:S1666" si="118">(((I1603/60)/60)/24)+DATE(1970,1,1)</f>
        <v>40668.092974537038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>
        <f t="shared" si="115"/>
        <v>187</v>
      </c>
      <c r="O1604">
        <f t="shared" si="116"/>
        <v>87.63</v>
      </c>
      <c r="P1604" s="11" t="s">
        <v>8281</v>
      </c>
      <c r="Q1604" t="s">
        <v>8282</v>
      </c>
      <c r="R1604" s="15">
        <f t="shared" si="117"/>
        <v>40788.297650462962</v>
      </c>
      <c r="S1604" s="15">
        <f t="shared" si="118"/>
        <v>40830.958333333336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>
        <f t="shared" si="115"/>
        <v>140</v>
      </c>
      <c r="O1605">
        <f t="shared" si="116"/>
        <v>93.47</v>
      </c>
      <c r="P1605" s="11" t="s">
        <v>8281</v>
      </c>
      <c r="Q1605" t="s">
        <v>8282</v>
      </c>
      <c r="R1605" s="15">
        <f t="shared" si="117"/>
        <v>40876.169664351852</v>
      </c>
      <c r="S1605" s="15">
        <f t="shared" si="118"/>
        <v>40936.169664351852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2800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>
        <f t="shared" si="115"/>
        <v>100</v>
      </c>
      <c r="O1606">
        <f t="shared" si="116"/>
        <v>40</v>
      </c>
      <c r="P1606" s="11" t="s">
        <v>8281</v>
      </c>
      <c r="Q1606" t="s">
        <v>8282</v>
      </c>
      <c r="R1606" s="15">
        <f t="shared" si="117"/>
        <v>40945.845312500001</v>
      </c>
      <c r="S1606" s="15">
        <f t="shared" si="118"/>
        <v>40985.80364583333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2800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>
        <f t="shared" si="115"/>
        <v>47</v>
      </c>
      <c r="O1607">
        <f t="shared" si="116"/>
        <v>63.64</v>
      </c>
      <c r="P1607" s="11" t="s">
        <v>8281</v>
      </c>
      <c r="Q1607" t="s">
        <v>8282</v>
      </c>
      <c r="R1607" s="15">
        <f t="shared" si="117"/>
        <v>40747.012881944444</v>
      </c>
      <c r="S1607" s="15">
        <f t="shared" si="118"/>
        <v>40756.291666666664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2795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>
        <f t="shared" si="115"/>
        <v>35</v>
      </c>
      <c r="O1608">
        <f t="shared" si="116"/>
        <v>30.38</v>
      </c>
      <c r="P1608" s="11" t="s">
        <v>8281</v>
      </c>
      <c r="Q1608" t="s">
        <v>8282</v>
      </c>
      <c r="R1608" s="15">
        <f t="shared" si="117"/>
        <v>40536.111550925925</v>
      </c>
      <c r="S1608" s="15">
        <f t="shared" si="118"/>
        <v>40626.069884259261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2788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>
        <f t="shared" si="115"/>
        <v>28</v>
      </c>
      <c r="O1609">
        <f t="shared" si="116"/>
        <v>13.6</v>
      </c>
      <c r="P1609" s="11" t="s">
        <v>8281</v>
      </c>
      <c r="Q1609" t="s">
        <v>8282</v>
      </c>
      <c r="R1609" s="15">
        <f t="shared" si="117"/>
        <v>41053.80846064815</v>
      </c>
      <c r="S1609" s="15">
        <f t="shared" si="118"/>
        <v>41074.80846064815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2755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>
        <f t="shared" si="115"/>
        <v>230</v>
      </c>
      <c r="O1610">
        <f t="shared" si="116"/>
        <v>119.78</v>
      </c>
      <c r="P1610" s="11" t="s">
        <v>8281</v>
      </c>
      <c r="Q1610" t="s">
        <v>8282</v>
      </c>
      <c r="R1610" s="15">
        <f t="shared" si="117"/>
        <v>41607.83085648148</v>
      </c>
      <c r="S1610" s="15">
        <f t="shared" si="118"/>
        <v>41640.226388888892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>
        <f t="shared" si="115"/>
        <v>183</v>
      </c>
      <c r="O1611">
        <f t="shared" si="116"/>
        <v>687.75</v>
      </c>
      <c r="P1611" s="11" t="s">
        <v>8281</v>
      </c>
      <c r="Q1611" t="s">
        <v>8282</v>
      </c>
      <c r="R1611" s="15">
        <f t="shared" si="117"/>
        <v>40796.001261574071</v>
      </c>
      <c r="S1611" s="15">
        <f t="shared" si="118"/>
        <v>40849.333333333336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2750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>
        <f t="shared" si="115"/>
        <v>138</v>
      </c>
      <c r="O1612">
        <f t="shared" si="116"/>
        <v>24.55</v>
      </c>
      <c r="P1612" s="11" t="s">
        <v>8281</v>
      </c>
      <c r="Q1612" t="s">
        <v>8282</v>
      </c>
      <c r="R1612" s="15">
        <f t="shared" si="117"/>
        <v>41228.924884259257</v>
      </c>
      <c r="S1612" s="15">
        <f t="shared" si="118"/>
        <v>41258.924884259257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2746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>
        <f t="shared" si="115"/>
        <v>343</v>
      </c>
      <c r="O1613">
        <f t="shared" si="116"/>
        <v>101.7</v>
      </c>
      <c r="P1613" s="11" t="s">
        <v>8281</v>
      </c>
      <c r="Q1613" t="s">
        <v>8282</v>
      </c>
      <c r="R1613" s="15">
        <f t="shared" si="117"/>
        <v>41409.00037037037</v>
      </c>
      <c r="S1613" s="15">
        <f t="shared" si="118"/>
        <v>41430.00037037037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2746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>
        <f t="shared" si="115"/>
        <v>549</v>
      </c>
      <c r="O1614">
        <f t="shared" si="116"/>
        <v>249.64</v>
      </c>
      <c r="P1614" s="11" t="s">
        <v>8281</v>
      </c>
      <c r="Q1614" t="s">
        <v>8282</v>
      </c>
      <c r="R1614" s="15">
        <f t="shared" si="117"/>
        <v>41246.874814814815</v>
      </c>
      <c r="S1614" s="15">
        <f t="shared" si="118"/>
        <v>41276.874814814815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2735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>
        <f t="shared" si="115"/>
        <v>274</v>
      </c>
      <c r="O1615">
        <f t="shared" si="116"/>
        <v>105.19</v>
      </c>
      <c r="P1615" s="11" t="s">
        <v>8281</v>
      </c>
      <c r="Q1615" t="s">
        <v>8282</v>
      </c>
      <c r="R1615" s="15">
        <f t="shared" si="117"/>
        <v>41082.069467592592</v>
      </c>
      <c r="S1615" s="15">
        <f t="shared" si="118"/>
        <v>41112.069467592592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>
        <f t="shared" si="115"/>
        <v>55</v>
      </c>
      <c r="O1616">
        <f t="shared" si="116"/>
        <v>35.51</v>
      </c>
      <c r="P1616" s="11" t="s">
        <v>8281</v>
      </c>
      <c r="Q1616" t="s">
        <v>8282</v>
      </c>
      <c r="R1616" s="15">
        <f t="shared" si="117"/>
        <v>41794.981122685182</v>
      </c>
      <c r="S1616" s="15">
        <f t="shared" si="118"/>
        <v>41854.708333333336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2729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>
        <f t="shared" si="115"/>
        <v>34</v>
      </c>
      <c r="O1617">
        <f t="shared" si="116"/>
        <v>20.07</v>
      </c>
      <c r="P1617" s="11" t="s">
        <v>8281</v>
      </c>
      <c r="Q1617" t="s">
        <v>8282</v>
      </c>
      <c r="R1617" s="15">
        <f t="shared" si="117"/>
        <v>40845.050879629627</v>
      </c>
      <c r="S1617" s="15">
        <f t="shared" si="118"/>
        <v>40890.092546296299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2726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>
        <f t="shared" si="115"/>
        <v>27</v>
      </c>
      <c r="O1618">
        <f t="shared" si="116"/>
        <v>17.36</v>
      </c>
      <c r="P1618" s="11" t="s">
        <v>8281</v>
      </c>
      <c r="Q1618" t="s">
        <v>8282</v>
      </c>
      <c r="R1618" s="15">
        <f t="shared" si="117"/>
        <v>41194.715520833335</v>
      </c>
      <c r="S1618" s="15">
        <f t="shared" si="118"/>
        <v>41235.916666666664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2725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>
        <f t="shared" si="115"/>
        <v>39</v>
      </c>
      <c r="O1619">
        <f t="shared" si="116"/>
        <v>17.25</v>
      </c>
      <c r="P1619" s="11" t="s">
        <v>8281</v>
      </c>
      <c r="Q1619" t="s">
        <v>8282</v>
      </c>
      <c r="R1619" s="15">
        <f t="shared" si="117"/>
        <v>41546.664212962962</v>
      </c>
      <c r="S1619" s="15">
        <f t="shared" si="118"/>
        <v>41579.791666666664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>
        <f t="shared" si="115"/>
        <v>182</v>
      </c>
      <c r="O1620">
        <f t="shared" si="116"/>
        <v>100.93</v>
      </c>
      <c r="P1620" s="11" t="s">
        <v>8281</v>
      </c>
      <c r="Q1620" t="s">
        <v>8282</v>
      </c>
      <c r="R1620" s="15">
        <f t="shared" si="117"/>
        <v>41301.654340277775</v>
      </c>
      <c r="S1620" s="15">
        <f t="shared" si="118"/>
        <v>41341.654340277775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2716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>
        <f t="shared" si="115"/>
        <v>181</v>
      </c>
      <c r="O1621">
        <f t="shared" si="116"/>
        <v>118.09</v>
      </c>
      <c r="P1621" s="11" t="s">
        <v>8281</v>
      </c>
      <c r="Q1621" t="s">
        <v>8282</v>
      </c>
      <c r="R1621" s="15">
        <f t="shared" si="117"/>
        <v>41876.18618055556</v>
      </c>
      <c r="S1621" s="15">
        <f t="shared" si="118"/>
        <v>41897.18618055556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2713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>
        <f t="shared" si="115"/>
        <v>271</v>
      </c>
      <c r="O1622">
        <f t="shared" si="116"/>
        <v>159.59</v>
      </c>
      <c r="P1622" s="11" t="s">
        <v>8281</v>
      </c>
      <c r="Q1622" t="s">
        <v>8282</v>
      </c>
      <c r="R1622" s="15">
        <f t="shared" si="117"/>
        <v>41321.339583333334</v>
      </c>
      <c r="S1622" s="15">
        <f t="shared" si="118"/>
        <v>41328.339583333334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2710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>
        <f t="shared" si="115"/>
        <v>54</v>
      </c>
      <c r="O1623">
        <f t="shared" si="116"/>
        <v>73.239999999999995</v>
      </c>
      <c r="P1623" s="11" t="s">
        <v>8281</v>
      </c>
      <c r="Q1623" t="s">
        <v>8282</v>
      </c>
      <c r="R1623" s="15">
        <f t="shared" si="117"/>
        <v>41003.60665509259</v>
      </c>
      <c r="S1623" s="15">
        <f t="shared" si="118"/>
        <v>41057.165972222225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>
        <f t="shared" si="115"/>
        <v>39</v>
      </c>
      <c r="O1624">
        <f t="shared" si="116"/>
        <v>41.63</v>
      </c>
      <c r="P1624" s="11" t="s">
        <v>8281</v>
      </c>
      <c r="Q1624" t="s">
        <v>8282</v>
      </c>
      <c r="R1624" s="15">
        <f t="shared" si="117"/>
        <v>41950.29483796296</v>
      </c>
      <c r="S1624" s="15">
        <f t="shared" si="118"/>
        <v>41990.332638888889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2705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>
        <f t="shared" si="115"/>
        <v>361</v>
      </c>
      <c r="O1625">
        <f t="shared" si="116"/>
        <v>150.28</v>
      </c>
      <c r="P1625" s="11" t="s">
        <v>8281</v>
      </c>
      <c r="Q1625" t="s">
        <v>8282</v>
      </c>
      <c r="R1625" s="15">
        <f t="shared" si="117"/>
        <v>41453.688530092593</v>
      </c>
      <c r="S1625" s="15">
        <f t="shared" si="118"/>
        <v>41513.688530092593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2700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>
        <f t="shared" si="115"/>
        <v>270</v>
      </c>
      <c r="O1626">
        <f t="shared" si="116"/>
        <v>108</v>
      </c>
      <c r="P1626" s="11" t="s">
        <v>8281</v>
      </c>
      <c r="Q1626" t="s">
        <v>8282</v>
      </c>
      <c r="R1626" s="15">
        <f t="shared" si="117"/>
        <v>41243.367303240739</v>
      </c>
      <c r="S1626" s="15">
        <f t="shared" si="118"/>
        <v>41283.367303240739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2700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>
        <f t="shared" si="115"/>
        <v>36</v>
      </c>
      <c r="O1627">
        <f t="shared" si="116"/>
        <v>25.96</v>
      </c>
      <c r="P1627" s="11" t="s">
        <v>8281</v>
      </c>
      <c r="Q1627" t="s">
        <v>8282</v>
      </c>
      <c r="R1627" s="15">
        <f t="shared" si="117"/>
        <v>41135.699687500004</v>
      </c>
      <c r="S1627" s="15">
        <f t="shared" si="118"/>
        <v>41163.699687500004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2700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>
        <f t="shared" si="115"/>
        <v>34</v>
      </c>
      <c r="O1628">
        <f t="shared" si="116"/>
        <v>25</v>
      </c>
      <c r="P1628" s="11" t="s">
        <v>8281</v>
      </c>
      <c r="Q1628" t="s">
        <v>8282</v>
      </c>
      <c r="R1628" s="15">
        <f t="shared" si="117"/>
        <v>41579.847997685189</v>
      </c>
      <c r="S1628" s="15">
        <f t="shared" si="118"/>
        <v>41609.889664351853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2693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>
        <f t="shared" si="115"/>
        <v>135</v>
      </c>
      <c r="O1629">
        <f t="shared" si="116"/>
        <v>70.87</v>
      </c>
      <c r="P1629" s="11" t="s">
        <v>8281</v>
      </c>
      <c r="Q1629" t="s">
        <v>8282</v>
      </c>
      <c r="R1629" s="15">
        <f t="shared" si="117"/>
        <v>41205.707048611112</v>
      </c>
      <c r="S1629" s="15">
        <f t="shared" si="118"/>
        <v>41239.207638888889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2690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>
        <f t="shared" si="115"/>
        <v>67</v>
      </c>
      <c r="O1630">
        <f t="shared" si="116"/>
        <v>30.57</v>
      </c>
      <c r="P1630" s="11" t="s">
        <v>8281</v>
      </c>
      <c r="Q1630" t="s">
        <v>8282</v>
      </c>
      <c r="R1630" s="15">
        <f t="shared" si="117"/>
        <v>41774.737060185187</v>
      </c>
      <c r="S1630" s="15">
        <f t="shared" si="118"/>
        <v>41807.737060185187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2689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>
        <f t="shared" si="115"/>
        <v>45</v>
      </c>
      <c r="O1631">
        <f t="shared" si="116"/>
        <v>32.79</v>
      </c>
      <c r="P1631" s="11" t="s">
        <v>8281</v>
      </c>
      <c r="Q1631" t="s">
        <v>8282</v>
      </c>
      <c r="R1631" s="15">
        <f t="shared" si="117"/>
        <v>41645.867280092592</v>
      </c>
      <c r="S1631" s="15">
        <f t="shared" si="118"/>
        <v>41690.867280092592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2681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>
        <f t="shared" si="115"/>
        <v>67</v>
      </c>
      <c r="O1632">
        <f t="shared" si="116"/>
        <v>21.28</v>
      </c>
      <c r="P1632" s="11" t="s">
        <v>8281</v>
      </c>
      <c r="Q1632" t="s">
        <v>8282</v>
      </c>
      <c r="R1632" s="15">
        <f t="shared" si="117"/>
        <v>40939.837673611109</v>
      </c>
      <c r="S1632" s="15">
        <f t="shared" si="118"/>
        <v>40970.290972222225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2681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>
        <f t="shared" si="115"/>
        <v>27</v>
      </c>
      <c r="O1633">
        <f t="shared" si="116"/>
        <v>20.16</v>
      </c>
      <c r="P1633" s="11" t="s">
        <v>8281</v>
      </c>
      <c r="Q1633" t="s">
        <v>8282</v>
      </c>
      <c r="R1633" s="15">
        <f t="shared" si="117"/>
        <v>41164.859502314815</v>
      </c>
      <c r="S1633" s="15">
        <f t="shared" si="118"/>
        <v>41194.859502314815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2670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>
        <f t="shared" si="115"/>
        <v>67</v>
      </c>
      <c r="O1634">
        <f t="shared" si="116"/>
        <v>56.81</v>
      </c>
      <c r="P1634" s="11" t="s">
        <v>8281</v>
      </c>
      <c r="Q1634" t="s">
        <v>8282</v>
      </c>
      <c r="R1634" s="15">
        <f t="shared" si="117"/>
        <v>40750.340902777774</v>
      </c>
      <c r="S1634" s="15">
        <f t="shared" si="118"/>
        <v>40810.340902777774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2670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>
        <f t="shared" si="115"/>
        <v>27</v>
      </c>
      <c r="O1635">
        <f t="shared" si="116"/>
        <v>46.03</v>
      </c>
      <c r="P1635" s="11" t="s">
        <v>8281</v>
      </c>
      <c r="Q1635" t="s">
        <v>8282</v>
      </c>
      <c r="R1635" s="15">
        <f t="shared" si="117"/>
        <v>40896.883750000001</v>
      </c>
      <c r="S1635" s="15">
        <f t="shared" si="118"/>
        <v>40924.208333333336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2669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>
        <f t="shared" si="115"/>
        <v>133</v>
      </c>
      <c r="O1636">
        <f t="shared" si="116"/>
        <v>83.41</v>
      </c>
      <c r="P1636" s="11" t="s">
        <v>8281</v>
      </c>
      <c r="Q1636" t="s">
        <v>8282</v>
      </c>
      <c r="R1636" s="15">
        <f t="shared" si="117"/>
        <v>40658.189826388887</v>
      </c>
      <c r="S1636" s="15">
        <f t="shared" si="118"/>
        <v>40696.249305555553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2663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>
        <f t="shared" si="115"/>
        <v>133</v>
      </c>
      <c r="O1637">
        <f t="shared" si="116"/>
        <v>71.97</v>
      </c>
      <c r="P1637" s="11" t="s">
        <v>8281</v>
      </c>
      <c r="Q1637" t="s">
        <v>8282</v>
      </c>
      <c r="R1637" s="15">
        <f t="shared" si="117"/>
        <v>42502.868761574078</v>
      </c>
      <c r="S1637" s="15">
        <f t="shared" si="118"/>
        <v>42562.868761574078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2650.5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>
        <f t="shared" si="115"/>
        <v>59</v>
      </c>
      <c r="O1638">
        <f t="shared" si="116"/>
        <v>30.47</v>
      </c>
      <c r="P1638" s="11" t="s">
        <v>8281</v>
      </c>
      <c r="Q1638" t="s">
        <v>8282</v>
      </c>
      <c r="R1638" s="15">
        <f t="shared" si="117"/>
        <v>40663.08666666667</v>
      </c>
      <c r="S1638" s="15">
        <f t="shared" si="118"/>
        <v>40706.166666666664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2650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>
        <f t="shared" si="115"/>
        <v>530</v>
      </c>
      <c r="O1639">
        <f t="shared" si="116"/>
        <v>176.67</v>
      </c>
      <c r="P1639" s="11" t="s">
        <v>8281</v>
      </c>
      <c r="Q1639" t="s">
        <v>8282</v>
      </c>
      <c r="R1639" s="15">
        <f t="shared" si="117"/>
        <v>40122.751620370371</v>
      </c>
      <c r="S1639" s="15">
        <f t="shared" si="118"/>
        <v>40178.98541666667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2646.5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>
        <f t="shared" si="115"/>
        <v>265</v>
      </c>
      <c r="O1640">
        <f t="shared" si="116"/>
        <v>98.02</v>
      </c>
      <c r="P1640" s="11" t="s">
        <v>8281</v>
      </c>
      <c r="Q1640" t="s">
        <v>8282</v>
      </c>
      <c r="R1640" s="15">
        <f t="shared" si="117"/>
        <v>41288.68712962963</v>
      </c>
      <c r="S1640" s="15">
        <f t="shared" si="118"/>
        <v>41333.892361111109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2636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>
        <f t="shared" si="115"/>
        <v>146</v>
      </c>
      <c r="O1641">
        <f t="shared" si="116"/>
        <v>138.74</v>
      </c>
      <c r="P1641" s="11" t="s">
        <v>8281</v>
      </c>
      <c r="Q1641" t="s">
        <v>8282</v>
      </c>
      <c r="R1641" s="15">
        <f t="shared" si="117"/>
        <v>40941.652372685188</v>
      </c>
      <c r="S1641" s="15">
        <f t="shared" si="118"/>
        <v>40971.652372685188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2635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>
        <f t="shared" si="115"/>
        <v>659</v>
      </c>
      <c r="O1642">
        <f t="shared" si="116"/>
        <v>155</v>
      </c>
      <c r="P1642" s="11" t="s">
        <v>8281</v>
      </c>
      <c r="Q1642" t="s">
        <v>8282</v>
      </c>
      <c r="R1642" s="15">
        <f t="shared" si="117"/>
        <v>40379.23096064815</v>
      </c>
      <c r="S1642" s="15">
        <f t="shared" si="118"/>
        <v>40393.082638888889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2630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>
        <f t="shared" si="115"/>
        <v>105</v>
      </c>
      <c r="O1643">
        <f t="shared" si="116"/>
        <v>101.15</v>
      </c>
      <c r="P1643" s="11" t="s">
        <v>8281</v>
      </c>
      <c r="Q1643" t="s">
        <v>8302</v>
      </c>
      <c r="R1643" s="15">
        <f t="shared" si="117"/>
        <v>41962.596574074079</v>
      </c>
      <c r="S1643" s="15">
        <f t="shared" si="118"/>
        <v>41992.596574074079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2630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>
        <f t="shared" si="115"/>
        <v>219</v>
      </c>
      <c r="O1644">
        <f t="shared" si="116"/>
        <v>93.93</v>
      </c>
      <c r="P1644" s="11" t="s">
        <v>8281</v>
      </c>
      <c r="Q1644" t="s">
        <v>8302</v>
      </c>
      <c r="R1644" s="15">
        <f t="shared" si="117"/>
        <v>40688.024618055555</v>
      </c>
      <c r="S1644" s="15">
        <f t="shared" si="118"/>
        <v>40708.024618055555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2630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>
        <f t="shared" si="115"/>
        <v>53</v>
      </c>
      <c r="O1645">
        <f t="shared" si="116"/>
        <v>71.08</v>
      </c>
      <c r="P1645" s="11" t="s">
        <v>8281</v>
      </c>
      <c r="Q1645" t="s">
        <v>8302</v>
      </c>
      <c r="R1645" s="15">
        <f t="shared" si="117"/>
        <v>41146.824212962965</v>
      </c>
      <c r="S1645" s="15">
        <f t="shared" si="118"/>
        <v>41176.824212962965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2620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>
        <f t="shared" si="115"/>
        <v>26</v>
      </c>
      <c r="O1646">
        <f t="shared" si="116"/>
        <v>20.47</v>
      </c>
      <c r="P1646" s="11" t="s">
        <v>8281</v>
      </c>
      <c r="Q1646" t="s">
        <v>8302</v>
      </c>
      <c r="R1646" s="15">
        <f t="shared" si="117"/>
        <v>41175.05972222222</v>
      </c>
      <c r="S1646" s="15">
        <f t="shared" si="118"/>
        <v>41235.101388888892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2618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>
        <f t="shared" si="115"/>
        <v>52</v>
      </c>
      <c r="O1647">
        <f t="shared" si="116"/>
        <v>261.8</v>
      </c>
      <c r="P1647" s="11" t="s">
        <v>8281</v>
      </c>
      <c r="Q1647" t="s">
        <v>8302</v>
      </c>
      <c r="R1647" s="15">
        <f t="shared" si="117"/>
        <v>41521.617361111108</v>
      </c>
      <c r="S1647" s="15">
        <f t="shared" si="118"/>
        <v>41535.617361111108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2616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>
        <f t="shared" si="115"/>
        <v>131</v>
      </c>
      <c r="O1648">
        <f t="shared" si="116"/>
        <v>31.52</v>
      </c>
      <c r="P1648" s="11" t="s">
        <v>8281</v>
      </c>
      <c r="Q1648" t="s">
        <v>8302</v>
      </c>
      <c r="R1648" s="15">
        <f t="shared" si="117"/>
        <v>41833.450266203705</v>
      </c>
      <c r="S1648" s="15">
        <f t="shared" si="118"/>
        <v>41865.757638888892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2615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>
        <f t="shared" si="115"/>
        <v>52</v>
      </c>
      <c r="O1649">
        <f t="shared" si="116"/>
        <v>56.85</v>
      </c>
      <c r="P1649" s="11" t="s">
        <v>8281</v>
      </c>
      <c r="Q1649" t="s">
        <v>8302</v>
      </c>
      <c r="R1649" s="15">
        <f t="shared" si="117"/>
        <v>41039.409456018519</v>
      </c>
      <c r="S1649" s="15">
        <f t="shared" si="118"/>
        <v>41069.409456018519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2609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>
        <f t="shared" si="115"/>
        <v>113</v>
      </c>
      <c r="O1650">
        <f t="shared" si="116"/>
        <v>28.99</v>
      </c>
      <c r="P1650" s="11" t="s">
        <v>8281</v>
      </c>
      <c r="Q1650" t="s">
        <v>8302</v>
      </c>
      <c r="R1650" s="15">
        <f t="shared" si="117"/>
        <v>40592.704652777778</v>
      </c>
      <c r="S1650" s="15">
        <f t="shared" si="118"/>
        <v>40622.662986111114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2608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>
        <f t="shared" si="115"/>
        <v>69</v>
      </c>
      <c r="O1651">
        <f t="shared" si="116"/>
        <v>32.200000000000003</v>
      </c>
      <c r="P1651" s="11" t="s">
        <v>8281</v>
      </c>
      <c r="Q1651" t="s">
        <v>8302</v>
      </c>
      <c r="R1651" s="15">
        <f t="shared" si="117"/>
        <v>41737.684664351851</v>
      </c>
      <c r="S1651" s="15">
        <f t="shared" si="118"/>
        <v>41782.684664351851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2608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>
        <f t="shared" si="115"/>
        <v>130</v>
      </c>
      <c r="O1652">
        <f t="shared" si="116"/>
        <v>81.5</v>
      </c>
      <c r="P1652" s="11" t="s">
        <v>8281</v>
      </c>
      <c r="Q1652" t="s">
        <v>8302</v>
      </c>
      <c r="R1652" s="15">
        <f t="shared" si="117"/>
        <v>41526.435613425929</v>
      </c>
      <c r="S1652" s="15">
        <f t="shared" si="118"/>
        <v>41556.435613425929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2607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>
        <f t="shared" si="115"/>
        <v>130</v>
      </c>
      <c r="O1653">
        <f t="shared" si="116"/>
        <v>130.35</v>
      </c>
      <c r="P1653" s="11" t="s">
        <v>8281</v>
      </c>
      <c r="Q1653" t="s">
        <v>8302</v>
      </c>
      <c r="R1653" s="15">
        <f t="shared" si="117"/>
        <v>40625.900694444441</v>
      </c>
      <c r="S1653" s="15">
        <f t="shared" si="118"/>
        <v>40659.290972222225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2606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>
        <f t="shared" si="115"/>
        <v>58</v>
      </c>
      <c r="O1654">
        <f t="shared" si="116"/>
        <v>37.229999999999997</v>
      </c>
      <c r="P1654" s="11" t="s">
        <v>8281</v>
      </c>
      <c r="Q1654" t="s">
        <v>8302</v>
      </c>
      <c r="R1654" s="15">
        <f t="shared" si="117"/>
        <v>41572.492974537039</v>
      </c>
      <c r="S1654" s="15">
        <f t="shared" si="118"/>
        <v>41602.534641203703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2605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>
        <f t="shared" si="115"/>
        <v>52</v>
      </c>
      <c r="O1655">
        <f t="shared" si="116"/>
        <v>15.51</v>
      </c>
      <c r="P1655" s="11" t="s">
        <v>8281</v>
      </c>
      <c r="Q1655" t="s">
        <v>8302</v>
      </c>
      <c r="R1655" s="15">
        <f t="shared" si="117"/>
        <v>40626.834444444445</v>
      </c>
      <c r="S1655" s="15">
        <f t="shared" si="118"/>
        <v>40657.834444444445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2600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>
        <f t="shared" si="115"/>
        <v>236</v>
      </c>
      <c r="O1656">
        <f t="shared" si="116"/>
        <v>76.47</v>
      </c>
      <c r="P1656" s="11" t="s">
        <v>8281</v>
      </c>
      <c r="Q1656" t="s">
        <v>8302</v>
      </c>
      <c r="R1656" s="15">
        <f t="shared" si="117"/>
        <v>40987.890740740739</v>
      </c>
      <c r="S1656" s="15">
        <f t="shared" si="118"/>
        <v>41017.890740740739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2600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>
        <f t="shared" si="115"/>
        <v>173</v>
      </c>
      <c r="O1657">
        <f t="shared" si="116"/>
        <v>54.17</v>
      </c>
      <c r="P1657" s="11" t="s">
        <v>8281</v>
      </c>
      <c r="Q1657" t="s">
        <v>8302</v>
      </c>
      <c r="R1657" s="15">
        <f t="shared" si="117"/>
        <v>40974.791898148149</v>
      </c>
      <c r="S1657" s="15">
        <f t="shared" si="118"/>
        <v>41004.750231481477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2600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>
        <f t="shared" si="115"/>
        <v>35</v>
      </c>
      <c r="O1658">
        <f t="shared" si="116"/>
        <v>54.17</v>
      </c>
      <c r="P1658" s="11" t="s">
        <v>8281</v>
      </c>
      <c r="Q1658" t="s">
        <v>8302</v>
      </c>
      <c r="R1658" s="15">
        <f t="shared" si="117"/>
        <v>41226.928842592592</v>
      </c>
      <c r="S1658" s="15">
        <f t="shared" si="118"/>
        <v>41256.928842592592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2598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>
        <f t="shared" si="115"/>
        <v>10</v>
      </c>
      <c r="O1659">
        <f t="shared" si="116"/>
        <v>11.76</v>
      </c>
      <c r="P1659" s="11" t="s">
        <v>8281</v>
      </c>
      <c r="Q1659" t="s">
        <v>8302</v>
      </c>
      <c r="R1659" s="15">
        <f t="shared" si="117"/>
        <v>41023.782037037039</v>
      </c>
      <c r="S1659" s="15">
        <f t="shared" si="118"/>
        <v>41053.782037037039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2596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>
        <f t="shared" si="115"/>
        <v>43</v>
      </c>
      <c r="O1660">
        <f t="shared" si="116"/>
        <v>24.26</v>
      </c>
      <c r="P1660" s="11" t="s">
        <v>8281</v>
      </c>
      <c r="Q1660" t="s">
        <v>8302</v>
      </c>
      <c r="R1660" s="15">
        <f t="shared" si="117"/>
        <v>41223.22184027778</v>
      </c>
      <c r="S1660" s="15">
        <f t="shared" si="118"/>
        <v>41261.597222222219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2594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>
        <f t="shared" si="115"/>
        <v>519</v>
      </c>
      <c r="O1661">
        <f t="shared" si="116"/>
        <v>57.64</v>
      </c>
      <c r="P1661" s="11" t="s">
        <v>8281</v>
      </c>
      <c r="Q1661" t="s">
        <v>8302</v>
      </c>
      <c r="R1661" s="15">
        <f t="shared" si="117"/>
        <v>41596.913437499999</v>
      </c>
      <c r="S1661" s="15">
        <f t="shared" si="118"/>
        <v>41625.5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2585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>
        <f t="shared" si="115"/>
        <v>3231</v>
      </c>
      <c r="O1662">
        <f t="shared" si="116"/>
        <v>71.81</v>
      </c>
      <c r="P1662" s="11" t="s">
        <v>8281</v>
      </c>
      <c r="Q1662" t="s">
        <v>8302</v>
      </c>
      <c r="R1662" s="15">
        <f t="shared" si="117"/>
        <v>42459.693865740745</v>
      </c>
      <c r="S1662" s="15">
        <f t="shared" si="118"/>
        <v>42490.915972222225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2585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>
        <f t="shared" si="115"/>
        <v>33</v>
      </c>
      <c r="O1663">
        <f t="shared" si="116"/>
        <v>25.59</v>
      </c>
      <c r="P1663" s="11" t="s">
        <v>8281</v>
      </c>
      <c r="Q1663" t="s">
        <v>8302</v>
      </c>
      <c r="R1663" s="15">
        <f t="shared" si="117"/>
        <v>42343.998043981483</v>
      </c>
      <c r="S1663" s="15">
        <f t="shared" si="118"/>
        <v>42386.875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2580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>
        <f t="shared" si="115"/>
        <v>32</v>
      </c>
      <c r="O1664">
        <f t="shared" si="116"/>
        <v>41.61</v>
      </c>
      <c r="P1664" s="11" t="s">
        <v>8281</v>
      </c>
      <c r="Q1664" t="s">
        <v>8302</v>
      </c>
      <c r="R1664" s="15">
        <f t="shared" si="117"/>
        <v>40848.198333333334</v>
      </c>
      <c r="S1664" s="15">
        <f t="shared" si="118"/>
        <v>40908.239999999998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2576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>
        <f t="shared" si="115"/>
        <v>258</v>
      </c>
      <c r="O1665">
        <f t="shared" si="116"/>
        <v>80.5</v>
      </c>
      <c r="P1665" s="11" t="s">
        <v>8281</v>
      </c>
      <c r="Q1665" t="s">
        <v>8302</v>
      </c>
      <c r="R1665" s="15">
        <f t="shared" si="117"/>
        <v>42006.02207175926</v>
      </c>
      <c r="S1665" s="15">
        <f t="shared" si="118"/>
        <v>42036.02207175926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>
        <f t="shared" si="115"/>
        <v>103</v>
      </c>
      <c r="O1666">
        <f t="shared" si="116"/>
        <v>28.93</v>
      </c>
      <c r="P1666" s="11" t="s">
        <v>8281</v>
      </c>
      <c r="Q1666" t="s">
        <v>8302</v>
      </c>
      <c r="R1666" s="15">
        <f t="shared" si="117"/>
        <v>40939.761782407404</v>
      </c>
      <c r="S1666" s="15">
        <f t="shared" si="118"/>
        <v>40984.165972222225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2569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>
        <f t="shared" ref="N1667:N1730" si="119">ROUND(E1667/D1667*100,0)</f>
        <v>73</v>
      </c>
      <c r="O1667">
        <f t="shared" ref="O1667:O1730" si="120">IFERROR(ROUND(E1667/L1667,2),0)</f>
        <v>27.62</v>
      </c>
      <c r="P1667" s="11" t="s">
        <v>8281</v>
      </c>
      <c r="Q1667" t="s">
        <v>8302</v>
      </c>
      <c r="R1667" s="15">
        <f t="shared" ref="R1667:R1730" si="121">(((J1667/60)/60)/24)+DATE(1970,1,1)</f>
        <v>40564.649456018517</v>
      </c>
      <c r="S1667" s="15">
        <f t="shared" ref="S1667:S1730" si="122">(((I1667/60)/60)/24)+DATE(1970,1,1)</f>
        <v>40596.125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2569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>
        <f t="shared" si="119"/>
        <v>103</v>
      </c>
      <c r="O1668">
        <f t="shared" si="120"/>
        <v>26.21</v>
      </c>
      <c r="P1668" s="11" t="s">
        <v>8281</v>
      </c>
      <c r="Q1668" t="s">
        <v>8302</v>
      </c>
      <c r="R1668" s="15">
        <f t="shared" si="121"/>
        <v>41331.253159722226</v>
      </c>
      <c r="S1668" s="15">
        <f t="shared" si="122"/>
        <v>41361.211493055554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2565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>
        <f t="shared" si="119"/>
        <v>75</v>
      </c>
      <c r="O1669">
        <f t="shared" si="120"/>
        <v>31.28</v>
      </c>
      <c r="P1669" s="11" t="s">
        <v>8281</v>
      </c>
      <c r="Q1669" t="s">
        <v>8302</v>
      </c>
      <c r="R1669" s="15">
        <f t="shared" si="121"/>
        <v>41682.0705787037</v>
      </c>
      <c r="S1669" s="15">
        <f t="shared" si="122"/>
        <v>41709.290972222225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2565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>
        <f t="shared" si="119"/>
        <v>32</v>
      </c>
      <c r="O1670">
        <f t="shared" si="120"/>
        <v>22.11</v>
      </c>
      <c r="P1670" s="11" t="s">
        <v>8281</v>
      </c>
      <c r="Q1670" t="s">
        <v>8302</v>
      </c>
      <c r="R1670" s="15">
        <f t="shared" si="121"/>
        <v>40845.14975694444</v>
      </c>
      <c r="S1670" s="15">
        <f t="shared" si="122"/>
        <v>40875.191423611112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2565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>
        <f t="shared" si="119"/>
        <v>128</v>
      </c>
      <c r="O1671">
        <f t="shared" si="120"/>
        <v>49.33</v>
      </c>
      <c r="P1671" s="11" t="s">
        <v>8281</v>
      </c>
      <c r="Q1671" t="s">
        <v>8302</v>
      </c>
      <c r="R1671" s="15">
        <f t="shared" si="121"/>
        <v>42461.885138888887</v>
      </c>
      <c r="S1671" s="15">
        <f t="shared" si="122"/>
        <v>42521.885138888887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2560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>
        <f t="shared" si="119"/>
        <v>256</v>
      </c>
      <c r="O1672">
        <f t="shared" si="120"/>
        <v>111.3</v>
      </c>
      <c r="P1672" s="11" t="s">
        <v>8281</v>
      </c>
      <c r="Q1672" t="s">
        <v>8302</v>
      </c>
      <c r="R1672" s="15">
        <f t="shared" si="121"/>
        <v>40313.930543981485</v>
      </c>
      <c r="S1672" s="15">
        <f t="shared" si="122"/>
        <v>40364.166666666664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>
        <f t="shared" si="119"/>
        <v>128</v>
      </c>
      <c r="O1673">
        <f t="shared" si="120"/>
        <v>33.25</v>
      </c>
      <c r="P1673" s="11" t="s">
        <v>8281</v>
      </c>
      <c r="Q1673" t="s">
        <v>8302</v>
      </c>
      <c r="R1673" s="15">
        <f t="shared" si="121"/>
        <v>42553.54414351852</v>
      </c>
      <c r="S1673" s="15">
        <f t="shared" si="122"/>
        <v>42583.54414351852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2560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>
        <f t="shared" si="119"/>
        <v>151</v>
      </c>
      <c r="O1674">
        <f t="shared" si="120"/>
        <v>52.24</v>
      </c>
      <c r="P1674" s="11" t="s">
        <v>8281</v>
      </c>
      <c r="Q1674" t="s">
        <v>8302</v>
      </c>
      <c r="R1674" s="15">
        <f t="shared" si="121"/>
        <v>41034.656597222223</v>
      </c>
      <c r="S1674" s="15">
        <f t="shared" si="122"/>
        <v>41064.656597222223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2560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>
        <f t="shared" si="119"/>
        <v>122</v>
      </c>
      <c r="O1675">
        <f t="shared" si="120"/>
        <v>43.39</v>
      </c>
      <c r="P1675" s="11" t="s">
        <v>8281</v>
      </c>
      <c r="Q1675" t="s">
        <v>8302</v>
      </c>
      <c r="R1675" s="15">
        <f t="shared" si="121"/>
        <v>42039.878379629634</v>
      </c>
      <c r="S1675" s="15">
        <f t="shared" si="122"/>
        <v>42069.878379629634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2555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>
        <f t="shared" si="119"/>
        <v>51</v>
      </c>
      <c r="O1676">
        <f t="shared" si="120"/>
        <v>22.61</v>
      </c>
      <c r="P1676" s="11" t="s">
        <v>8281</v>
      </c>
      <c r="Q1676" t="s">
        <v>8302</v>
      </c>
      <c r="R1676" s="15">
        <f t="shared" si="121"/>
        <v>42569.605393518519</v>
      </c>
      <c r="S1676" s="15">
        <f t="shared" si="122"/>
        <v>42600.290972222225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2555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>
        <f t="shared" si="119"/>
        <v>256</v>
      </c>
      <c r="O1677">
        <f t="shared" si="120"/>
        <v>75.150000000000006</v>
      </c>
      <c r="P1677" s="11" t="s">
        <v>8281</v>
      </c>
      <c r="Q1677" t="s">
        <v>8302</v>
      </c>
      <c r="R1677" s="15">
        <f t="shared" si="121"/>
        <v>40802.733101851853</v>
      </c>
      <c r="S1677" s="15">
        <f t="shared" si="122"/>
        <v>40832.918749999997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2550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>
        <f t="shared" si="119"/>
        <v>85</v>
      </c>
      <c r="O1678">
        <f t="shared" si="120"/>
        <v>60.71</v>
      </c>
      <c r="P1678" s="11" t="s">
        <v>8281</v>
      </c>
      <c r="Q1678" t="s">
        <v>8302</v>
      </c>
      <c r="R1678" s="15">
        <f t="shared" si="121"/>
        <v>40973.72623842593</v>
      </c>
      <c r="S1678" s="15">
        <f t="shared" si="122"/>
        <v>41020.165972222225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2550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>
        <f t="shared" si="119"/>
        <v>43</v>
      </c>
      <c r="O1679">
        <f t="shared" si="120"/>
        <v>60.71</v>
      </c>
      <c r="P1679" s="11" t="s">
        <v>8281</v>
      </c>
      <c r="Q1679" t="s">
        <v>8302</v>
      </c>
      <c r="R1679" s="15">
        <f t="shared" si="121"/>
        <v>42416.407129629632</v>
      </c>
      <c r="S1679" s="15">
        <f t="shared" si="122"/>
        <v>42476.249305555553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2550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>
        <f t="shared" si="119"/>
        <v>170</v>
      </c>
      <c r="O1680">
        <f t="shared" si="120"/>
        <v>52.04</v>
      </c>
      <c r="P1680" s="11" t="s">
        <v>8281</v>
      </c>
      <c r="Q1680" t="s">
        <v>8302</v>
      </c>
      <c r="R1680" s="15">
        <f t="shared" si="121"/>
        <v>41662.854988425926</v>
      </c>
      <c r="S1680" s="15">
        <f t="shared" si="122"/>
        <v>41676.854988425926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2549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>
        <f t="shared" si="119"/>
        <v>127</v>
      </c>
      <c r="O1681">
        <f t="shared" si="120"/>
        <v>45.52</v>
      </c>
      <c r="P1681" s="11" t="s">
        <v>8281</v>
      </c>
      <c r="Q1681" t="s">
        <v>8302</v>
      </c>
      <c r="R1681" s="15">
        <f t="shared" si="121"/>
        <v>40723.068807870368</v>
      </c>
      <c r="S1681" s="15">
        <f t="shared" si="122"/>
        <v>40746.068807870368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>
        <f t="shared" si="119"/>
        <v>255</v>
      </c>
      <c r="O1682">
        <f t="shared" si="120"/>
        <v>101.91</v>
      </c>
      <c r="P1682" s="11" t="s">
        <v>8281</v>
      </c>
      <c r="Q1682" t="s">
        <v>8302</v>
      </c>
      <c r="R1682" s="15">
        <f t="shared" si="121"/>
        <v>41802.757719907408</v>
      </c>
      <c r="S1682" s="15">
        <f t="shared" si="122"/>
        <v>41832.757719907408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2545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>
        <f t="shared" si="119"/>
        <v>4</v>
      </c>
      <c r="O1683">
        <f t="shared" si="120"/>
        <v>2.88</v>
      </c>
      <c r="P1683" s="11" t="s">
        <v>8281</v>
      </c>
      <c r="Q1683" t="s">
        <v>8303</v>
      </c>
      <c r="R1683" s="15">
        <f t="shared" si="121"/>
        <v>42774.121342592596</v>
      </c>
      <c r="S1683" s="15">
        <f t="shared" si="122"/>
        <v>42823.083333333328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2540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>
        <f t="shared" si="119"/>
        <v>42</v>
      </c>
      <c r="O1684">
        <f t="shared" si="120"/>
        <v>0</v>
      </c>
      <c r="P1684" s="11" t="s">
        <v>8281</v>
      </c>
      <c r="Q1684" t="s">
        <v>8303</v>
      </c>
      <c r="R1684" s="15">
        <f t="shared" si="121"/>
        <v>42779.21365740741</v>
      </c>
      <c r="S1684" s="15">
        <f t="shared" si="122"/>
        <v>42839.171990740739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2537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>
        <f t="shared" si="119"/>
        <v>72</v>
      </c>
      <c r="O1685">
        <f t="shared" si="120"/>
        <v>253.7</v>
      </c>
      <c r="P1685" s="11" t="s">
        <v>8281</v>
      </c>
      <c r="Q1685" t="s">
        <v>8303</v>
      </c>
      <c r="R1685" s="15">
        <f t="shared" si="121"/>
        <v>42808.781689814816</v>
      </c>
      <c r="S1685" s="15">
        <f t="shared" si="122"/>
        <v>42832.781689814816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2535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>
        <f t="shared" si="119"/>
        <v>32</v>
      </c>
      <c r="O1686">
        <f t="shared" si="120"/>
        <v>25.1</v>
      </c>
      <c r="P1686" s="11" t="s">
        <v>8281</v>
      </c>
      <c r="Q1686" t="s">
        <v>8303</v>
      </c>
      <c r="R1686" s="15">
        <f t="shared" si="121"/>
        <v>42783.815289351856</v>
      </c>
      <c r="S1686" s="15">
        <f t="shared" si="122"/>
        <v>42811.773622685185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2535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>
        <f t="shared" si="119"/>
        <v>724</v>
      </c>
      <c r="O1687">
        <f t="shared" si="120"/>
        <v>169</v>
      </c>
      <c r="P1687" s="11" t="s">
        <v>8281</v>
      </c>
      <c r="Q1687" t="s">
        <v>8303</v>
      </c>
      <c r="R1687" s="15">
        <f t="shared" si="121"/>
        <v>42788.2502662037</v>
      </c>
      <c r="S1687" s="15">
        <f t="shared" si="122"/>
        <v>42818.208599537036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2532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>
        <f t="shared" si="119"/>
        <v>51</v>
      </c>
      <c r="O1688">
        <f t="shared" si="120"/>
        <v>2532</v>
      </c>
      <c r="P1688" s="11" t="s">
        <v>8281</v>
      </c>
      <c r="Q1688" t="s">
        <v>8303</v>
      </c>
      <c r="R1688" s="15">
        <f t="shared" si="121"/>
        <v>42792.843969907408</v>
      </c>
      <c r="S1688" s="15">
        <f t="shared" si="122"/>
        <v>42852.802303240736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>
        <f t="shared" si="119"/>
        <v>25</v>
      </c>
      <c r="O1689">
        <f t="shared" si="120"/>
        <v>64.77</v>
      </c>
      <c r="P1689" s="11" t="s">
        <v>8281</v>
      </c>
      <c r="Q1689" t="s">
        <v>8303</v>
      </c>
      <c r="R1689" s="15">
        <f t="shared" si="121"/>
        <v>42802.046817129631</v>
      </c>
      <c r="S1689" s="15">
        <f t="shared" si="122"/>
        <v>42835.84375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2525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>
        <f t="shared" si="119"/>
        <v>63</v>
      </c>
      <c r="O1690">
        <f t="shared" si="120"/>
        <v>360.71</v>
      </c>
      <c r="P1690" s="11" t="s">
        <v>8281</v>
      </c>
      <c r="Q1690" t="s">
        <v>8303</v>
      </c>
      <c r="R1690" s="15">
        <f t="shared" si="121"/>
        <v>42804.534652777773</v>
      </c>
      <c r="S1690" s="15">
        <f t="shared" si="122"/>
        <v>42834.492986111116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2524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>
        <f t="shared" si="119"/>
        <v>105</v>
      </c>
      <c r="O1691">
        <f t="shared" si="120"/>
        <v>180.29</v>
      </c>
      <c r="P1691" s="11" t="s">
        <v>8281</v>
      </c>
      <c r="Q1691" t="s">
        <v>8303</v>
      </c>
      <c r="R1691" s="15">
        <f t="shared" si="121"/>
        <v>42780.942476851851</v>
      </c>
      <c r="S1691" s="15">
        <f t="shared" si="122"/>
        <v>42810.900810185187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2521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>
        <f t="shared" si="119"/>
        <v>101</v>
      </c>
      <c r="O1692">
        <f t="shared" si="120"/>
        <v>229.18</v>
      </c>
      <c r="P1692" s="11" t="s">
        <v>8281</v>
      </c>
      <c r="Q1692" t="s">
        <v>8303</v>
      </c>
      <c r="R1692" s="15">
        <f t="shared" si="121"/>
        <v>42801.43104166667</v>
      </c>
      <c r="S1692" s="15">
        <f t="shared" si="122"/>
        <v>42831.389374999999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2521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>
        <f t="shared" si="119"/>
        <v>8</v>
      </c>
      <c r="O1693">
        <f t="shared" si="120"/>
        <v>66.34</v>
      </c>
      <c r="P1693" s="11" t="s">
        <v>8281</v>
      </c>
      <c r="Q1693" t="s">
        <v>8303</v>
      </c>
      <c r="R1693" s="15">
        <f t="shared" si="121"/>
        <v>42795.701481481476</v>
      </c>
      <c r="S1693" s="15">
        <f t="shared" si="122"/>
        <v>42828.041666666672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2520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>
        <f t="shared" si="119"/>
        <v>50</v>
      </c>
      <c r="O1694">
        <f t="shared" si="120"/>
        <v>168</v>
      </c>
      <c r="P1694" s="11" t="s">
        <v>8281</v>
      </c>
      <c r="Q1694" t="s">
        <v>8303</v>
      </c>
      <c r="R1694" s="15">
        <f t="shared" si="121"/>
        <v>42788.151238425926</v>
      </c>
      <c r="S1694" s="15">
        <f t="shared" si="122"/>
        <v>42820.999305555553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2520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>
        <f t="shared" si="119"/>
        <v>84</v>
      </c>
      <c r="O1695">
        <f t="shared" si="120"/>
        <v>315</v>
      </c>
      <c r="P1695" s="11" t="s">
        <v>8281</v>
      </c>
      <c r="Q1695" t="s">
        <v>8303</v>
      </c>
      <c r="R1695" s="15">
        <f t="shared" si="121"/>
        <v>42803.920277777783</v>
      </c>
      <c r="S1695" s="15">
        <f t="shared" si="122"/>
        <v>42834.833333333328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2512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>
        <f t="shared" si="119"/>
        <v>25</v>
      </c>
      <c r="O1696">
        <f t="shared" si="120"/>
        <v>2512</v>
      </c>
      <c r="P1696" s="11" t="s">
        <v>8281</v>
      </c>
      <c r="Q1696" t="s">
        <v>8303</v>
      </c>
      <c r="R1696" s="15">
        <f t="shared" si="121"/>
        <v>42791.669837962967</v>
      </c>
      <c r="S1696" s="15">
        <f t="shared" si="122"/>
        <v>42821.191666666666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2511.11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>
        <f t="shared" si="119"/>
        <v>21</v>
      </c>
      <c r="O1697">
        <f t="shared" si="120"/>
        <v>109.18</v>
      </c>
      <c r="P1697" s="11" t="s">
        <v>8281</v>
      </c>
      <c r="Q1697" t="s">
        <v>8303</v>
      </c>
      <c r="R1697" s="15">
        <f t="shared" si="121"/>
        <v>42801.031412037039</v>
      </c>
      <c r="S1697" s="15">
        <f t="shared" si="122"/>
        <v>42835.041666666672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2506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>
        <f t="shared" si="119"/>
        <v>1</v>
      </c>
      <c r="O1698">
        <f t="shared" si="120"/>
        <v>0</v>
      </c>
      <c r="P1698" s="11" t="s">
        <v>8281</v>
      </c>
      <c r="Q1698" t="s">
        <v>8303</v>
      </c>
      <c r="R1698" s="15">
        <f t="shared" si="121"/>
        <v>42796.069571759261</v>
      </c>
      <c r="S1698" s="15">
        <f t="shared" si="122"/>
        <v>42826.027905092589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2506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>
        <f t="shared" si="119"/>
        <v>20</v>
      </c>
      <c r="O1699">
        <f t="shared" si="120"/>
        <v>113.91</v>
      </c>
      <c r="P1699" s="11" t="s">
        <v>8281</v>
      </c>
      <c r="Q1699" t="s">
        <v>8303</v>
      </c>
      <c r="R1699" s="15">
        <f t="shared" si="121"/>
        <v>42805.032962962956</v>
      </c>
      <c r="S1699" s="15">
        <f t="shared" si="122"/>
        <v>42834.991296296299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2505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>
        <f t="shared" si="119"/>
        <v>2</v>
      </c>
      <c r="O1700">
        <f t="shared" si="120"/>
        <v>0</v>
      </c>
      <c r="P1700" s="11" t="s">
        <v>8281</v>
      </c>
      <c r="Q1700" t="s">
        <v>8303</v>
      </c>
      <c r="R1700" s="15">
        <f t="shared" si="121"/>
        <v>42796.207870370374</v>
      </c>
      <c r="S1700" s="15">
        <f t="shared" si="122"/>
        <v>42820.147916666669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2503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>
        <f t="shared" si="119"/>
        <v>49</v>
      </c>
      <c r="O1701">
        <f t="shared" si="120"/>
        <v>625.75</v>
      </c>
      <c r="P1701" s="11" t="s">
        <v>8281</v>
      </c>
      <c r="Q1701" t="s">
        <v>8303</v>
      </c>
      <c r="R1701" s="15">
        <f t="shared" si="121"/>
        <v>42806.863946759258</v>
      </c>
      <c r="S1701" s="15">
        <f t="shared" si="122"/>
        <v>42836.863946759258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2503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>
        <f t="shared" si="119"/>
        <v>13</v>
      </c>
      <c r="O1702">
        <f t="shared" si="120"/>
        <v>31.68</v>
      </c>
      <c r="P1702" s="11" t="s">
        <v>8281</v>
      </c>
      <c r="Q1702" t="s">
        <v>8303</v>
      </c>
      <c r="R1702" s="15">
        <f t="shared" si="121"/>
        <v>42796.071643518517</v>
      </c>
      <c r="S1702" s="15">
        <f t="shared" si="122"/>
        <v>42826.166666666672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2501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>
        <f t="shared" si="119"/>
        <v>50</v>
      </c>
      <c r="O1703">
        <f t="shared" si="120"/>
        <v>1250.5</v>
      </c>
      <c r="P1703" s="11" t="s">
        <v>8281</v>
      </c>
      <c r="Q1703" t="s">
        <v>8303</v>
      </c>
      <c r="R1703" s="15">
        <f t="shared" si="121"/>
        <v>41989.664409722223</v>
      </c>
      <c r="S1703" s="15">
        <f t="shared" si="122"/>
        <v>42019.664409722223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2501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>
        <f t="shared" si="119"/>
        <v>15</v>
      </c>
      <c r="O1704">
        <f t="shared" si="120"/>
        <v>2501</v>
      </c>
      <c r="P1704" s="11" t="s">
        <v>8281</v>
      </c>
      <c r="Q1704" t="s">
        <v>8303</v>
      </c>
      <c r="R1704" s="15">
        <f t="shared" si="121"/>
        <v>42063.869791666672</v>
      </c>
      <c r="S1704" s="15">
        <f t="shared" si="122"/>
        <v>42093.828125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2500.25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>
        <f t="shared" si="119"/>
        <v>50</v>
      </c>
      <c r="O1705">
        <f t="shared" si="120"/>
        <v>1250.1300000000001</v>
      </c>
      <c r="P1705" s="11" t="s">
        <v>8281</v>
      </c>
      <c r="Q1705" t="s">
        <v>8303</v>
      </c>
      <c r="R1705" s="15">
        <f t="shared" si="121"/>
        <v>42187.281678240746</v>
      </c>
      <c r="S1705" s="15">
        <f t="shared" si="122"/>
        <v>42247.281678240746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>
        <f t="shared" si="119"/>
        <v>125</v>
      </c>
      <c r="O1706">
        <f t="shared" si="120"/>
        <v>227.27</v>
      </c>
      <c r="P1706" s="11" t="s">
        <v>8281</v>
      </c>
      <c r="Q1706" t="s">
        <v>8303</v>
      </c>
      <c r="R1706" s="15">
        <f t="shared" si="121"/>
        <v>42021.139733796299</v>
      </c>
      <c r="S1706" s="15">
        <f t="shared" si="122"/>
        <v>42051.139733796299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2500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>
        <f t="shared" si="119"/>
        <v>125</v>
      </c>
      <c r="O1707">
        <f t="shared" si="120"/>
        <v>0</v>
      </c>
      <c r="P1707" s="11" t="s">
        <v>8281</v>
      </c>
      <c r="Q1707" t="s">
        <v>8303</v>
      </c>
      <c r="R1707" s="15">
        <f t="shared" si="121"/>
        <v>42245.016736111109</v>
      </c>
      <c r="S1707" s="15">
        <f t="shared" si="122"/>
        <v>42256.666666666672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2500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>
        <f t="shared" si="119"/>
        <v>45</v>
      </c>
      <c r="O1708">
        <f t="shared" si="120"/>
        <v>0</v>
      </c>
      <c r="P1708" s="11" t="s">
        <v>8281</v>
      </c>
      <c r="Q1708" t="s">
        <v>8303</v>
      </c>
      <c r="R1708" s="15">
        <f t="shared" si="121"/>
        <v>42179.306388888886</v>
      </c>
      <c r="S1708" s="15">
        <f t="shared" si="122"/>
        <v>42239.306388888886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2500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>
        <f t="shared" si="119"/>
        <v>50</v>
      </c>
      <c r="O1709">
        <f t="shared" si="120"/>
        <v>277.77999999999997</v>
      </c>
      <c r="P1709" s="11" t="s">
        <v>8281</v>
      </c>
      <c r="Q1709" t="s">
        <v>8303</v>
      </c>
      <c r="R1709" s="15">
        <f t="shared" si="121"/>
        <v>42427.721006944441</v>
      </c>
      <c r="S1709" s="15">
        <f t="shared" si="122"/>
        <v>42457.679340277777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2500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>
        <f t="shared" si="119"/>
        <v>36</v>
      </c>
      <c r="O1710">
        <f t="shared" si="120"/>
        <v>0</v>
      </c>
      <c r="P1710" s="11" t="s">
        <v>8281</v>
      </c>
      <c r="Q1710" t="s">
        <v>8303</v>
      </c>
      <c r="R1710" s="15">
        <f t="shared" si="121"/>
        <v>42451.866967592592</v>
      </c>
      <c r="S1710" s="15">
        <f t="shared" si="122"/>
        <v>42491.866967592592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2500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>
        <f t="shared" si="119"/>
        <v>143</v>
      </c>
      <c r="O1711">
        <f t="shared" si="120"/>
        <v>625</v>
      </c>
      <c r="P1711" s="11" t="s">
        <v>8281</v>
      </c>
      <c r="Q1711" t="s">
        <v>8303</v>
      </c>
      <c r="R1711" s="15">
        <f t="shared" si="121"/>
        <v>41841.56381944444</v>
      </c>
      <c r="S1711" s="15">
        <f t="shared" si="122"/>
        <v>41882.818749999999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2500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>
        <f t="shared" si="119"/>
        <v>50</v>
      </c>
      <c r="O1712">
        <f t="shared" si="120"/>
        <v>2500</v>
      </c>
      <c r="P1712" s="11" t="s">
        <v>8281</v>
      </c>
      <c r="Q1712" t="s">
        <v>8303</v>
      </c>
      <c r="R1712" s="15">
        <f t="shared" si="121"/>
        <v>42341.59129629629</v>
      </c>
      <c r="S1712" s="15">
        <f t="shared" si="122"/>
        <v>42387.541666666672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>
        <f t="shared" si="119"/>
        <v>25</v>
      </c>
      <c r="O1713">
        <f t="shared" si="120"/>
        <v>1250</v>
      </c>
      <c r="P1713" s="11" t="s">
        <v>8281</v>
      </c>
      <c r="Q1713" t="s">
        <v>8303</v>
      </c>
      <c r="R1713" s="15">
        <f t="shared" si="121"/>
        <v>41852.646226851852</v>
      </c>
      <c r="S1713" s="15">
        <f t="shared" si="122"/>
        <v>41883.646226851852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2495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>
        <f t="shared" si="119"/>
        <v>50</v>
      </c>
      <c r="O1714">
        <f t="shared" si="120"/>
        <v>0</v>
      </c>
      <c r="P1714" s="11" t="s">
        <v>8281</v>
      </c>
      <c r="Q1714" t="s">
        <v>8303</v>
      </c>
      <c r="R1714" s="15">
        <f t="shared" si="121"/>
        <v>42125.913807870369</v>
      </c>
      <c r="S1714" s="15">
        <f t="shared" si="122"/>
        <v>42185.913807870369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2485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>
        <f t="shared" si="119"/>
        <v>83</v>
      </c>
      <c r="O1715">
        <f t="shared" si="120"/>
        <v>2485</v>
      </c>
      <c r="P1715" s="11" t="s">
        <v>8281</v>
      </c>
      <c r="Q1715" t="s">
        <v>8303</v>
      </c>
      <c r="R1715" s="15">
        <f t="shared" si="121"/>
        <v>41887.801064814819</v>
      </c>
      <c r="S1715" s="15">
        <f t="shared" si="122"/>
        <v>41917.801064814819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2484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>
        <f t="shared" si="119"/>
        <v>10</v>
      </c>
      <c r="O1716">
        <f t="shared" si="120"/>
        <v>146.12</v>
      </c>
      <c r="P1716" s="11" t="s">
        <v>8281</v>
      </c>
      <c r="Q1716" t="s">
        <v>8303</v>
      </c>
      <c r="R1716" s="15">
        <f t="shared" si="121"/>
        <v>42095.918530092589</v>
      </c>
      <c r="S1716" s="15">
        <f t="shared" si="122"/>
        <v>42125.918530092589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2484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>
        <f t="shared" si="119"/>
        <v>50</v>
      </c>
      <c r="O1717">
        <f t="shared" si="120"/>
        <v>1242</v>
      </c>
      <c r="P1717" s="11" t="s">
        <v>8281</v>
      </c>
      <c r="Q1717" t="s">
        <v>8303</v>
      </c>
      <c r="R1717" s="15">
        <f t="shared" si="121"/>
        <v>42064.217418981483</v>
      </c>
      <c r="S1717" s="15">
        <f t="shared" si="122"/>
        <v>42094.140277777777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2476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>
        <f t="shared" si="119"/>
        <v>124</v>
      </c>
      <c r="O1718">
        <f t="shared" si="120"/>
        <v>825.33</v>
      </c>
      <c r="P1718" s="11" t="s">
        <v>8281</v>
      </c>
      <c r="Q1718" t="s">
        <v>8303</v>
      </c>
      <c r="R1718" s="15">
        <f t="shared" si="121"/>
        <v>42673.577534722222</v>
      </c>
      <c r="S1718" s="15">
        <f t="shared" si="122"/>
        <v>42713.619201388887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2468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>
        <f t="shared" si="119"/>
        <v>76</v>
      </c>
      <c r="O1719">
        <f t="shared" si="120"/>
        <v>60.2</v>
      </c>
      <c r="P1719" s="11" t="s">
        <v>8281</v>
      </c>
      <c r="Q1719" t="s">
        <v>8303</v>
      </c>
      <c r="R1719" s="15">
        <f t="shared" si="121"/>
        <v>42460.98192129629</v>
      </c>
      <c r="S1719" s="15">
        <f t="shared" si="122"/>
        <v>42481.166666666672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2456.66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>
        <f t="shared" si="119"/>
        <v>7</v>
      </c>
      <c r="O1720">
        <f t="shared" si="120"/>
        <v>1228.33</v>
      </c>
      <c r="P1720" s="11" t="s">
        <v>8281</v>
      </c>
      <c r="Q1720" t="s">
        <v>8303</v>
      </c>
      <c r="R1720" s="15">
        <f t="shared" si="121"/>
        <v>42460.610520833332</v>
      </c>
      <c r="S1720" s="15">
        <f t="shared" si="122"/>
        <v>42504.207638888889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2451.0100000000002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>
        <f t="shared" si="119"/>
        <v>61</v>
      </c>
      <c r="O1721">
        <f t="shared" si="120"/>
        <v>817</v>
      </c>
      <c r="P1721" s="11" t="s">
        <v>8281</v>
      </c>
      <c r="Q1721" t="s">
        <v>8303</v>
      </c>
      <c r="R1721" s="15">
        <f t="shared" si="121"/>
        <v>41869.534618055557</v>
      </c>
      <c r="S1721" s="15">
        <f t="shared" si="122"/>
        <v>41899.534618055557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2445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>
        <f t="shared" si="119"/>
        <v>61</v>
      </c>
      <c r="O1722">
        <f t="shared" si="120"/>
        <v>305.63</v>
      </c>
      <c r="P1722" s="11" t="s">
        <v>8281</v>
      </c>
      <c r="Q1722" t="s">
        <v>8303</v>
      </c>
      <c r="R1722" s="15">
        <f t="shared" si="121"/>
        <v>41922.783229166671</v>
      </c>
      <c r="S1722" s="15">
        <f t="shared" si="122"/>
        <v>41952.824895833335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2424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>
        <f t="shared" si="119"/>
        <v>48</v>
      </c>
      <c r="O1723">
        <f t="shared" si="120"/>
        <v>0</v>
      </c>
      <c r="P1723" s="11" t="s">
        <v>8281</v>
      </c>
      <c r="Q1723" t="s">
        <v>8303</v>
      </c>
      <c r="R1723" s="15">
        <f t="shared" si="121"/>
        <v>42319.461377314816</v>
      </c>
      <c r="S1723" s="15">
        <f t="shared" si="122"/>
        <v>42349.461377314816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2412.02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>
        <f t="shared" si="119"/>
        <v>84</v>
      </c>
      <c r="O1724">
        <f t="shared" si="120"/>
        <v>2412.02</v>
      </c>
      <c r="P1724" s="11" t="s">
        <v>8281</v>
      </c>
      <c r="Q1724" t="s">
        <v>8303</v>
      </c>
      <c r="R1724" s="15">
        <f t="shared" si="121"/>
        <v>42425.960983796293</v>
      </c>
      <c r="S1724" s="15">
        <f t="shared" si="122"/>
        <v>42463.006944444445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2410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>
        <f t="shared" si="119"/>
        <v>24</v>
      </c>
      <c r="O1725">
        <f t="shared" si="120"/>
        <v>803.33</v>
      </c>
      <c r="P1725" s="11" t="s">
        <v>8281</v>
      </c>
      <c r="Q1725" t="s">
        <v>8303</v>
      </c>
      <c r="R1725" s="15">
        <f t="shared" si="121"/>
        <v>42129.82540509259</v>
      </c>
      <c r="S1725" s="15">
        <f t="shared" si="122"/>
        <v>42186.25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2405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>
        <f t="shared" si="119"/>
        <v>40</v>
      </c>
      <c r="O1726">
        <f t="shared" si="120"/>
        <v>601.25</v>
      </c>
      <c r="P1726" s="11" t="s">
        <v>8281</v>
      </c>
      <c r="Q1726" t="s">
        <v>8303</v>
      </c>
      <c r="R1726" s="15">
        <f t="shared" si="121"/>
        <v>41912.932430555556</v>
      </c>
      <c r="S1726" s="15">
        <f t="shared" si="122"/>
        <v>41942.932430555556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2405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>
        <f t="shared" si="119"/>
        <v>44</v>
      </c>
      <c r="O1727">
        <f t="shared" si="120"/>
        <v>267.22000000000003</v>
      </c>
      <c r="P1727" s="11" t="s">
        <v>8281</v>
      </c>
      <c r="Q1727" t="s">
        <v>8303</v>
      </c>
      <c r="R1727" s="15">
        <f t="shared" si="121"/>
        <v>41845.968159722222</v>
      </c>
      <c r="S1727" s="15">
        <f t="shared" si="122"/>
        <v>41875.968159722222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2405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>
        <f t="shared" si="119"/>
        <v>37</v>
      </c>
      <c r="O1728">
        <f t="shared" si="120"/>
        <v>150.31</v>
      </c>
      <c r="P1728" s="11" t="s">
        <v>8281</v>
      </c>
      <c r="Q1728" t="s">
        <v>8303</v>
      </c>
      <c r="R1728" s="15">
        <f t="shared" si="121"/>
        <v>41788.919722222221</v>
      </c>
      <c r="S1728" s="15">
        <f t="shared" si="122"/>
        <v>41817.919722222221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2400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>
        <f t="shared" si="119"/>
        <v>80</v>
      </c>
      <c r="O1729">
        <f t="shared" si="120"/>
        <v>2400</v>
      </c>
      <c r="P1729" s="11" t="s">
        <v>8281</v>
      </c>
      <c r="Q1729" t="s">
        <v>8303</v>
      </c>
      <c r="R1729" s="15">
        <f t="shared" si="121"/>
        <v>42044.927974537044</v>
      </c>
      <c r="S1729" s="15">
        <f t="shared" si="122"/>
        <v>42099.458333333328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2400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>
        <f t="shared" si="119"/>
        <v>192</v>
      </c>
      <c r="O1730">
        <f t="shared" si="120"/>
        <v>342.86</v>
      </c>
      <c r="P1730" s="11" t="s">
        <v>8281</v>
      </c>
      <c r="Q1730" t="s">
        <v>8303</v>
      </c>
      <c r="R1730" s="15">
        <f t="shared" si="121"/>
        <v>42268.625856481478</v>
      </c>
      <c r="S1730" s="15">
        <f t="shared" si="122"/>
        <v>42298.625856481478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2399.94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>
        <f t="shared" ref="N1731:N1794" si="123">ROUND(E1731/D1731*100,0)</f>
        <v>24</v>
      </c>
      <c r="O1731">
        <f t="shared" ref="O1731:O1794" si="124">IFERROR(ROUND(E1731/L1731,2),0)</f>
        <v>0</v>
      </c>
      <c r="P1731" s="11" t="s">
        <v>8281</v>
      </c>
      <c r="Q1731" t="s">
        <v>8303</v>
      </c>
      <c r="R1731" s="15">
        <f t="shared" ref="R1731:R1794" si="125">(((J1731/60)/60)/24)+DATE(1970,1,1)</f>
        <v>42471.052152777775</v>
      </c>
      <c r="S1731" s="15">
        <f t="shared" ref="S1731:S1794" si="126">(((I1731/60)/60)/24)+DATE(1970,1,1)</f>
        <v>42531.052152777775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2390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>
        <f t="shared" si="123"/>
        <v>80</v>
      </c>
      <c r="O1732">
        <f t="shared" si="124"/>
        <v>0</v>
      </c>
      <c r="P1732" s="11" t="s">
        <v>8281</v>
      </c>
      <c r="Q1732" t="s">
        <v>8303</v>
      </c>
      <c r="R1732" s="15">
        <f t="shared" si="125"/>
        <v>42272.087766203709</v>
      </c>
      <c r="S1732" s="15">
        <f t="shared" si="126"/>
        <v>42302.087766203709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2389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>
        <f t="shared" si="123"/>
        <v>239</v>
      </c>
      <c r="O1733">
        <f t="shared" si="124"/>
        <v>0</v>
      </c>
      <c r="P1733" s="11" t="s">
        <v>8281</v>
      </c>
      <c r="Q1733" t="s">
        <v>8303</v>
      </c>
      <c r="R1733" s="15">
        <f t="shared" si="125"/>
        <v>42152.906851851847</v>
      </c>
      <c r="S1733" s="15">
        <f t="shared" si="126"/>
        <v>42166.625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2385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>
        <f t="shared" si="123"/>
        <v>60</v>
      </c>
      <c r="O1734">
        <f t="shared" si="124"/>
        <v>0</v>
      </c>
      <c r="P1734" s="11" t="s">
        <v>8281</v>
      </c>
      <c r="Q1734" t="s">
        <v>8303</v>
      </c>
      <c r="R1734" s="15">
        <f t="shared" si="125"/>
        <v>42325.683807870373</v>
      </c>
      <c r="S1734" s="15">
        <f t="shared" si="126"/>
        <v>42385.208333333328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2372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>
        <f t="shared" si="123"/>
        <v>24</v>
      </c>
      <c r="O1735">
        <f t="shared" si="124"/>
        <v>0</v>
      </c>
      <c r="P1735" s="11" t="s">
        <v>8281</v>
      </c>
      <c r="Q1735" t="s">
        <v>8303</v>
      </c>
      <c r="R1735" s="15">
        <f t="shared" si="125"/>
        <v>42614.675625000003</v>
      </c>
      <c r="S1735" s="15">
        <f t="shared" si="126"/>
        <v>42626.895833333328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2370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>
        <f t="shared" si="123"/>
        <v>53</v>
      </c>
      <c r="O1736">
        <f t="shared" si="124"/>
        <v>2370</v>
      </c>
      <c r="P1736" s="11" t="s">
        <v>8281</v>
      </c>
      <c r="Q1736" t="s">
        <v>8303</v>
      </c>
      <c r="R1736" s="15">
        <f t="shared" si="125"/>
        <v>42102.036527777775</v>
      </c>
      <c r="S1736" s="15">
        <f t="shared" si="126"/>
        <v>42132.036527777775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2370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>
        <f t="shared" si="123"/>
        <v>237</v>
      </c>
      <c r="O1737">
        <f t="shared" si="124"/>
        <v>1185</v>
      </c>
      <c r="P1737" s="11" t="s">
        <v>8281</v>
      </c>
      <c r="Q1737" t="s">
        <v>8303</v>
      </c>
      <c r="R1737" s="15">
        <f t="shared" si="125"/>
        <v>42559.814178240747</v>
      </c>
      <c r="S1737" s="15">
        <f t="shared" si="126"/>
        <v>42589.814178240747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2366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>
        <f t="shared" si="123"/>
        <v>79</v>
      </c>
      <c r="O1738">
        <f t="shared" si="124"/>
        <v>2366</v>
      </c>
      <c r="P1738" s="11" t="s">
        <v>8281</v>
      </c>
      <c r="Q1738" t="s">
        <v>8303</v>
      </c>
      <c r="R1738" s="15">
        <f t="shared" si="125"/>
        <v>42286.861493055556</v>
      </c>
      <c r="S1738" s="15">
        <f t="shared" si="126"/>
        <v>42316.90315972222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2363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>
        <f t="shared" si="123"/>
        <v>59</v>
      </c>
      <c r="O1739">
        <f t="shared" si="124"/>
        <v>157.53</v>
      </c>
      <c r="P1739" s="11" t="s">
        <v>8281</v>
      </c>
      <c r="Q1739" t="s">
        <v>8303</v>
      </c>
      <c r="R1739" s="15">
        <f t="shared" si="125"/>
        <v>42175.948981481488</v>
      </c>
      <c r="S1739" s="15">
        <f t="shared" si="126"/>
        <v>42205.948981481488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2361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>
        <f t="shared" si="123"/>
        <v>47</v>
      </c>
      <c r="O1740">
        <f t="shared" si="124"/>
        <v>2361</v>
      </c>
      <c r="P1740" s="11" t="s">
        <v>8281</v>
      </c>
      <c r="Q1740" t="s">
        <v>8303</v>
      </c>
      <c r="R1740" s="15">
        <f t="shared" si="125"/>
        <v>41884.874328703707</v>
      </c>
      <c r="S1740" s="15">
        <f t="shared" si="126"/>
        <v>41914.874328703707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>
        <f t="shared" si="123"/>
        <v>236</v>
      </c>
      <c r="O1741">
        <f t="shared" si="124"/>
        <v>2360.3200000000002</v>
      </c>
      <c r="P1741" s="11" t="s">
        <v>8281</v>
      </c>
      <c r="Q1741" t="s">
        <v>8303</v>
      </c>
      <c r="R1741" s="15">
        <f t="shared" si="125"/>
        <v>42435.874212962968</v>
      </c>
      <c r="S1741" s="15">
        <f t="shared" si="126"/>
        <v>42494.832546296297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>
        <f t="shared" si="123"/>
        <v>79</v>
      </c>
      <c r="O1742">
        <f t="shared" si="124"/>
        <v>0</v>
      </c>
      <c r="P1742" s="11" t="s">
        <v>8281</v>
      </c>
      <c r="Q1742" t="s">
        <v>8303</v>
      </c>
      <c r="R1742" s="15">
        <f t="shared" si="125"/>
        <v>42171.817384259266</v>
      </c>
      <c r="S1742" s="15">
        <f t="shared" si="126"/>
        <v>42201.817384259266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2355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>
        <f t="shared" si="123"/>
        <v>196</v>
      </c>
      <c r="O1743">
        <f t="shared" si="124"/>
        <v>45.29</v>
      </c>
      <c r="P1743" s="11" t="s">
        <v>8294</v>
      </c>
      <c r="Q1743" t="s">
        <v>8295</v>
      </c>
      <c r="R1743" s="15">
        <f t="shared" si="125"/>
        <v>42120.628136574072</v>
      </c>
      <c r="S1743" s="15">
        <f t="shared" si="126"/>
        <v>42165.628136574072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2355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>
        <f t="shared" si="123"/>
        <v>118</v>
      </c>
      <c r="O1744">
        <f t="shared" si="124"/>
        <v>69.260000000000005</v>
      </c>
      <c r="P1744" s="11" t="s">
        <v>8294</v>
      </c>
      <c r="Q1744" t="s">
        <v>8295</v>
      </c>
      <c r="R1744" s="15">
        <f t="shared" si="125"/>
        <v>42710.876967592587</v>
      </c>
      <c r="S1744" s="15">
        <f t="shared" si="126"/>
        <v>42742.875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2355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>
        <f t="shared" si="123"/>
        <v>39</v>
      </c>
      <c r="O1745">
        <f t="shared" si="124"/>
        <v>35.15</v>
      </c>
      <c r="P1745" s="11" t="s">
        <v>8294</v>
      </c>
      <c r="Q1745" t="s">
        <v>8295</v>
      </c>
      <c r="R1745" s="15">
        <f t="shared" si="125"/>
        <v>42586.925636574073</v>
      </c>
      <c r="S1745" s="15">
        <f t="shared" si="126"/>
        <v>42609.165972222225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2345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>
        <f t="shared" si="123"/>
        <v>43</v>
      </c>
      <c r="O1746">
        <f t="shared" si="124"/>
        <v>33.5</v>
      </c>
      <c r="P1746" s="11" t="s">
        <v>8294</v>
      </c>
      <c r="Q1746" t="s">
        <v>8295</v>
      </c>
      <c r="R1746" s="15">
        <f t="shared" si="125"/>
        <v>42026.605057870373</v>
      </c>
      <c r="S1746" s="15">
        <f t="shared" si="126"/>
        <v>42071.563391203701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2340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>
        <f t="shared" si="123"/>
        <v>33</v>
      </c>
      <c r="O1747">
        <f t="shared" si="124"/>
        <v>26.29</v>
      </c>
      <c r="P1747" s="11" t="s">
        <v>8294</v>
      </c>
      <c r="Q1747" t="s">
        <v>8295</v>
      </c>
      <c r="R1747" s="15">
        <f t="shared" si="125"/>
        <v>42690.259699074071</v>
      </c>
      <c r="S1747" s="15">
        <f t="shared" si="126"/>
        <v>42726.083333333328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2340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>
        <f t="shared" si="123"/>
        <v>16</v>
      </c>
      <c r="O1748">
        <f t="shared" si="124"/>
        <v>21.87</v>
      </c>
      <c r="P1748" s="11" t="s">
        <v>8294</v>
      </c>
      <c r="Q1748" t="s">
        <v>8295</v>
      </c>
      <c r="R1748" s="15">
        <f t="shared" si="125"/>
        <v>42668.176701388889</v>
      </c>
      <c r="S1748" s="15">
        <f t="shared" si="126"/>
        <v>42698.083333333328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2336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>
        <f t="shared" si="123"/>
        <v>26</v>
      </c>
      <c r="O1749">
        <f t="shared" si="124"/>
        <v>14.69</v>
      </c>
      <c r="P1749" s="11" t="s">
        <v>8294</v>
      </c>
      <c r="Q1749" t="s">
        <v>8295</v>
      </c>
      <c r="R1749" s="15">
        <f t="shared" si="125"/>
        <v>42292.435532407413</v>
      </c>
      <c r="S1749" s="15">
        <f t="shared" si="126"/>
        <v>42321.625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2335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>
        <f t="shared" si="123"/>
        <v>5</v>
      </c>
      <c r="O1750">
        <f t="shared" si="124"/>
        <v>12.9</v>
      </c>
      <c r="P1750" s="11" t="s">
        <v>8294</v>
      </c>
      <c r="Q1750" t="s">
        <v>8295</v>
      </c>
      <c r="R1750" s="15">
        <f t="shared" si="125"/>
        <v>42219.950729166667</v>
      </c>
      <c r="S1750" s="15">
        <f t="shared" si="126"/>
        <v>42249.950729166667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2333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>
        <f t="shared" si="123"/>
        <v>23</v>
      </c>
      <c r="O1751">
        <f t="shared" si="124"/>
        <v>17.809999999999999</v>
      </c>
      <c r="P1751" s="11" t="s">
        <v>8294</v>
      </c>
      <c r="Q1751" t="s">
        <v>8295</v>
      </c>
      <c r="R1751" s="15">
        <f t="shared" si="125"/>
        <v>42758.975937499999</v>
      </c>
      <c r="S1751" s="15">
        <f t="shared" si="126"/>
        <v>42795.791666666672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2331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>
        <f t="shared" si="123"/>
        <v>47</v>
      </c>
      <c r="O1752">
        <f t="shared" si="124"/>
        <v>18.649999999999999</v>
      </c>
      <c r="P1752" s="11" t="s">
        <v>8294</v>
      </c>
      <c r="Q1752" t="s">
        <v>8295</v>
      </c>
      <c r="R1752" s="15">
        <f t="shared" si="125"/>
        <v>42454.836851851855</v>
      </c>
      <c r="S1752" s="15">
        <f t="shared" si="126"/>
        <v>42479.836851851855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2325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>
        <f t="shared" si="123"/>
        <v>23</v>
      </c>
      <c r="O1753">
        <f t="shared" si="124"/>
        <v>38.11</v>
      </c>
      <c r="P1753" s="11" t="s">
        <v>8294</v>
      </c>
      <c r="Q1753" t="s">
        <v>8295</v>
      </c>
      <c r="R1753" s="15">
        <f t="shared" si="125"/>
        <v>42052.7815162037</v>
      </c>
      <c r="S1753" s="15">
        <f t="shared" si="126"/>
        <v>42082.739849537036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2325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>
        <f t="shared" si="123"/>
        <v>194</v>
      </c>
      <c r="O1754">
        <f t="shared" si="124"/>
        <v>25.83</v>
      </c>
      <c r="P1754" s="11" t="s">
        <v>8294</v>
      </c>
      <c r="Q1754" t="s">
        <v>8295</v>
      </c>
      <c r="R1754" s="15">
        <f t="shared" si="125"/>
        <v>42627.253263888888</v>
      </c>
      <c r="S1754" s="15">
        <f t="shared" si="126"/>
        <v>42657.253263888888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2321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>
        <f t="shared" si="123"/>
        <v>15</v>
      </c>
      <c r="O1755">
        <f t="shared" si="124"/>
        <v>66.31</v>
      </c>
      <c r="P1755" s="11" t="s">
        <v>8294</v>
      </c>
      <c r="Q1755" t="s">
        <v>8295</v>
      </c>
      <c r="R1755" s="15">
        <f t="shared" si="125"/>
        <v>42420.74962962963</v>
      </c>
      <c r="S1755" s="15">
        <f t="shared" si="126"/>
        <v>42450.707962962959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2319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>
        <f t="shared" si="123"/>
        <v>27</v>
      </c>
      <c r="O1756">
        <f t="shared" si="124"/>
        <v>25.77</v>
      </c>
      <c r="P1756" s="11" t="s">
        <v>8294</v>
      </c>
      <c r="Q1756" t="s">
        <v>8295</v>
      </c>
      <c r="R1756" s="15">
        <f t="shared" si="125"/>
        <v>42067.876770833333</v>
      </c>
      <c r="S1756" s="15">
        <f t="shared" si="126"/>
        <v>42097.835104166668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2311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>
        <f t="shared" si="123"/>
        <v>9244</v>
      </c>
      <c r="O1757">
        <f t="shared" si="124"/>
        <v>577.75</v>
      </c>
      <c r="P1757" s="11" t="s">
        <v>8294</v>
      </c>
      <c r="Q1757" t="s">
        <v>8295</v>
      </c>
      <c r="R1757" s="15">
        <f t="shared" si="125"/>
        <v>42252.788900462961</v>
      </c>
      <c r="S1757" s="15">
        <f t="shared" si="126"/>
        <v>42282.788900462961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2305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>
        <f t="shared" si="123"/>
        <v>42</v>
      </c>
      <c r="O1758">
        <f t="shared" si="124"/>
        <v>19.21</v>
      </c>
      <c r="P1758" s="11" t="s">
        <v>8294</v>
      </c>
      <c r="Q1758" t="s">
        <v>8295</v>
      </c>
      <c r="R1758" s="15">
        <f t="shared" si="125"/>
        <v>42571.167465277773</v>
      </c>
      <c r="S1758" s="15">
        <f t="shared" si="126"/>
        <v>42611.167465277773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2300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>
        <f t="shared" si="123"/>
        <v>46</v>
      </c>
      <c r="O1759">
        <f t="shared" si="124"/>
        <v>164.29</v>
      </c>
      <c r="P1759" s="11" t="s">
        <v>8294</v>
      </c>
      <c r="Q1759" t="s">
        <v>8295</v>
      </c>
      <c r="R1759" s="15">
        <f t="shared" si="125"/>
        <v>42733.827349537038</v>
      </c>
      <c r="S1759" s="15">
        <f t="shared" si="126"/>
        <v>42763.811805555553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2300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>
        <f t="shared" si="123"/>
        <v>230</v>
      </c>
      <c r="O1760">
        <f t="shared" si="124"/>
        <v>85.19</v>
      </c>
      <c r="P1760" s="11" t="s">
        <v>8294</v>
      </c>
      <c r="Q1760" t="s">
        <v>8295</v>
      </c>
      <c r="R1760" s="15">
        <f t="shared" si="125"/>
        <v>42505.955925925926</v>
      </c>
      <c r="S1760" s="15">
        <f t="shared" si="126"/>
        <v>42565.955925925926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2299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>
        <f t="shared" si="123"/>
        <v>46</v>
      </c>
      <c r="O1761">
        <f t="shared" si="124"/>
        <v>46.92</v>
      </c>
      <c r="P1761" s="11" t="s">
        <v>8294</v>
      </c>
      <c r="Q1761" t="s">
        <v>8295</v>
      </c>
      <c r="R1761" s="15">
        <f t="shared" si="125"/>
        <v>42068.829039351855</v>
      </c>
      <c r="S1761" s="15">
        <f t="shared" si="126"/>
        <v>42088.787372685183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>
        <f t="shared" si="123"/>
        <v>46</v>
      </c>
      <c r="O1762">
        <f t="shared" si="124"/>
        <v>22.53</v>
      </c>
      <c r="P1762" s="11" t="s">
        <v>8294</v>
      </c>
      <c r="Q1762" t="s">
        <v>8295</v>
      </c>
      <c r="R1762" s="15">
        <f t="shared" si="125"/>
        <v>42405.67260416667</v>
      </c>
      <c r="S1762" s="15">
        <f t="shared" si="126"/>
        <v>42425.67260416667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2296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>
        <f t="shared" si="123"/>
        <v>2296</v>
      </c>
      <c r="O1763">
        <f t="shared" si="124"/>
        <v>765.33</v>
      </c>
      <c r="P1763" s="11" t="s">
        <v>8294</v>
      </c>
      <c r="Q1763" t="s">
        <v>8295</v>
      </c>
      <c r="R1763" s="15">
        <f t="shared" si="125"/>
        <v>42209.567824074074</v>
      </c>
      <c r="S1763" s="15">
        <f t="shared" si="126"/>
        <v>42259.567824074074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2291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>
        <f t="shared" si="123"/>
        <v>2291</v>
      </c>
      <c r="O1764">
        <f t="shared" si="124"/>
        <v>91.64</v>
      </c>
      <c r="P1764" s="11" t="s">
        <v>8294</v>
      </c>
      <c r="Q1764" t="s">
        <v>8295</v>
      </c>
      <c r="R1764" s="15">
        <f t="shared" si="125"/>
        <v>42410.982002314813</v>
      </c>
      <c r="S1764" s="15">
        <f t="shared" si="126"/>
        <v>42440.982002314813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2290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>
        <f t="shared" si="123"/>
        <v>19</v>
      </c>
      <c r="O1765">
        <f t="shared" si="124"/>
        <v>19.41</v>
      </c>
      <c r="P1765" s="11" t="s">
        <v>8294</v>
      </c>
      <c r="Q1765" t="s">
        <v>8295</v>
      </c>
      <c r="R1765" s="15">
        <f t="shared" si="125"/>
        <v>42636.868518518517</v>
      </c>
      <c r="S1765" s="15">
        <f t="shared" si="126"/>
        <v>42666.868518518517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2287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>
        <f t="shared" si="123"/>
        <v>21</v>
      </c>
      <c r="O1766">
        <f t="shared" si="124"/>
        <v>58.64</v>
      </c>
      <c r="P1766" s="11" t="s">
        <v>8294</v>
      </c>
      <c r="Q1766" t="s">
        <v>8295</v>
      </c>
      <c r="R1766" s="15">
        <f t="shared" si="125"/>
        <v>41825.485868055555</v>
      </c>
      <c r="S1766" s="15">
        <f t="shared" si="126"/>
        <v>41854.485868055555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>
        <f t="shared" si="123"/>
        <v>18</v>
      </c>
      <c r="O1767">
        <f t="shared" si="124"/>
        <v>22.19</v>
      </c>
      <c r="P1767" s="11" t="s">
        <v>8294</v>
      </c>
      <c r="Q1767" t="s">
        <v>8295</v>
      </c>
      <c r="R1767" s="15">
        <f t="shared" si="125"/>
        <v>41834.980462962965</v>
      </c>
      <c r="S1767" s="15">
        <f t="shared" si="126"/>
        <v>41864.980462962965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2282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>
        <f t="shared" si="123"/>
        <v>152</v>
      </c>
      <c r="O1768">
        <f t="shared" si="124"/>
        <v>0</v>
      </c>
      <c r="P1768" s="11" t="s">
        <v>8294</v>
      </c>
      <c r="Q1768" t="s">
        <v>8295</v>
      </c>
      <c r="R1768" s="15">
        <f t="shared" si="125"/>
        <v>41855.859814814816</v>
      </c>
      <c r="S1768" s="15">
        <f t="shared" si="126"/>
        <v>41876.859814814816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2280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>
        <f t="shared" si="123"/>
        <v>46</v>
      </c>
      <c r="O1769">
        <f t="shared" si="124"/>
        <v>58.46</v>
      </c>
      <c r="P1769" s="11" t="s">
        <v>8294</v>
      </c>
      <c r="Q1769" t="s">
        <v>8295</v>
      </c>
      <c r="R1769" s="15">
        <f t="shared" si="125"/>
        <v>41824.658379629633</v>
      </c>
      <c r="S1769" s="15">
        <f t="shared" si="126"/>
        <v>41854.658379629633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2270.37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>
        <f t="shared" si="123"/>
        <v>45</v>
      </c>
      <c r="O1770">
        <f t="shared" si="124"/>
        <v>151.36000000000001</v>
      </c>
      <c r="P1770" s="11" t="s">
        <v>8294</v>
      </c>
      <c r="Q1770" t="s">
        <v>8295</v>
      </c>
      <c r="R1770" s="15">
        <f t="shared" si="125"/>
        <v>41849.560694444444</v>
      </c>
      <c r="S1770" s="15">
        <f t="shared" si="126"/>
        <v>41909.560694444444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2265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>
        <f t="shared" si="123"/>
        <v>6</v>
      </c>
      <c r="O1771">
        <f t="shared" si="124"/>
        <v>102.95</v>
      </c>
      <c r="P1771" s="11" t="s">
        <v>8294</v>
      </c>
      <c r="Q1771" t="s">
        <v>8295</v>
      </c>
      <c r="R1771" s="15">
        <f t="shared" si="125"/>
        <v>41987.818969907406</v>
      </c>
      <c r="S1771" s="15">
        <f t="shared" si="126"/>
        <v>42017.818969907406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2257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>
        <f t="shared" si="123"/>
        <v>9</v>
      </c>
      <c r="O1772">
        <f t="shared" si="124"/>
        <v>24.53</v>
      </c>
      <c r="P1772" s="11" t="s">
        <v>8294</v>
      </c>
      <c r="Q1772" t="s">
        <v>8295</v>
      </c>
      <c r="R1772" s="15">
        <f t="shared" si="125"/>
        <v>41891.780023148152</v>
      </c>
      <c r="S1772" s="15">
        <f t="shared" si="126"/>
        <v>41926.780023148152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2249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>
        <f t="shared" si="123"/>
        <v>54</v>
      </c>
      <c r="O1773">
        <f t="shared" si="124"/>
        <v>89.96</v>
      </c>
      <c r="P1773" s="11" t="s">
        <v>8294</v>
      </c>
      <c r="Q1773" t="s">
        <v>8295</v>
      </c>
      <c r="R1773" s="15">
        <f t="shared" si="125"/>
        <v>41905.979629629634</v>
      </c>
      <c r="S1773" s="15">
        <f t="shared" si="126"/>
        <v>41935.979629629634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2245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>
        <f t="shared" si="123"/>
        <v>41</v>
      </c>
      <c r="O1774">
        <f t="shared" si="124"/>
        <v>118.16</v>
      </c>
      <c r="P1774" s="11" t="s">
        <v>8294</v>
      </c>
      <c r="Q1774" t="s">
        <v>8295</v>
      </c>
      <c r="R1774" s="15">
        <f t="shared" si="125"/>
        <v>41766.718009259261</v>
      </c>
      <c r="S1774" s="15">
        <f t="shared" si="126"/>
        <v>41826.718009259261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2231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>
        <f t="shared" si="123"/>
        <v>7</v>
      </c>
      <c r="O1775">
        <f t="shared" si="124"/>
        <v>117.42</v>
      </c>
      <c r="P1775" s="11" t="s">
        <v>8294</v>
      </c>
      <c r="Q1775" t="s">
        <v>8295</v>
      </c>
      <c r="R1775" s="15">
        <f t="shared" si="125"/>
        <v>41978.760393518518</v>
      </c>
      <c r="S1775" s="15">
        <f t="shared" si="126"/>
        <v>42023.760393518518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2230.4299999999998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>
        <f t="shared" si="123"/>
        <v>89</v>
      </c>
      <c r="O1776">
        <f t="shared" si="124"/>
        <v>171.57</v>
      </c>
      <c r="P1776" s="11" t="s">
        <v>8294</v>
      </c>
      <c r="Q1776" t="s">
        <v>8295</v>
      </c>
      <c r="R1776" s="15">
        <f t="shared" si="125"/>
        <v>41930.218657407408</v>
      </c>
      <c r="S1776" s="15">
        <f t="shared" si="126"/>
        <v>41972.624305555553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2230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>
        <f t="shared" si="123"/>
        <v>7</v>
      </c>
      <c r="O1777">
        <f t="shared" si="124"/>
        <v>17.98</v>
      </c>
      <c r="P1777" s="11" t="s">
        <v>8294</v>
      </c>
      <c r="Q1777" t="s">
        <v>8295</v>
      </c>
      <c r="R1777" s="15">
        <f t="shared" si="125"/>
        <v>41891.976388888892</v>
      </c>
      <c r="S1777" s="15">
        <f t="shared" si="126"/>
        <v>41936.976388888892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2222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>
        <f t="shared" si="123"/>
        <v>44</v>
      </c>
      <c r="O1778">
        <f t="shared" si="124"/>
        <v>555.5</v>
      </c>
      <c r="P1778" s="11" t="s">
        <v>8294</v>
      </c>
      <c r="Q1778" t="s">
        <v>8295</v>
      </c>
      <c r="R1778" s="15">
        <f t="shared" si="125"/>
        <v>41905.95684027778</v>
      </c>
      <c r="S1778" s="15">
        <f t="shared" si="126"/>
        <v>41941.95684027778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2222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>
        <f t="shared" si="123"/>
        <v>46</v>
      </c>
      <c r="O1779">
        <f t="shared" si="124"/>
        <v>222.2</v>
      </c>
      <c r="P1779" s="11" t="s">
        <v>8294</v>
      </c>
      <c r="Q1779" t="s">
        <v>8295</v>
      </c>
      <c r="R1779" s="15">
        <f t="shared" si="125"/>
        <v>42025.357094907406</v>
      </c>
      <c r="S1779" s="15">
        <f t="shared" si="126"/>
        <v>42055.357094907406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2215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>
        <f t="shared" si="123"/>
        <v>4</v>
      </c>
      <c r="O1780">
        <f t="shared" si="124"/>
        <v>147.66999999999999</v>
      </c>
      <c r="P1780" s="11" t="s">
        <v>8294</v>
      </c>
      <c r="Q1780" t="s">
        <v>8295</v>
      </c>
      <c r="R1780" s="15">
        <f t="shared" si="125"/>
        <v>42045.86336805555</v>
      </c>
      <c r="S1780" s="15">
        <f t="shared" si="126"/>
        <v>42090.821701388893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2210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>
        <f t="shared" si="123"/>
        <v>20</v>
      </c>
      <c r="O1781">
        <f t="shared" si="124"/>
        <v>58.16</v>
      </c>
      <c r="P1781" s="11" t="s">
        <v>8294</v>
      </c>
      <c r="Q1781" t="s">
        <v>8295</v>
      </c>
      <c r="R1781" s="15">
        <f t="shared" si="125"/>
        <v>42585.691898148143</v>
      </c>
      <c r="S1781" s="15">
        <f t="shared" si="126"/>
        <v>42615.691898148143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2210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>
        <f t="shared" si="123"/>
        <v>7</v>
      </c>
      <c r="O1782">
        <f t="shared" si="124"/>
        <v>14.54</v>
      </c>
      <c r="P1782" s="11" t="s">
        <v>8294</v>
      </c>
      <c r="Q1782" t="s">
        <v>8295</v>
      </c>
      <c r="R1782" s="15">
        <f t="shared" si="125"/>
        <v>42493.600810185191</v>
      </c>
      <c r="S1782" s="15">
        <f t="shared" si="126"/>
        <v>42553.600810185191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2204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>
        <f t="shared" si="123"/>
        <v>40</v>
      </c>
      <c r="O1783">
        <f t="shared" si="124"/>
        <v>91.83</v>
      </c>
      <c r="P1783" s="11" t="s">
        <v>8294</v>
      </c>
      <c r="Q1783" t="s">
        <v>8295</v>
      </c>
      <c r="R1783" s="15">
        <f t="shared" si="125"/>
        <v>42597.617418981477</v>
      </c>
      <c r="S1783" s="15">
        <f t="shared" si="126"/>
        <v>42628.617418981477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2202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>
        <f t="shared" si="123"/>
        <v>6</v>
      </c>
      <c r="O1784">
        <f t="shared" si="124"/>
        <v>28.97</v>
      </c>
      <c r="P1784" s="11" t="s">
        <v>8294</v>
      </c>
      <c r="Q1784" t="s">
        <v>8295</v>
      </c>
      <c r="R1784" s="15">
        <f t="shared" si="125"/>
        <v>42388.575104166666</v>
      </c>
      <c r="S1784" s="15">
        <f t="shared" si="126"/>
        <v>42421.575104166666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2200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>
        <f t="shared" si="123"/>
        <v>6</v>
      </c>
      <c r="O1785">
        <f t="shared" si="124"/>
        <v>11.89</v>
      </c>
      <c r="P1785" s="11" t="s">
        <v>8294</v>
      </c>
      <c r="Q1785" t="s">
        <v>8295</v>
      </c>
      <c r="R1785" s="15">
        <f t="shared" si="125"/>
        <v>42115.949976851851</v>
      </c>
      <c r="S1785" s="15">
        <f t="shared" si="126"/>
        <v>42145.949976851851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2198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>
        <f t="shared" si="123"/>
        <v>44</v>
      </c>
      <c r="O1786">
        <f t="shared" si="124"/>
        <v>66.61</v>
      </c>
      <c r="P1786" s="11" t="s">
        <v>8294</v>
      </c>
      <c r="Q1786" t="s">
        <v>8295</v>
      </c>
      <c r="R1786" s="15">
        <f t="shared" si="125"/>
        <v>42003.655555555553</v>
      </c>
      <c r="S1786" s="15">
        <f t="shared" si="126"/>
        <v>42035.142361111109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2196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>
        <f t="shared" si="123"/>
        <v>9</v>
      </c>
      <c r="O1787">
        <f t="shared" si="124"/>
        <v>20.329999999999998</v>
      </c>
      <c r="P1787" s="11" t="s">
        <v>8294</v>
      </c>
      <c r="Q1787" t="s">
        <v>8295</v>
      </c>
      <c r="R1787" s="15">
        <f t="shared" si="125"/>
        <v>41897.134895833333</v>
      </c>
      <c r="S1787" s="15">
        <f t="shared" si="126"/>
        <v>41928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2195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>
        <f t="shared" si="123"/>
        <v>116</v>
      </c>
      <c r="O1788">
        <f t="shared" si="124"/>
        <v>75.69</v>
      </c>
      <c r="P1788" s="11" t="s">
        <v>8294</v>
      </c>
      <c r="Q1788" t="s">
        <v>8295</v>
      </c>
      <c r="R1788" s="15">
        <f t="shared" si="125"/>
        <v>41958.550659722227</v>
      </c>
      <c r="S1788" s="15">
        <f t="shared" si="126"/>
        <v>41988.550659722227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2193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>
        <f t="shared" si="123"/>
        <v>22</v>
      </c>
      <c r="O1789">
        <f t="shared" si="124"/>
        <v>91.38</v>
      </c>
      <c r="P1789" s="11" t="s">
        <v>8294</v>
      </c>
      <c r="Q1789" t="s">
        <v>8295</v>
      </c>
      <c r="R1789" s="15">
        <f t="shared" si="125"/>
        <v>42068.65552083333</v>
      </c>
      <c r="S1789" s="15">
        <f t="shared" si="126"/>
        <v>42098.613854166666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2191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>
        <f t="shared" si="123"/>
        <v>40</v>
      </c>
      <c r="O1790">
        <f t="shared" si="124"/>
        <v>547.75</v>
      </c>
      <c r="P1790" s="11" t="s">
        <v>8294</v>
      </c>
      <c r="Q1790" t="s">
        <v>8295</v>
      </c>
      <c r="R1790" s="15">
        <f t="shared" si="125"/>
        <v>41913.94840277778</v>
      </c>
      <c r="S1790" s="15">
        <f t="shared" si="126"/>
        <v>41943.94840277778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2191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>
        <f t="shared" si="123"/>
        <v>27</v>
      </c>
      <c r="O1791">
        <f t="shared" si="124"/>
        <v>547.75</v>
      </c>
      <c r="P1791" s="11" t="s">
        <v>8294</v>
      </c>
      <c r="Q1791" t="s">
        <v>8295</v>
      </c>
      <c r="R1791" s="15">
        <f t="shared" si="125"/>
        <v>41956.250034722223</v>
      </c>
      <c r="S1791" s="15">
        <f t="shared" si="126"/>
        <v>42016.250034722223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>
        <f t="shared" si="123"/>
        <v>7</v>
      </c>
      <c r="O1792">
        <f t="shared" si="124"/>
        <v>145.47</v>
      </c>
      <c r="P1792" s="11" t="s">
        <v>8294</v>
      </c>
      <c r="Q1792" t="s">
        <v>8295</v>
      </c>
      <c r="R1792" s="15">
        <f t="shared" si="125"/>
        <v>42010.674513888895</v>
      </c>
      <c r="S1792" s="15">
        <f t="shared" si="126"/>
        <v>42040.674513888895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2182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>
        <f t="shared" si="123"/>
        <v>73</v>
      </c>
      <c r="O1793">
        <f t="shared" si="124"/>
        <v>545.5</v>
      </c>
      <c r="P1793" s="11" t="s">
        <v>8294</v>
      </c>
      <c r="Q1793" t="s">
        <v>8295</v>
      </c>
      <c r="R1793" s="15">
        <f t="shared" si="125"/>
        <v>41973.740335648152</v>
      </c>
      <c r="S1793" s="15">
        <f t="shared" si="126"/>
        <v>42033.740335648152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2180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>
        <f t="shared" si="123"/>
        <v>9</v>
      </c>
      <c r="O1794">
        <f t="shared" si="124"/>
        <v>15.68</v>
      </c>
      <c r="P1794" s="11" t="s">
        <v>8294</v>
      </c>
      <c r="Q1794" t="s">
        <v>8295</v>
      </c>
      <c r="R1794" s="15">
        <f t="shared" si="125"/>
        <v>42189.031041666662</v>
      </c>
      <c r="S1794" s="15">
        <f t="shared" si="126"/>
        <v>42226.290972222225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2175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>
        <f t="shared" ref="N1795:N1858" si="127">ROUND(E1795/D1795*100,0)</f>
        <v>73</v>
      </c>
      <c r="O1795">
        <f t="shared" ref="O1795:O1858" si="128">IFERROR(ROUND(E1795/L1795,2),0)</f>
        <v>1087.5</v>
      </c>
      <c r="P1795" s="11" t="s">
        <v>8294</v>
      </c>
      <c r="Q1795" t="s">
        <v>8295</v>
      </c>
      <c r="R1795" s="15">
        <f t="shared" ref="R1795:R1858" si="129">(((J1795/60)/60)/24)+DATE(1970,1,1)</f>
        <v>41940.89166666667</v>
      </c>
      <c r="S1795" s="15">
        <f t="shared" ref="S1795:S1858" si="130">(((I1795/60)/60)/24)+DATE(1970,1,1)</f>
        <v>41970.933333333334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2170.9899999999998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>
        <f t="shared" si="127"/>
        <v>24</v>
      </c>
      <c r="O1796">
        <f t="shared" si="128"/>
        <v>120.61</v>
      </c>
      <c r="P1796" s="11" t="s">
        <v>8294</v>
      </c>
      <c r="Q1796" t="s">
        <v>8295</v>
      </c>
      <c r="R1796" s="15">
        <f t="shared" si="129"/>
        <v>42011.551180555558</v>
      </c>
      <c r="S1796" s="15">
        <f t="shared" si="130"/>
        <v>42046.551180555558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2161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>
        <f t="shared" si="127"/>
        <v>8</v>
      </c>
      <c r="O1797">
        <f t="shared" si="128"/>
        <v>26.68</v>
      </c>
      <c r="P1797" s="11" t="s">
        <v>8294</v>
      </c>
      <c r="Q1797" t="s">
        <v>8295</v>
      </c>
      <c r="R1797" s="15">
        <f t="shared" si="129"/>
        <v>42628.288668981477</v>
      </c>
      <c r="S1797" s="15">
        <f t="shared" si="130"/>
        <v>42657.666666666672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2160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>
        <f t="shared" si="127"/>
        <v>11</v>
      </c>
      <c r="O1798">
        <f t="shared" si="128"/>
        <v>25.12</v>
      </c>
      <c r="P1798" s="11" t="s">
        <v>8294</v>
      </c>
      <c r="Q1798" t="s">
        <v>8295</v>
      </c>
      <c r="R1798" s="15">
        <f t="shared" si="129"/>
        <v>42515.439421296294</v>
      </c>
      <c r="S1798" s="15">
        <f t="shared" si="130"/>
        <v>42575.439421296294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2159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>
        <f t="shared" si="127"/>
        <v>22</v>
      </c>
      <c r="O1799">
        <f t="shared" si="128"/>
        <v>15.42</v>
      </c>
      <c r="P1799" s="11" t="s">
        <v>8294</v>
      </c>
      <c r="Q1799" t="s">
        <v>8295</v>
      </c>
      <c r="R1799" s="15">
        <f t="shared" si="129"/>
        <v>42689.56931712963</v>
      </c>
      <c r="S1799" s="15">
        <f t="shared" si="130"/>
        <v>42719.56931712963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2156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>
        <f t="shared" si="127"/>
        <v>13</v>
      </c>
      <c r="O1800">
        <f t="shared" si="128"/>
        <v>58.27</v>
      </c>
      <c r="P1800" s="11" t="s">
        <v>8294</v>
      </c>
      <c r="Q1800" t="s">
        <v>8295</v>
      </c>
      <c r="R1800" s="15">
        <f t="shared" si="129"/>
        <v>42344.32677083333</v>
      </c>
      <c r="S1800" s="15">
        <f t="shared" si="130"/>
        <v>42404.32677083333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2155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>
        <f t="shared" si="127"/>
        <v>54</v>
      </c>
      <c r="O1801">
        <f t="shared" si="128"/>
        <v>359.17</v>
      </c>
      <c r="P1801" s="11" t="s">
        <v>8294</v>
      </c>
      <c r="Q1801" t="s">
        <v>8295</v>
      </c>
      <c r="R1801" s="15">
        <f t="shared" si="129"/>
        <v>41934.842685185184</v>
      </c>
      <c r="S1801" s="15">
        <f t="shared" si="130"/>
        <v>41954.884351851855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2154.66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>
        <f t="shared" si="127"/>
        <v>5</v>
      </c>
      <c r="O1802">
        <f t="shared" si="128"/>
        <v>19.07</v>
      </c>
      <c r="P1802" s="11" t="s">
        <v>8294</v>
      </c>
      <c r="Q1802" t="s">
        <v>8295</v>
      </c>
      <c r="R1802" s="15">
        <f t="shared" si="129"/>
        <v>42623.606134259258</v>
      </c>
      <c r="S1802" s="15">
        <f t="shared" si="130"/>
        <v>42653.606134259258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2152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>
        <f t="shared" si="127"/>
        <v>13</v>
      </c>
      <c r="O1803">
        <f t="shared" si="128"/>
        <v>58.16</v>
      </c>
      <c r="P1803" s="11" t="s">
        <v>8294</v>
      </c>
      <c r="Q1803" t="s">
        <v>8295</v>
      </c>
      <c r="R1803" s="15">
        <f t="shared" si="129"/>
        <v>42321.660509259258</v>
      </c>
      <c r="S1803" s="15">
        <f t="shared" si="130"/>
        <v>42353.506944444445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2152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>
        <f t="shared" si="127"/>
        <v>61</v>
      </c>
      <c r="O1804">
        <f t="shared" si="128"/>
        <v>119.56</v>
      </c>
      <c r="P1804" s="11" t="s">
        <v>8294</v>
      </c>
      <c r="Q1804" t="s">
        <v>8295</v>
      </c>
      <c r="R1804" s="15">
        <f t="shared" si="129"/>
        <v>42159.47256944445</v>
      </c>
      <c r="S1804" s="15">
        <f t="shared" si="130"/>
        <v>42182.915972222225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2150.1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>
        <f t="shared" si="127"/>
        <v>12</v>
      </c>
      <c r="O1805">
        <f t="shared" si="128"/>
        <v>28.67</v>
      </c>
      <c r="P1805" s="11" t="s">
        <v>8294</v>
      </c>
      <c r="Q1805" t="s">
        <v>8295</v>
      </c>
      <c r="R1805" s="15">
        <f t="shared" si="129"/>
        <v>42018.071550925932</v>
      </c>
      <c r="S1805" s="15">
        <f t="shared" si="130"/>
        <v>42049.071550925932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2147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>
        <f t="shared" si="127"/>
        <v>14</v>
      </c>
      <c r="O1806">
        <f t="shared" si="128"/>
        <v>41.29</v>
      </c>
      <c r="P1806" s="11" t="s">
        <v>8294</v>
      </c>
      <c r="Q1806" t="s">
        <v>8295</v>
      </c>
      <c r="R1806" s="15">
        <f t="shared" si="129"/>
        <v>42282.678287037037</v>
      </c>
      <c r="S1806" s="15">
        <f t="shared" si="130"/>
        <v>42322.719953703709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2145.0100000000002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>
        <f t="shared" si="127"/>
        <v>10</v>
      </c>
      <c r="O1807">
        <f t="shared" si="128"/>
        <v>17.579999999999998</v>
      </c>
      <c r="P1807" s="11" t="s">
        <v>8294</v>
      </c>
      <c r="Q1807" t="s">
        <v>8295</v>
      </c>
      <c r="R1807" s="15">
        <f t="shared" si="129"/>
        <v>42247.803912037038</v>
      </c>
      <c r="S1807" s="15">
        <f t="shared" si="130"/>
        <v>42279.75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2145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>
        <f t="shared" si="127"/>
        <v>11</v>
      </c>
      <c r="O1808">
        <f t="shared" si="128"/>
        <v>268.13</v>
      </c>
      <c r="P1808" s="11" t="s">
        <v>8294</v>
      </c>
      <c r="Q1808" t="s">
        <v>8295</v>
      </c>
      <c r="R1808" s="15">
        <f t="shared" si="129"/>
        <v>41877.638298611113</v>
      </c>
      <c r="S1808" s="15">
        <f t="shared" si="130"/>
        <v>41912.638298611113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2144.34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>
        <f t="shared" si="127"/>
        <v>43</v>
      </c>
      <c r="O1809">
        <f t="shared" si="128"/>
        <v>268.04000000000002</v>
      </c>
      <c r="P1809" s="11" t="s">
        <v>8294</v>
      </c>
      <c r="Q1809" t="s">
        <v>8295</v>
      </c>
      <c r="R1809" s="15">
        <f t="shared" si="129"/>
        <v>41880.068437499998</v>
      </c>
      <c r="S1809" s="15">
        <f t="shared" si="130"/>
        <v>41910.068437499998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2143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>
        <f t="shared" si="127"/>
        <v>8</v>
      </c>
      <c r="O1810">
        <f t="shared" si="128"/>
        <v>22.32</v>
      </c>
      <c r="P1810" s="11" t="s">
        <v>8294</v>
      </c>
      <c r="Q1810" t="s">
        <v>8295</v>
      </c>
      <c r="R1810" s="15">
        <f t="shared" si="129"/>
        <v>42742.680902777778</v>
      </c>
      <c r="S1810" s="15">
        <f t="shared" si="130"/>
        <v>42777.680902777778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2142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>
        <f t="shared" si="127"/>
        <v>61</v>
      </c>
      <c r="O1811">
        <f t="shared" si="128"/>
        <v>238</v>
      </c>
      <c r="P1811" s="11" t="s">
        <v>8294</v>
      </c>
      <c r="Q1811" t="s">
        <v>8295</v>
      </c>
      <c r="R1811" s="15">
        <f t="shared" si="129"/>
        <v>42029.907858796301</v>
      </c>
      <c r="S1811" s="15">
        <f t="shared" si="130"/>
        <v>42064.907858796301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2141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>
        <f t="shared" si="127"/>
        <v>476</v>
      </c>
      <c r="O1812">
        <f t="shared" si="128"/>
        <v>1070.5</v>
      </c>
      <c r="P1812" s="11" t="s">
        <v>8294</v>
      </c>
      <c r="Q1812" t="s">
        <v>8295</v>
      </c>
      <c r="R1812" s="15">
        <f t="shared" si="129"/>
        <v>41860.91002314815</v>
      </c>
      <c r="S1812" s="15">
        <f t="shared" si="130"/>
        <v>41872.91002314815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2140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>
        <f t="shared" si="127"/>
        <v>4</v>
      </c>
      <c r="O1813">
        <f t="shared" si="128"/>
        <v>82.31</v>
      </c>
      <c r="P1813" s="11" t="s">
        <v>8294</v>
      </c>
      <c r="Q1813" t="s">
        <v>8295</v>
      </c>
      <c r="R1813" s="15">
        <f t="shared" si="129"/>
        <v>41876.433680555558</v>
      </c>
      <c r="S1813" s="15">
        <f t="shared" si="130"/>
        <v>41936.166666666664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2140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>
        <f t="shared" si="127"/>
        <v>33</v>
      </c>
      <c r="O1814">
        <f t="shared" si="128"/>
        <v>93.04</v>
      </c>
      <c r="P1814" s="11" t="s">
        <v>8294</v>
      </c>
      <c r="Q1814" t="s">
        <v>8295</v>
      </c>
      <c r="R1814" s="15">
        <f t="shared" si="129"/>
        <v>42524.318703703699</v>
      </c>
      <c r="S1814" s="15">
        <f t="shared" si="130"/>
        <v>42554.318703703699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2132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>
        <f t="shared" si="127"/>
        <v>24</v>
      </c>
      <c r="O1815">
        <f t="shared" si="128"/>
        <v>0</v>
      </c>
      <c r="P1815" s="11" t="s">
        <v>8294</v>
      </c>
      <c r="Q1815" t="s">
        <v>8295</v>
      </c>
      <c r="R1815" s="15">
        <f t="shared" si="129"/>
        <v>41829.889027777775</v>
      </c>
      <c r="S1815" s="15">
        <f t="shared" si="130"/>
        <v>41859.889027777775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2132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>
        <f t="shared" si="127"/>
        <v>18</v>
      </c>
      <c r="O1816">
        <f t="shared" si="128"/>
        <v>15.23</v>
      </c>
      <c r="P1816" s="11" t="s">
        <v>8294</v>
      </c>
      <c r="Q1816" t="s">
        <v>8295</v>
      </c>
      <c r="R1816" s="15">
        <f t="shared" si="129"/>
        <v>42033.314074074078</v>
      </c>
      <c r="S1816" s="15">
        <f t="shared" si="130"/>
        <v>42063.314074074078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2130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>
        <f t="shared" si="127"/>
        <v>71</v>
      </c>
      <c r="O1817">
        <f t="shared" si="128"/>
        <v>0</v>
      </c>
      <c r="P1817" s="11" t="s">
        <v>8294</v>
      </c>
      <c r="Q1817" t="s">
        <v>8295</v>
      </c>
      <c r="R1817" s="15">
        <f t="shared" si="129"/>
        <v>42172.906678240746</v>
      </c>
      <c r="S1817" s="15">
        <f t="shared" si="130"/>
        <v>42186.906678240746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2130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>
        <f t="shared" si="127"/>
        <v>9</v>
      </c>
      <c r="O1818">
        <f t="shared" si="128"/>
        <v>355</v>
      </c>
      <c r="P1818" s="11" t="s">
        <v>8294</v>
      </c>
      <c r="Q1818" t="s">
        <v>8295</v>
      </c>
      <c r="R1818" s="15">
        <f t="shared" si="129"/>
        <v>42548.876192129625</v>
      </c>
      <c r="S1818" s="15">
        <f t="shared" si="130"/>
        <v>42576.791666666672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>
        <f t="shared" si="127"/>
        <v>12</v>
      </c>
      <c r="O1819">
        <f t="shared" si="128"/>
        <v>21.29</v>
      </c>
      <c r="P1819" s="11" t="s">
        <v>8294</v>
      </c>
      <c r="Q1819" t="s">
        <v>8295</v>
      </c>
      <c r="R1819" s="15">
        <f t="shared" si="129"/>
        <v>42705.662118055552</v>
      </c>
      <c r="S1819" s="15">
        <f t="shared" si="130"/>
        <v>42765.290972222225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2125.9899999999998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>
        <f t="shared" si="127"/>
        <v>14</v>
      </c>
      <c r="O1820">
        <f t="shared" si="128"/>
        <v>0</v>
      </c>
      <c r="P1820" s="11" t="s">
        <v>8294</v>
      </c>
      <c r="Q1820" t="s">
        <v>8295</v>
      </c>
      <c r="R1820" s="15">
        <f t="shared" si="129"/>
        <v>42067.234375</v>
      </c>
      <c r="S1820" s="15">
        <f t="shared" si="130"/>
        <v>42097.192708333328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2119.9899999999998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>
        <f t="shared" si="127"/>
        <v>177</v>
      </c>
      <c r="O1821">
        <f t="shared" si="128"/>
        <v>530</v>
      </c>
      <c r="P1821" s="11" t="s">
        <v>8294</v>
      </c>
      <c r="Q1821" t="s">
        <v>8295</v>
      </c>
      <c r="R1821" s="15">
        <f t="shared" si="129"/>
        <v>41820.752268518518</v>
      </c>
      <c r="S1821" s="15">
        <f t="shared" si="130"/>
        <v>41850.752268518518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2115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>
        <f t="shared" si="127"/>
        <v>8</v>
      </c>
      <c r="O1822">
        <f t="shared" si="128"/>
        <v>264.38</v>
      </c>
      <c r="P1822" s="11" t="s">
        <v>8294</v>
      </c>
      <c r="Q1822" t="s">
        <v>8295</v>
      </c>
      <c r="R1822" s="15">
        <f t="shared" si="129"/>
        <v>42065.084375000006</v>
      </c>
      <c r="S1822" s="15">
        <f t="shared" si="130"/>
        <v>42095.042708333334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2113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>
        <f t="shared" si="127"/>
        <v>85</v>
      </c>
      <c r="O1823">
        <f t="shared" si="128"/>
        <v>37.07</v>
      </c>
      <c r="P1823" s="11" t="s">
        <v>8281</v>
      </c>
      <c r="Q1823" t="s">
        <v>8282</v>
      </c>
      <c r="R1823" s="15">
        <f t="shared" si="129"/>
        <v>40926.319062499999</v>
      </c>
      <c r="S1823" s="15">
        <f t="shared" si="130"/>
        <v>40971.319062499999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2112.9899999999998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>
        <f t="shared" si="127"/>
        <v>704</v>
      </c>
      <c r="O1824">
        <f t="shared" si="128"/>
        <v>192.09</v>
      </c>
      <c r="P1824" s="11" t="s">
        <v>8281</v>
      </c>
      <c r="Q1824" t="s">
        <v>8282</v>
      </c>
      <c r="R1824" s="15">
        <f t="shared" si="129"/>
        <v>41634.797013888885</v>
      </c>
      <c r="S1824" s="15">
        <f t="shared" si="130"/>
        <v>41670.792361111111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>
        <f t="shared" si="127"/>
        <v>302</v>
      </c>
      <c r="O1825">
        <f t="shared" si="128"/>
        <v>63.95</v>
      </c>
      <c r="P1825" s="11" t="s">
        <v>8281</v>
      </c>
      <c r="Q1825" t="s">
        <v>8282</v>
      </c>
      <c r="R1825" s="15">
        <f t="shared" si="129"/>
        <v>41176.684907407405</v>
      </c>
      <c r="S1825" s="15">
        <f t="shared" si="130"/>
        <v>41206.684907407405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2110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>
        <f t="shared" si="127"/>
        <v>70</v>
      </c>
      <c r="O1826">
        <f t="shared" si="128"/>
        <v>52.75</v>
      </c>
      <c r="P1826" s="11" t="s">
        <v>8281</v>
      </c>
      <c r="Q1826" t="s">
        <v>8282</v>
      </c>
      <c r="R1826" s="15">
        <f t="shared" si="129"/>
        <v>41626.916284722225</v>
      </c>
      <c r="S1826" s="15">
        <f t="shared" si="130"/>
        <v>41647.088888888888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>
        <f t="shared" si="127"/>
        <v>105</v>
      </c>
      <c r="O1827">
        <f t="shared" si="128"/>
        <v>42.14</v>
      </c>
      <c r="P1827" s="11" t="s">
        <v>8281</v>
      </c>
      <c r="Q1827" t="s">
        <v>8282</v>
      </c>
      <c r="R1827" s="15">
        <f t="shared" si="129"/>
        <v>41443.83452546296</v>
      </c>
      <c r="S1827" s="15">
        <f t="shared" si="130"/>
        <v>41466.83452546296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2103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>
        <f t="shared" si="127"/>
        <v>105</v>
      </c>
      <c r="O1828">
        <f t="shared" si="128"/>
        <v>55.34</v>
      </c>
      <c r="P1828" s="11" t="s">
        <v>8281</v>
      </c>
      <c r="Q1828" t="s">
        <v>8282</v>
      </c>
      <c r="R1828" s="15">
        <f t="shared" si="129"/>
        <v>41657.923807870371</v>
      </c>
      <c r="S1828" s="15">
        <f t="shared" si="130"/>
        <v>41687.923807870371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2102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>
        <f t="shared" si="127"/>
        <v>26</v>
      </c>
      <c r="O1829">
        <f t="shared" si="128"/>
        <v>21.9</v>
      </c>
      <c r="P1829" s="11" t="s">
        <v>8281</v>
      </c>
      <c r="Q1829" t="s">
        <v>8282</v>
      </c>
      <c r="R1829" s="15">
        <f t="shared" si="129"/>
        <v>40555.325937499998</v>
      </c>
      <c r="S1829" s="15">
        <f t="shared" si="130"/>
        <v>40605.325937499998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2102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>
        <f t="shared" si="127"/>
        <v>11</v>
      </c>
      <c r="O1830">
        <f t="shared" si="128"/>
        <v>43.79</v>
      </c>
      <c r="P1830" s="11" t="s">
        <v>8281</v>
      </c>
      <c r="Q1830" t="s">
        <v>8282</v>
      </c>
      <c r="R1830" s="15">
        <f t="shared" si="129"/>
        <v>41736.899652777778</v>
      </c>
      <c r="S1830" s="15">
        <f t="shared" si="130"/>
        <v>41768.916666666664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2101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>
        <f t="shared" si="127"/>
        <v>140</v>
      </c>
      <c r="O1831">
        <f t="shared" si="128"/>
        <v>63.67</v>
      </c>
      <c r="P1831" s="11" t="s">
        <v>8281</v>
      </c>
      <c r="Q1831" t="s">
        <v>8282</v>
      </c>
      <c r="R1831" s="15">
        <f t="shared" si="129"/>
        <v>40516.087627314817</v>
      </c>
      <c r="S1831" s="15">
        <f t="shared" si="130"/>
        <v>40564.916666666664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2100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>
        <f t="shared" si="127"/>
        <v>14</v>
      </c>
      <c r="O1832">
        <f t="shared" si="128"/>
        <v>9.2899999999999991</v>
      </c>
      <c r="P1832" s="11" t="s">
        <v>8281</v>
      </c>
      <c r="Q1832" t="s">
        <v>8282</v>
      </c>
      <c r="R1832" s="15">
        <f t="shared" si="129"/>
        <v>41664.684108796297</v>
      </c>
      <c r="S1832" s="15">
        <f t="shared" si="130"/>
        <v>41694.684108796297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2100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>
        <f t="shared" si="127"/>
        <v>210</v>
      </c>
      <c r="O1833">
        <f t="shared" si="128"/>
        <v>150</v>
      </c>
      <c r="P1833" s="11" t="s">
        <v>8281</v>
      </c>
      <c r="Q1833" t="s">
        <v>8282</v>
      </c>
      <c r="R1833" s="15">
        <f t="shared" si="129"/>
        <v>41026.996099537035</v>
      </c>
      <c r="S1833" s="15">
        <f t="shared" si="130"/>
        <v>41041.996099537035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2100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>
        <f t="shared" si="127"/>
        <v>600</v>
      </c>
      <c r="O1834">
        <f t="shared" si="128"/>
        <v>105</v>
      </c>
      <c r="P1834" s="11" t="s">
        <v>8281</v>
      </c>
      <c r="Q1834" t="s">
        <v>8282</v>
      </c>
      <c r="R1834" s="15">
        <f t="shared" si="129"/>
        <v>40576.539664351854</v>
      </c>
      <c r="S1834" s="15">
        <f t="shared" si="130"/>
        <v>40606.539664351854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2100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>
        <f t="shared" si="127"/>
        <v>525</v>
      </c>
      <c r="O1835">
        <f t="shared" si="128"/>
        <v>84</v>
      </c>
      <c r="P1835" s="11" t="s">
        <v>8281</v>
      </c>
      <c r="Q1835" t="s">
        <v>8282</v>
      </c>
      <c r="R1835" s="15">
        <f t="shared" si="129"/>
        <v>41303.044016203705</v>
      </c>
      <c r="S1835" s="15">
        <f t="shared" si="130"/>
        <v>41335.332638888889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>
        <f t="shared" si="127"/>
        <v>21</v>
      </c>
      <c r="O1836">
        <f t="shared" si="128"/>
        <v>23.28</v>
      </c>
      <c r="P1836" s="11" t="s">
        <v>8281</v>
      </c>
      <c r="Q1836" t="s">
        <v>8282</v>
      </c>
      <c r="R1836" s="15">
        <f t="shared" si="129"/>
        <v>41988.964062500003</v>
      </c>
      <c r="S1836" s="15">
        <f t="shared" si="130"/>
        <v>42028.964062500003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2095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>
        <f t="shared" si="127"/>
        <v>419</v>
      </c>
      <c r="O1837">
        <f t="shared" si="128"/>
        <v>190.45</v>
      </c>
      <c r="P1837" s="11" t="s">
        <v>8281</v>
      </c>
      <c r="Q1837" t="s">
        <v>8282</v>
      </c>
      <c r="R1837" s="15">
        <f t="shared" si="129"/>
        <v>42430.702210648145</v>
      </c>
      <c r="S1837" s="15">
        <f t="shared" si="130"/>
        <v>42460.660543981481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2093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>
        <f t="shared" si="127"/>
        <v>42</v>
      </c>
      <c r="O1838">
        <f t="shared" si="128"/>
        <v>38.049999999999997</v>
      </c>
      <c r="P1838" s="11" t="s">
        <v>8281</v>
      </c>
      <c r="Q1838" t="s">
        <v>8282</v>
      </c>
      <c r="R1838" s="15">
        <f t="shared" si="129"/>
        <v>41305.809363425928</v>
      </c>
      <c r="S1838" s="15">
        <f t="shared" si="130"/>
        <v>41322.809363425928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2087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>
        <f t="shared" si="127"/>
        <v>348</v>
      </c>
      <c r="O1839">
        <f t="shared" si="128"/>
        <v>69.569999999999993</v>
      </c>
      <c r="P1839" s="11" t="s">
        <v>8281</v>
      </c>
      <c r="Q1839" t="s">
        <v>8282</v>
      </c>
      <c r="R1839" s="15">
        <f t="shared" si="129"/>
        <v>40926.047858796301</v>
      </c>
      <c r="S1839" s="15">
        <f t="shared" si="130"/>
        <v>40986.006192129629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2086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>
        <f t="shared" si="127"/>
        <v>209</v>
      </c>
      <c r="O1840">
        <f t="shared" si="128"/>
        <v>74.5</v>
      </c>
      <c r="P1840" s="11" t="s">
        <v>8281</v>
      </c>
      <c r="Q1840" t="s">
        <v>8282</v>
      </c>
      <c r="R1840" s="15">
        <f t="shared" si="129"/>
        <v>40788.786539351851</v>
      </c>
      <c r="S1840" s="15">
        <f t="shared" si="130"/>
        <v>40817.125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2082.25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>
        <f t="shared" si="127"/>
        <v>208</v>
      </c>
      <c r="O1841">
        <f t="shared" si="128"/>
        <v>46.27</v>
      </c>
      <c r="P1841" s="11" t="s">
        <v>8281</v>
      </c>
      <c r="Q1841" t="s">
        <v>8282</v>
      </c>
      <c r="R1841" s="15">
        <f t="shared" si="129"/>
        <v>42614.722013888888</v>
      </c>
      <c r="S1841" s="15">
        <f t="shared" si="130"/>
        <v>42644.722013888888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2080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>
        <f t="shared" si="127"/>
        <v>231</v>
      </c>
      <c r="O1842">
        <f t="shared" si="128"/>
        <v>160</v>
      </c>
      <c r="P1842" s="11" t="s">
        <v>8281</v>
      </c>
      <c r="Q1842" t="s">
        <v>8282</v>
      </c>
      <c r="R1842" s="15">
        <f t="shared" si="129"/>
        <v>41382.096180555556</v>
      </c>
      <c r="S1842" s="15">
        <f t="shared" si="130"/>
        <v>41401.207638888889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>
        <f t="shared" si="127"/>
        <v>104</v>
      </c>
      <c r="O1843">
        <f t="shared" si="128"/>
        <v>51.9</v>
      </c>
      <c r="P1843" s="11" t="s">
        <v>8281</v>
      </c>
      <c r="Q1843" t="s">
        <v>8282</v>
      </c>
      <c r="R1843" s="15">
        <f t="shared" si="129"/>
        <v>41745.84542824074</v>
      </c>
      <c r="S1843" s="15">
        <f t="shared" si="130"/>
        <v>41779.207638888889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2076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>
        <f t="shared" si="127"/>
        <v>104</v>
      </c>
      <c r="O1844">
        <f t="shared" si="128"/>
        <v>98.86</v>
      </c>
      <c r="P1844" s="11" t="s">
        <v>8281</v>
      </c>
      <c r="Q1844" t="s">
        <v>8282</v>
      </c>
      <c r="R1844" s="15">
        <f t="shared" si="129"/>
        <v>42031.631724537037</v>
      </c>
      <c r="S1844" s="15">
        <f t="shared" si="130"/>
        <v>42065.249305555553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2075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>
        <f t="shared" si="127"/>
        <v>21</v>
      </c>
      <c r="O1845">
        <f t="shared" si="128"/>
        <v>15.49</v>
      </c>
      <c r="P1845" s="11" t="s">
        <v>8281</v>
      </c>
      <c r="Q1845" t="s">
        <v>8282</v>
      </c>
      <c r="R1845" s="15">
        <f t="shared" si="129"/>
        <v>40564.994837962964</v>
      </c>
      <c r="S1845" s="15">
        <f t="shared" si="130"/>
        <v>40594.994837962964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2073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>
        <f t="shared" si="127"/>
        <v>138</v>
      </c>
      <c r="O1846">
        <f t="shared" si="128"/>
        <v>103.65</v>
      </c>
      <c r="P1846" s="11" t="s">
        <v>8281</v>
      </c>
      <c r="Q1846" t="s">
        <v>8282</v>
      </c>
      <c r="R1846" s="15">
        <f t="shared" si="129"/>
        <v>40666.973541666666</v>
      </c>
      <c r="S1846" s="15">
        <f t="shared" si="130"/>
        <v>40705.125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2070.5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>
        <f t="shared" si="127"/>
        <v>207</v>
      </c>
      <c r="O1847">
        <f t="shared" si="128"/>
        <v>108.97</v>
      </c>
      <c r="P1847" s="11" t="s">
        <v>8281</v>
      </c>
      <c r="Q1847" t="s">
        <v>8282</v>
      </c>
      <c r="R1847" s="15">
        <f t="shared" si="129"/>
        <v>42523.333310185189</v>
      </c>
      <c r="S1847" s="15">
        <f t="shared" si="130"/>
        <v>42538.204861111109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2070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>
        <f t="shared" si="127"/>
        <v>14</v>
      </c>
      <c r="O1848">
        <f t="shared" si="128"/>
        <v>9.9</v>
      </c>
      <c r="P1848" s="11" t="s">
        <v>8281</v>
      </c>
      <c r="Q1848" t="s">
        <v>8282</v>
      </c>
      <c r="R1848" s="15">
        <f t="shared" si="129"/>
        <v>41228.650196759263</v>
      </c>
      <c r="S1848" s="15">
        <f t="shared" si="130"/>
        <v>41258.650196759263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2070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>
        <f t="shared" si="127"/>
        <v>83</v>
      </c>
      <c r="O1849">
        <f t="shared" si="128"/>
        <v>54.47</v>
      </c>
      <c r="P1849" s="11" t="s">
        <v>8281</v>
      </c>
      <c r="Q1849" t="s">
        <v>8282</v>
      </c>
      <c r="R1849" s="15">
        <f t="shared" si="129"/>
        <v>42094.236481481479</v>
      </c>
      <c r="S1849" s="15">
        <f t="shared" si="130"/>
        <v>42115.236481481479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>
        <f t="shared" si="127"/>
        <v>69</v>
      </c>
      <c r="O1850">
        <f t="shared" si="128"/>
        <v>86.04</v>
      </c>
      <c r="P1850" s="11" t="s">
        <v>8281</v>
      </c>
      <c r="Q1850" t="s">
        <v>8282</v>
      </c>
      <c r="R1850" s="15">
        <f t="shared" si="129"/>
        <v>40691.788055555553</v>
      </c>
      <c r="S1850" s="15">
        <f t="shared" si="130"/>
        <v>40755.290972222225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2065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>
        <f t="shared" si="127"/>
        <v>688</v>
      </c>
      <c r="O1851">
        <f t="shared" si="128"/>
        <v>258.13</v>
      </c>
      <c r="P1851" s="11" t="s">
        <v>8281</v>
      </c>
      <c r="Q1851" t="s">
        <v>8282</v>
      </c>
      <c r="R1851" s="15">
        <f t="shared" si="129"/>
        <v>41169.845590277779</v>
      </c>
      <c r="S1851" s="15">
        <f t="shared" si="130"/>
        <v>41199.845590277779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2063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>
        <f t="shared" si="127"/>
        <v>23</v>
      </c>
      <c r="O1852">
        <f t="shared" si="128"/>
        <v>11.53</v>
      </c>
      <c r="P1852" s="11" t="s">
        <v>8281</v>
      </c>
      <c r="Q1852" t="s">
        <v>8282</v>
      </c>
      <c r="R1852" s="15">
        <f t="shared" si="129"/>
        <v>41800.959490740745</v>
      </c>
      <c r="S1852" s="15">
        <f t="shared" si="130"/>
        <v>41830.959490740745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2060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>
        <f t="shared" si="127"/>
        <v>158</v>
      </c>
      <c r="O1853">
        <f t="shared" si="128"/>
        <v>79.23</v>
      </c>
      <c r="P1853" s="11" t="s">
        <v>8281</v>
      </c>
      <c r="Q1853" t="s">
        <v>8282</v>
      </c>
      <c r="R1853" s="15">
        <f t="shared" si="129"/>
        <v>41827.906689814816</v>
      </c>
      <c r="S1853" s="15">
        <f t="shared" si="130"/>
        <v>41848.041666666664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2060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>
        <f t="shared" si="127"/>
        <v>14</v>
      </c>
      <c r="O1854">
        <f t="shared" si="128"/>
        <v>15.73</v>
      </c>
      <c r="P1854" s="11" t="s">
        <v>8281</v>
      </c>
      <c r="Q1854" t="s">
        <v>8282</v>
      </c>
      <c r="R1854" s="15">
        <f t="shared" si="129"/>
        <v>42081.77143518519</v>
      </c>
      <c r="S1854" s="15">
        <f t="shared" si="130"/>
        <v>42119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2059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>
        <f t="shared" si="127"/>
        <v>257</v>
      </c>
      <c r="O1855">
        <f t="shared" si="128"/>
        <v>147.07</v>
      </c>
      <c r="P1855" s="11" t="s">
        <v>8281</v>
      </c>
      <c r="Q1855" t="s">
        <v>8282</v>
      </c>
      <c r="R1855" s="15">
        <f t="shared" si="129"/>
        <v>41177.060381944444</v>
      </c>
      <c r="S1855" s="15">
        <f t="shared" si="130"/>
        <v>41227.102048611108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>
        <f t="shared" si="127"/>
        <v>14</v>
      </c>
      <c r="O1856">
        <f t="shared" si="128"/>
        <v>11.82</v>
      </c>
      <c r="P1856" s="11" t="s">
        <v>8281</v>
      </c>
      <c r="Q1856" t="s">
        <v>8282</v>
      </c>
      <c r="R1856" s="15">
        <f t="shared" si="129"/>
        <v>41388.021261574075</v>
      </c>
      <c r="S1856" s="15">
        <f t="shared" si="130"/>
        <v>41418.021261574075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2055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>
        <f t="shared" si="127"/>
        <v>23</v>
      </c>
      <c r="O1857">
        <f t="shared" si="128"/>
        <v>10.76</v>
      </c>
      <c r="P1857" s="11" t="s">
        <v>8281</v>
      </c>
      <c r="Q1857" t="s">
        <v>8282</v>
      </c>
      <c r="R1857" s="15">
        <f t="shared" si="129"/>
        <v>41600.538657407407</v>
      </c>
      <c r="S1857" s="15">
        <f t="shared" si="130"/>
        <v>41645.538657407407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2055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>
        <f t="shared" si="127"/>
        <v>103</v>
      </c>
      <c r="O1858">
        <f t="shared" si="128"/>
        <v>54.08</v>
      </c>
      <c r="P1858" s="11" t="s">
        <v>8281</v>
      </c>
      <c r="Q1858" t="s">
        <v>8282</v>
      </c>
      <c r="R1858" s="15">
        <f t="shared" si="129"/>
        <v>41817.854999999996</v>
      </c>
      <c r="S1858" s="15">
        <f t="shared" si="130"/>
        <v>41838.854999999996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>
        <f t="shared" ref="N1859:N1922" si="131">ROUND(E1859/D1859*100,0)</f>
        <v>68</v>
      </c>
      <c r="O1859">
        <f t="shared" ref="O1859:O1922" si="132">IFERROR(ROUND(E1859/L1859,2),0)</f>
        <v>93.32</v>
      </c>
      <c r="P1859" s="11" t="s">
        <v>8281</v>
      </c>
      <c r="Q1859" t="s">
        <v>8282</v>
      </c>
      <c r="R1859" s="15">
        <f t="shared" ref="R1859:R1922" si="133">(((J1859/60)/60)/24)+DATE(1970,1,1)</f>
        <v>41864.76866898148</v>
      </c>
      <c r="S1859" s="15">
        <f t="shared" ref="S1859:S1922" si="134">(((I1859/60)/60)/24)+DATE(1970,1,1)</f>
        <v>41894.76866898148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2053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>
        <f t="shared" si="131"/>
        <v>37</v>
      </c>
      <c r="O1860">
        <f t="shared" si="132"/>
        <v>13.78</v>
      </c>
      <c r="P1860" s="11" t="s">
        <v>8281</v>
      </c>
      <c r="Q1860" t="s">
        <v>8282</v>
      </c>
      <c r="R1860" s="15">
        <f t="shared" si="133"/>
        <v>40833.200474537036</v>
      </c>
      <c r="S1860" s="15">
        <f t="shared" si="134"/>
        <v>40893.242141203707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2052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>
        <f t="shared" si="131"/>
        <v>68</v>
      </c>
      <c r="O1861">
        <f t="shared" si="132"/>
        <v>36.64</v>
      </c>
      <c r="P1861" s="11" t="s">
        <v>8281</v>
      </c>
      <c r="Q1861" t="s">
        <v>8282</v>
      </c>
      <c r="R1861" s="15">
        <f t="shared" si="133"/>
        <v>40778.770011574074</v>
      </c>
      <c r="S1861" s="15">
        <f t="shared" si="134"/>
        <v>40808.770011574074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2050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>
        <f t="shared" si="131"/>
        <v>273</v>
      </c>
      <c r="O1862">
        <f t="shared" si="132"/>
        <v>107.89</v>
      </c>
      <c r="P1862" s="11" t="s">
        <v>8281</v>
      </c>
      <c r="Q1862" t="s">
        <v>8282</v>
      </c>
      <c r="R1862" s="15">
        <f t="shared" si="133"/>
        <v>41655.709305555552</v>
      </c>
      <c r="S1862" s="15">
        <f t="shared" si="134"/>
        <v>41676.709305555552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2050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>
        <f t="shared" si="131"/>
        <v>1</v>
      </c>
      <c r="O1863">
        <f t="shared" si="132"/>
        <v>0</v>
      </c>
      <c r="P1863" s="11" t="s">
        <v>8289</v>
      </c>
      <c r="Q1863" t="s">
        <v>8291</v>
      </c>
      <c r="R1863" s="15">
        <f t="shared" si="133"/>
        <v>42000.300243055557</v>
      </c>
      <c r="S1863" s="15">
        <f t="shared" si="134"/>
        <v>42030.300243055557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2050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>
        <f t="shared" si="131"/>
        <v>11</v>
      </c>
      <c r="O1864">
        <f t="shared" si="132"/>
        <v>128.13</v>
      </c>
      <c r="P1864" s="11" t="s">
        <v>8289</v>
      </c>
      <c r="Q1864" t="s">
        <v>8291</v>
      </c>
      <c r="R1864" s="15">
        <f t="shared" si="133"/>
        <v>42755.492754629624</v>
      </c>
      <c r="S1864" s="15">
        <f t="shared" si="134"/>
        <v>42802.3125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2050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>
        <f t="shared" si="131"/>
        <v>82</v>
      </c>
      <c r="O1865">
        <f t="shared" si="132"/>
        <v>1025</v>
      </c>
      <c r="P1865" s="11" t="s">
        <v>8289</v>
      </c>
      <c r="Q1865" t="s">
        <v>8291</v>
      </c>
      <c r="R1865" s="15">
        <f t="shared" si="133"/>
        <v>41772.797280092593</v>
      </c>
      <c r="S1865" s="15">
        <f t="shared" si="134"/>
        <v>41802.797280092593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2047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>
        <f t="shared" si="131"/>
        <v>31</v>
      </c>
      <c r="O1866">
        <f t="shared" si="132"/>
        <v>42.65</v>
      </c>
      <c r="P1866" s="11" t="s">
        <v>8289</v>
      </c>
      <c r="Q1866" t="s">
        <v>8291</v>
      </c>
      <c r="R1866" s="15">
        <f t="shared" si="133"/>
        <v>41733.716435185182</v>
      </c>
      <c r="S1866" s="15">
        <f t="shared" si="134"/>
        <v>41763.716435185182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2042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>
        <f t="shared" si="131"/>
        <v>2</v>
      </c>
      <c r="O1867">
        <f t="shared" si="132"/>
        <v>1021</v>
      </c>
      <c r="P1867" s="11" t="s">
        <v>8289</v>
      </c>
      <c r="Q1867" t="s">
        <v>8291</v>
      </c>
      <c r="R1867" s="15">
        <f t="shared" si="133"/>
        <v>42645.367442129631</v>
      </c>
      <c r="S1867" s="15">
        <f t="shared" si="134"/>
        <v>42680.409108796302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2041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>
        <f t="shared" si="131"/>
        <v>8</v>
      </c>
      <c r="O1868">
        <f t="shared" si="132"/>
        <v>1020.5</v>
      </c>
      <c r="P1868" s="11" t="s">
        <v>8289</v>
      </c>
      <c r="Q1868" t="s">
        <v>8291</v>
      </c>
      <c r="R1868" s="15">
        <f t="shared" si="133"/>
        <v>42742.246493055558</v>
      </c>
      <c r="S1868" s="15">
        <f t="shared" si="134"/>
        <v>42795.166666666672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2035.05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>
        <f t="shared" si="131"/>
        <v>10</v>
      </c>
      <c r="O1869">
        <f t="shared" si="132"/>
        <v>2035.05</v>
      </c>
      <c r="P1869" s="11" t="s">
        <v>8289</v>
      </c>
      <c r="Q1869" t="s">
        <v>8291</v>
      </c>
      <c r="R1869" s="15">
        <f t="shared" si="133"/>
        <v>42649.924907407403</v>
      </c>
      <c r="S1869" s="15">
        <f t="shared" si="134"/>
        <v>42679.924907407403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2035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>
        <f t="shared" si="131"/>
        <v>8</v>
      </c>
      <c r="O1870">
        <f t="shared" si="132"/>
        <v>119.71</v>
      </c>
      <c r="P1870" s="11" t="s">
        <v>8289</v>
      </c>
      <c r="Q1870" t="s">
        <v>8291</v>
      </c>
      <c r="R1870" s="15">
        <f t="shared" si="133"/>
        <v>42328.779224537036</v>
      </c>
      <c r="S1870" s="15">
        <f t="shared" si="134"/>
        <v>42353.332638888889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2035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>
        <f t="shared" si="131"/>
        <v>20</v>
      </c>
      <c r="O1871">
        <f t="shared" si="132"/>
        <v>0</v>
      </c>
      <c r="P1871" s="11" t="s">
        <v>8289</v>
      </c>
      <c r="Q1871" t="s">
        <v>8291</v>
      </c>
      <c r="R1871" s="15">
        <f t="shared" si="133"/>
        <v>42709.002881944441</v>
      </c>
      <c r="S1871" s="15">
        <f t="shared" si="134"/>
        <v>42739.002881944441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2033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>
        <f t="shared" si="131"/>
        <v>58</v>
      </c>
      <c r="O1872">
        <f t="shared" si="132"/>
        <v>184.82</v>
      </c>
      <c r="P1872" s="11" t="s">
        <v>8289</v>
      </c>
      <c r="Q1872" t="s">
        <v>8291</v>
      </c>
      <c r="R1872" s="15">
        <f t="shared" si="133"/>
        <v>42371.355729166666</v>
      </c>
      <c r="S1872" s="15">
        <f t="shared" si="134"/>
        <v>42400.178472222222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2031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>
        <f t="shared" si="131"/>
        <v>31</v>
      </c>
      <c r="O1873">
        <f t="shared" si="132"/>
        <v>21.38</v>
      </c>
      <c r="P1873" s="11" t="s">
        <v>8289</v>
      </c>
      <c r="Q1873" t="s">
        <v>8291</v>
      </c>
      <c r="R1873" s="15">
        <f t="shared" si="133"/>
        <v>41923.783576388887</v>
      </c>
      <c r="S1873" s="15">
        <f t="shared" si="134"/>
        <v>41963.825243055559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2030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>
        <f t="shared" si="131"/>
        <v>10</v>
      </c>
      <c r="O1874">
        <f t="shared" si="132"/>
        <v>156.15</v>
      </c>
      <c r="P1874" s="11" t="s">
        <v>8289</v>
      </c>
      <c r="Q1874" t="s">
        <v>8291</v>
      </c>
      <c r="R1874" s="15">
        <f t="shared" si="133"/>
        <v>42155.129652777774</v>
      </c>
      <c r="S1874" s="15">
        <f t="shared" si="134"/>
        <v>42185.129652777774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2030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>
        <f t="shared" si="131"/>
        <v>25</v>
      </c>
      <c r="O1875">
        <f t="shared" si="132"/>
        <v>1015</v>
      </c>
      <c r="P1875" s="11" t="s">
        <v>8289</v>
      </c>
      <c r="Q1875" t="s">
        <v>8291</v>
      </c>
      <c r="R1875" s="15">
        <f t="shared" si="133"/>
        <v>42164.615856481483</v>
      </c>
      <c r="S1875" s="15">
        <f t="shared" si="134"/>
        <v>42193.697916666672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2028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>
        <f t="shared" si="131"/>
        <v>1</v>
      </c>
      <c r="O1876">
        <f t="shared" si="132"/>
        <v>1014</v>
      </c>
      <c r="P1876" s="11" t="s">
        <v>8289</v>
      </c>
      <c r="Q1876" t="s">
        <v>8291</v>
      </c>
      <c r="R1876" s="15">
        <f t="shared" si="133"/>
        <v>42529.969131944439</v>
      </c>
      <c r="S1876" s="15">
        <f t="shared" si="134"/>
        <v>42549.969131944439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2027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>
        <f t="shared" si="131"/>
        <v>20</v>
      </c>
      <c r="O1877">
        <f t="shared" si="132"/>
        <v>675.67</v>
      </c>
      <c r="P1877" s="11" t="s">
        <v>8289</v>
      </c>
      <c r="Q1877" t="s">
        <v>8291</v>
      </c>
      <c r="R1877" s="15">
        <f t="shared" si="133"/>
        <v>42528.899398148147</v>
      </c>
      <c r="S1877" s="15">
        <f t="shared" si="134"/>
        <v>42588.899398148147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2027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>
        <f t="shared" si="131"/>
        <v>724</v>
      </c>
      <c r="O1878">
        <f t="shared" si="132"/>
        <v>0</v>
      </c>
      <c r="P1878" s="11" t="s">
        <v>8289</v>
      </c>
      <c r="Q1878" t="s">
        <v>8291</v>
      </c>
      <c r="R1878" s="15">
        <f t="shared" si="133"/>
        <v>41776.284780092588</v>
      </c>
      <c r="S1878" s="15">
        <f t="shared" si="134"/>
        <v>41806.284780092588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2025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>
        <f t="shared" si="131"/>
        <v>3375</v>
      </c>
      <c r="O1879">
        <f t="shared" si="132"/>
        <v>0</v>
      </c>
      <c r="P1879" s="11" t="s">
        <v>8289</v>
      </c>
      <c r="Q1879" t="s">
        <v>8291</v>
      </c>
      <c r="R1879" s="15">
        <f t="shared" si="133"/>
        <v>42035.029224537036</v>
      </c>
      <c r="S1879" s="15">
        <f t="shared" si="134"/>
        <v>42064.029224537036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2025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>
        <f t="shared" si="131"/>
        <v>25</v>
      </c>
      <c r="O1880">
        <f t="shared" si="132"/>
        <v>0</v>
      </c>
      <c r="P1880" s="11" t="s">
        <v>8289</v>
      </c>
      <c r="Q1880" t="s">
        <v>8291</v>
      </c>
      <c r="R1880" s="15">
        <f t="shared" si="133"/>
        <v>41773.008738425924</v>
      </c>
      <c r="S1880" s="15">
        <f t="shared" si="134"/>
        <v>41803.008738425924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2025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>
        <f t="shared" si="131"/>
        <v>41</v>
      </c>
      <c r="O1881">
        <f t="shared" si="132"/>
        <v>1012.5</v>
      </c>
      <c r="P1881" s="11" t="s">
        <v>8289</v>
      </c>
      <c r="Q1881" t="s">
        <v>8291</v>
      </c>
      <c r="R1881" s="15">
        <f t="shared" si="133"/>
        <v>42413.649641203709</v>
      </c>
      <c r="S1881" s="15">
        <f t="shared" si="134"/>
        <v>42443.607974537037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2025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>
        <f t="shared" si="131"/>
        <v>41</v>
      </c>
      <c r="O1882">
        <f t="shared" si="132"/>
        <v>84.38</v>
      </c>
      <c r="P1882" s="11" t="s">
        <v>8289</v>
      </c>
      <c r="Q1882" t="s">
        <v>8291</v>
      </c>
      <c r="R1882" s="15">
        <f t="shared" si="133"/>
        <v>42430.566898148143</v>
      </c>
      <c r="S1882" s="15">
        <f t="shared" si="134"/>
        <v>42459.525231481486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>
        <f t="shared" si="131"/>
        <v>101</v>
      </c>
      <c r="O1883">
        <f t="shared" si="132"/>
        <v>28.86</v>
      </c>
      <c r="P1883" s="11" t="s">
        <v>8281</v>
      </c>
      <c r="Q1883" t="s">
        <v>8285</v>
      </c>
      <c r="R1883" s="15">
        <f t="shared" si="133"/>
        <v>42043.152650462958</v>
      </c>
      <c r="S1883" s="15">
        <f t="shared" si="134"/>
        <v>42073.110983796301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2020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>
        <f t="shared" si="131"/>
        <v>60</v>
      </c>
      <c r="O1884">
        <f t="shared" si="132"/>
        <v>24.94</v>
      </c>
      <c r="P1884" s="11" t="s">
        <v>8281</v>
      </c>
      <c r="Q1884" t="s">
        <v>8285</v>
      </c>
      <c r="R1884" s="15">
        <f t="shared" si="133"/>
        <v>41067.949212962965</v>
      </c>
      <c r="S1884" s="15">
        <f t="shared" si="134"/>
        <v>41100.991666666669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2020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>
        <f t="shared" si="131"/>
        <v>202</v>
      </c>
      <c r="O1885">
        <f t="shared" si="132"/>
        <v>63.13</v>
      </c>
      <c r="P1885" s="11" t="s">
        <v>8281</v>
      </c>
      <c r="Q1885" t="s">
        <v>8285</v>
      </c>
      <c r="R1885" s="15">
        <f t="shared" si="133"/>
        <v>40977.948009259257</v>
      </c>
      <c r="S1885" s="15">
        <f t="shared" si="134"/>
        <v>41007.906342592592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2020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>
        <f t="shared" si="131"/>
        <v>202</v>
      </c>
      <c r="O1886">
        <f t="shared" si="132"/>
        <v>77.69</v>
      </c>
      <c r="P1886" s="11" t="s">
        <v>8281</v>
      </c>
      <c r="Q1886" t="s">
        <v>8285</v>
      </c>
      <c r="R1886" s="15">
        <f t="shared" si="133"/>
        <v>41205.198321759257</v>
      </c>
      <c r="S1886" s="15">
        <f t="shared" si="134"/>
        <v>41240.5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2020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>
        <f t="shared" si="131"/>
        <v>44</v>
      </c>
      <c r="O1887">
        <f t="shared" si="132"/>
        <v>19.239999999999998</v>
      </c>
      <c r="P1887" s="11" t="s">
        <v>8281</v>
      </c>
      <c r="Q1887" t="s">
        <v>8285</v>
      </c>
      <c r="R1887" s="15">
        <f t="shared" si="133"/>
        <v>41099.093865740739</v>
      </c>
      <c r="S1887" s="15">
        <f t="shared" si="134"/>
        <v>41131.916666666664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2020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>
        <f t="shared" si="131"/>
        <v>168</v>
      </c>
      <c r="O1888">
        <f t="shared" si="132"/>
        <v>69.66</v>
      </c>
      <c r="P1888" s="11" t="s">
        <v>8281</v>
      </c>
      <c r="Q1888" t="s">
        <v>8285</v>
      </c>
      <c r="R1888" s="15">
        <f t="shared" si="133"/>
        <v>41925.906689814816</v>
      </c>
      <c r="S1888" s="15">
        <f t="shared" si="134"/>
        <v>41955.94835648148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2015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>
        <f t="shared" si="131"/>
        <v>67</v>
      </c>
      <c r="O1889">
        <f t="shared" si="132"/>
        <v>251.88</v>
      </c>
      <c r="P1889" s="11" t="s">
        <v>8281</v>
      </c>
      <c r="Q1889" t="s">
        <v>8285</v>
      </c>
      <c r="R1889" s="15">
        <f t="shared" si="133"/>
        <v>42323.800138888888</v>
      </c>
      <c r="S1889" s="15">
        <f t="shared" si="134"/>
        <v>42341.895833333328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2015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>
        <f t="shared" si="131"/>
        <v>81</v>
      </c>
      <c r="O1890">
        <f t="shared" si="132"/>
        <v>22.64</v>
      </c>
      <c r="P1890" s="11" t="s">
        <v>8281</v>
      </c>
      <c r="Q1890" t="s">
        <v>8285</v>
      </c>
      <c r="R1890" s="15">
        <f t="shared" si="133"/>
        <v>40299.239953703705</v>
      </c>
      <c r="S1890" s="15">
        <f t="shared" si="134"/>
        <v>40330.207638888889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2015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>
        <f t="shared" si="131"/>
        <v>101</v>
      </c>
      <c r="O1891">
        <f t="shared" si="132"/>
        <v>45.8</v>
      </c>
      <c r="P1891" s="11" t="s">
        <v>8281</v>
      </c>
      <c r="Q1891" t="s">
        <v>8285</v>
      </c>
      <c r="R1891" s="15">
        <f t="shared" si="133"/>
        <v>41299.793356481481</v>
      </c>
      <c r="S1891" s="15">
        <f t="shared" si="134"/>
        <v>41344.751689814817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>
        <f t="shared" si="131"/>
        <v>17</v>
      </c>
      <c r="O1892">
        <f t="shared" si="132"/>
        <v>8.19</v>
      </c>
      <c r="P1892" s="11" t="s">
        <v>8281</v>
      </c>
      <c r="Q1892" t="s">
        <v>8285</v>
      </c>
      <c r="R1892" s="15">
        <f t="shared" si="133"/>
        <v>41228.786203703705</v>
      </c>
      <c r="S1892" s="15">
        <f t="shared" si="134"/>
        <v>41258.786203703705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2015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>
        <f t="shared" si="131"/>
        <v>20</v>
      </c>
      <c r="O1893">
        <f t="shared" si="132"/>
        <v>16.79</v>
      </c>
      <c r="P1893" s="11" t="s">
        <v>8281</v>
      </c>
      <c r="Q1893" t="s">
        <v>8285</v>
      </c>
      <c r="R1893" s="15">
        <f t="shared" si="133"/>
        <v>40335.798078703701</v>
      </c>
      <c r="S1893" s="15">
        <f t="shared" si="134"/>
        <v>40381.25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>
        <f t="shared" si="131"/>
        <v>403</v>
      </c>
      <c r="O1894">
        <f t="shared" si="132"/>
        <v>77.44</v>
      </c>
      <c r="P1894" s="11" t="s">
        <v>8281</v>
      </c>
      <c r="Q1894" t="s">
        <v>8285</v>
      </c>
      <c r="R1894" s="15">
        <f t="shared" si="133"/>
        <v>40671.637511574074</v>
      </c>
      <c r="S1894" s="15">
        <f t="shared" si="134"/>
        <v>40701.637511574074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>
        <f t="shared" si="131"/>
        <v>80</v>
      </c>
      <c r="O1895">
        <f t="shared" si="132"/>
        <v>44.67</v>
      </c>
      <c r="P1895" s="11" t="s">
        <v>8281</v>
      </c>
      <c r="Q1895" t="s">
        <v>8285</v>
      </c>
      <c r="R1895" s="15">
        <f t="shared" si="133"/>
        <v>40632.94195601852</v>
      </c>
      <c r="S1895" s="15">
        <f t="shared" si="134"/>
        <v>40649.165972222225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2010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>
        <f t="shared" si="131"/>
        <v>201</v>
      </c>
      <c r="O1896">
        <f t="shared" si="132"/>
        <v>100.5</v>
      </c>
      <c r="P1896" s="11" t="s">
        <v>8281</v>
      </c>
      <c r="Q1896" t="s">
        <v>8285</v>
      </c>
      <c r="R1896" s="15">
        <f t="shared" si="133"/>
        <v>40920.904895833337</v>
      </c>
      <c r="S1896" s="15">
        <f t="shared" si="134"/>
        <v>40951.904895833337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2007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>
        <f t="shared" si="131"/>
        <v>22</v>
      </c>
      <c r="O1897">
        <f t="shared" si="132"/>
        <v>42.7</v>
      </c>
      <c r="P1897" s="11" t="s">
        <v>8281</v>
      </c>
      <c r="Q1897" t="s">
        <v>8285</v>
      </c>
      <c r="R1897" s="15">
        <f t="shared" si="133"/>
        <v>42267.746782407412</v>
      </c>
      <c r="S1897" s="15">
        <f t="shared" si="134"/>
        <v>42297.746782407412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2005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>
        <f t="shared" si="131"/>
        <v>445</v>
      </c>
      <c r="O1898">
        <f t="shared" si="132"/>
        <v>154.22999999999999</v>
      </c>
      <c r="P1898" s="11" t="s">
        <v>8281</v>
      </c>
      <c r="Q1898" t="s">
        <v>8285</v>
      </c>
      <c r="R1898" s="15">
        <f t="shared" si="133"/>
        <v>40981.710243055553</v>
      </c>
      <c r="S1898" s="15">
        <f t="shared" si="134"/>
        <v>41011.710243055553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2005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>
        <f t="shared" si="131"/>
        <v>32</v>
      </c>
      <c r="O1899">
        <f t="shared" si="132"/>
        <v>10.96</v>
      </c>
      <c r="P1899" s="11" t="s">
        <v>8281</v>
      </c>
      <c r="Q1899" t="s">
        <v>8285</v>
      </c>
      <c r="R1899" s="15">
        <f t="shared" si="133"/>
        <v>41680.583402777782</v>
      </c>
      <c r="S1899" s="15">
        <f t="shared" si="134"/>
        <v>41702.875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2005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>
        <f t="shared" si="131"/>
        <v>201</v>
      </c>
      <c r="O1900">
        <f t="shared" si="132"/>
        <v>95.48</v>
      </c>
      <c r="P1900" s="11" t="s">
        <v>8281</v>
      </c>
      <c r="Q1900" t="s">
        <v>8285</v>
      </c>
      <c r="R1900" s="15">
        <f t="shared" si="133"/>
        <v>42366.192974537036</v>
      </c>
      <c r="S1900" s="15">
        <f t="shared" si="134"/>
        <v>42401.75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>
        <f t="shared" si="131"/>
        <v>223</v>
      </c>
      <c r="O1901">
        <f t="shared" si="132"/>
        <v>47.74</v>
      </c>
      <c r="P1901" s="11" t="s">
        <v>8281</v>
      </c>
      <c r="Q1901" t="s">
        <v>8285</v>
      </c>
      <c r="R1901" s="15">
        <f t="shared" si="133"/>
        <v>42058.941736111112</v>
      </c>
      <c r="S1901" s="15">
        <f t="shared" si="134"/>
        <v>42088.90006944444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2004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>
        <f t="shared" si="131"/>
        <v>80</v>
      </c>
      <c r="O1902">
        <f t="shared" si="132"/>
        <v>37.11</v>
      </c>
      <c r="P1902" s="11" t="s">
        <v>8281</v>
      </c>
      <c r="Q1902" t="s">
        <v>8285</v>
      </c>
      <c r="R1902" s="15">
        <f t="shared" si="133"/>
        <v>41160.871886574074</v>
      </c>
      <c r="S1902" s="15">
        <f t="shared" si="134"/>
        <v>41188.415972222225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2004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>
        <f t="shared" si="131"/>
        <v>2</v>
      </c>
      <c r="O1903">
        <f t="shared" si="132"/>
        <v>80.16</v>
      </c>
      <c r="P1903" s="11" t="s">
        <v>8275</v>
      </c>
      <c r="Q1903" t="s">
        <v>8304</v>
      </c>
      <c r="R1903" s="15">
        <f t="shared" si="133"/>
        <v>42116.54315972222</v>
      </c>
      <c r="S1903" s="15">
        <f t="shared" si="134"/>
        <v>42146.541666666672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2002.22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>
        <f t="shared" si="131"/>
        <v>200</v>
      </c>
      <c r="O1904">
        <f t="shared" si="132"/>
        <v>667.41</v>
      </c>
      <c r="P1904" s="11" t="s">
        <v>8275</v>
      </c>
      <c r="Q1904" t="s">
        <v>8304</v>
      </c>
      <c r="R1904" s="15">
        <f t="shared" si="133"/>
        <v>42037.789895833332</v>
      </c>
      <c r="S1904" s="15">
        <f t="shared" si="134"/>
        <v>42067.789895833332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>
        <f t="shared" si="131"/>
        <v>67</v>
      </c>
      <c r="O1905">
        <f t="shared" si="132"/>
        <v>48.8</v>
      </c>
      <c r="P1905" s="11" t="s">
        <v>8275</v>
      </c>
      <c r="Q1905" t="s">
        <v>8304</v>
      </c>
      <c r="R1905" s="15">
        <f t="shared" si="133"/>
        <v>42702.770729166667</v>
      </c>
      <c r="S1905" s="15">
        <f t="shared" si="134"/>
        <v>42762.770729166667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2001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>
        <f t="shared" si="131"/>
        <v>4</v>
      </c>
      <c r="O1906">
        <f t="shared" si="132"/>
        <v>1000.5</v>
      </c>
      <c r="P1906" s="11" t="s">
        <v>8275</v>
      </c>
      <c r="Q1906" t="s">
        <v>8304</v>
      </c>
      <c r="R1906" s="15">
        <f t="shared" si="133"/>
        <v>42326.685428240744</v>
      </c>
      <c r="S1906" s="15">
        <f t="shared" si="134"/>
        <v>42371.685428240744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2000.66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>
        <f t="shared" si="131"/>
        <v>8</v>
      </c>
      <c r="O1907">
        <f t="shared" si="132"/>
        <v>500.17</v>
      </c>
      <c r="P1907" s="11" t="s">
        <v>8275</v>
      </c>
      <c r="Q1907" t="s">
        <v>8304</v>
      </c>
      <c r="R1907" s="15">
        <f t="shared" si="133"/>
        <v>41859.925856481481</v>
      </c>
      <c r="S1907" s="15">
        <f t="shared" si="134"/>
        <v>41889.925856481481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2000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>
        <f t="shared" si="131"/>
        <v>4</v>
      </c>
      <c r="O1908">
        <f t="shared" si="132"/>
        <v>20.2</v>
      </c>
      <c r="P1908" s="11" t="s">
        <v>8275</v>
      </c>
      <c r="Q1908" t="s">
        <v>8304</v>
      </c>
      <c r="R1908" s="15">
        <f t="shared" si="133"/>
        <v>42514.671099537038</v>
      </c>
      <c r="S1908" s="15">
        <f t="shared" si="134"/>
        <v>42544.671099537038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2000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>
        <f t="shared" si="131"/>
        <v>7</v>
      </c>
      <c r="O1909">
        <f t="shared" si="132"/>
        <v>500</v>
      </c>
      <c r="P1909" s="11" t="s">
        <v>8275</v>
      </c>
      <c r="Q1909" t="s">
        <v>8304</v>
      </c>
      <c r="R1909" s="15">
        <f t="shared" si="133"/>
        <v>41767.587094907409</v>
      </c>
      <c r="S1909" s="15">
        <f t="shared" si="134"/>
        <v>41782.587094907409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2000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>
        <f t="shared" si="131"/>
        <v>8</v>
      </c>
      <c r="O1910">
        <f t="shared" si="132"/>
        <v>500</v>
      </c>
      <c r="P1910" s="11" t="s">
        <v>8275</v>
      </c>
      <c r="Q1910" t="s">
        <v>8304</v>
      </c>
      <c r="R1910" s="15">
        <f t="shared" si="133"/>
        <v>42703.917824074073</v>
      </c>
      <c r="S1910" s="15">
        <f t="shared" si="134"/>
        <v>42733.917824074073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2000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>
        <f t="shared" si="131"/>
        <v>6</v>
      </c>
      <c r="O1911">
        <f t="shared" si="132"/>
        <v>52.63</v>
      </c>
      <c r="P1911" s="11" t="s">
        <v>8275</v>
      </c>
      <c r="Q1911" t="s">
        <v>8304</v>
      </c>
      <c r="R1911" s="15">
        <f t="shared" si="133"/>
        <v>41905.429155092592</v>
      </c>
      <c r="S1911" s="15">
        <f t="shared" si="134"/>
        <v>41935.429155092592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2000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>
        <f t="shared" si="131"/>
        <v>2</v>
      </c>
      <c r="O1912">
        <f t="shared" si="132"/>
        <v>7.02</v>
      </c>
      <c r="P1912" s="11" t="s">
        <v>8275</v>
      </c>
      <c r="Q1912" t="s">
        <v>8304</v>
      </c>
      <c r="R1912" s="15">
        <f t="shared" si="133"/>
        <v>42264.963159722218</v>
      </c>
      <c r="S1912" s="15">
        <f t="shared" si="134"/>
        <v>42308.947916666672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2000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>
        <f t="shared" si="131"/>
        <v>5</v>
      </c>
      <c r="O1913">
        <f t="shared" si="132"/>
        <v>2000</v>
      </c>
      <c r="P1913" s="11" t="s">
        <v>8275</v>
      </c>
      <c r="Q1913" t="s">
        <v>8304</v>
      </c>
      <c r="R1913" s="15">
        <f t="shared" si="133"/>
        <v>41830.033958333333</v>
      </c>
      <c r="S1913" s="15">
        <f t="shared" si="134"/>
        <v>41860.033958333333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2000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>
        <f t="shared" si="131"/>
        <v>40</v>
      </c>
      <c r="O1914">
        <f t="shared" si="132"/>
        <v>47.62</v>
      </c>
      <c r="P1914" s="11" t="s">
        <v>8275</v>
      </c>
      <c r="Q1914" t="s">
        <v>8304</v>
      </c>
      <c r="R1914" s="15">
        <f t="shared" si="133"/>
        <v>42129.226388888885</v>
      </c>
      <c r="S1914" s="15">
        <f t="shared" si="134"/>
        <v>42159.226388888885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2000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>
        <f t="shared" si="131"/>
        <v>4</v>
      </c>
      <c r="O1915">
        <f t="shared" si="132"/>
        <v>76.92</v>
      </c>
      <c r="P1915" s="11" t="s">
        <v>8275</v>
      </c>
      <c r="Q1915" t="s">
        <v>8304</v>
      </c>
      <c r="R1915" s="15">
        <f t="shared" si="133"/>
        <v>41890.511319444442</v>
      </c>
      <c r="S1915" s="15">
        <f t="shared" si="134"/>
        <v>41920.511319444442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2000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>
        <f t="shared" si="131"/>
        <v>300</v>
      </c>
      <c r="O1916">
        <f t="shared" si="132"/>
        <v>1000</v>
      </c>
      <c r="P1916" s="11" t="s">
        <v>8275</v>
      </c>
      <c r="Q1916" t="s">
        <v>8304</v>
      </c>
      <c r="R1916" s="15">
        <f t="shared" si="133"/>
        <v>41929.174456018518</v>
      </c>
      <c r="S1916" s="15">
        <f t="shared" si="134"/>
        <v>41944.165972222225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2000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>
        <f t="shared" si="131"/>
        <v>400</v>
      </c>
      <c r="O1917">
        <f t="shared" si="132"/>
        <v>500</v>
      </c>
      <c r="P1917" s="11" t="s">
        <v>8275</v>
      </c>
      <c r="Q1917" t="s">
        <v>8304</v>
      </c>
      <c r="R1917" s="15">
        <f t="shared" si="133"/>
        <v>41864.04886574074</v>
      </c>
      <c r="S1917" s="15">
        <f t="shared" si="134"/>
        <v>41884.04886574074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2000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>
        <f t="shared" si="131"/>
        <v>10</v>
      </c>
      <c r="O1918">
        <f t="shared" si="132"/>
        <v>333.33</v>
      </c>
      <c r="P1918" s="11" t="s">
        <v>8275</v>
      </c>
      <c r="Q1918" t="s">
        <v>8304</v>
      </c>
      <c r="R1918" s="15">
        <f t="shared" si="133"/>
        <v>42656.717303240745</v>
      </c>
      <c r="S1918" s="15">
        <f t="shared" si="134"/>
        <v>42681.758969907409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2000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>
        <f t="shared" si="131"/>
        <v>1</v>
      </c>
      <c r="O1919">
        <f t="shared" si="132"/>
        <v>28.57</v>
      </c>
      <c r="P1919" s="11" t="s">
        <v>8275</v>
      </c>
      <c r="Q1919" t="s">
        <v>8304</v>
      </c>
      <c r="R1919" s="15">
        <f t="shared" si="133"/>
        <v>42746.270057870366</v>
      </c>
      <c r="S1919" s="15">
        <f t="shared" si="134"/>
        <v>42776.270057870366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2000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>
        <f t="shared" si="131"/>
        <v>8</v>
      </c>
      <c r="O1920">
        <f t="shared" si="132"/>
        <v>222.22</v>
      </c>
      <c r="P1920" s="11" t="s">
        <v>8275</v>
      </c>
      <c r="Q1920" t="s">
        <v>8304</v>
      </c>
      <c r="R1920" s="15">
        <f t="shared" si="133"/>
        <v>41828.789942129632</v>
      </c>
      <c r="S1920" s="15">
        <f t="shared" si="134"/>
        <v>41863.789942129632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1993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>
        <f t="shared" si="131"/>
        <v>399</v>
      </c>
      <c r="O1921">
        <f t="shared" si="132"/>
        <v>249.13</v>
      </c>
      <c r="P1921" s="11" t="s">
        <v>8275</v>
      </c>
      <c r="Q1921" t="s">
        <v>8304</v>
      </c>
      <c r="R1921" s="15">
        <f t="shared" si="133"/>
        <v>42113.875567129624</v>
      </c>
      <c r="S1921" s="15">
        <f t="shared" si="134"/>
        <v>42143.875567129624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1988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>
        <f t="shared" si="131"/>
        <v>20</v>
      </c>
      <c r="O1922">
        <f t="shared" si="132"/>
        <v>18.93</v>
      </c>
      <c r="P1922" s="11" t="s">
        <v>8275</v>
      </c>
      <c r="Q1922" t="s">
        <v>8304</v>
      </c>
      <c r="R1922" s="15">
        <f t="shared" si="133"/>
        <v>42270.875706018516</v>
      </c>
      <c r="S1922" s="15">
        <f t="shared" si="134"/>
        <v>42298.958333333328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1982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>
        <f t="shared" ref="N1923:N1986" si="135">ROUND(E1923/D1923*100,0)</f>
        <v>132</v>
      </c>
      <c r="O1923">
        <f t="shared" ref="O1923:O1986" si="136">IFERROR(ROUND(E1923/L1923,2),0)</f>
        <v>52.16</v>
      </c>
      <c r="P1923" s="11" t="s">
        <v>8281</v>
      </c>
      <c r="Q1923" t="s">
        <v>8285</v>
      </c>
      <c r="R1923" s="15">
        <f t="shared" ref="R1923:R1986" si="137">(((J1923/60)/60)/24)+DATE(1970,1,1)</f>
        <v>41074.221562500003</v>
      </c>
      <c r="S1923" s="15">
        <f t="shared" ref="S1923:S1986" si="138">(((I1923/60)/60)/24)+DATE(1970,1,1)</f>
        <v>41104.221562500003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1967.76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>
        <f t="shared" si="135"/>
        <v>98</v>
      </c>
      <c r="O1924">
        <f t="shared" si="136"/>
        <v>30.75</v>
      </c>
      <c r="P1924" s="11" t="s">
        <v>8281</v>
      </c>
      <c r="Q1924" t="s">
        <v>8285</v>
      </c>
      <c r="R1924" s="15">
        <f t="shared" si="137"/>
        <v>41590.255868055552</v>
      </c>
      <c r="S1924" s="15">
        <f t="shared" si="138"/>
        <v>41620.255868055552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1967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>
        <f t="shared" si="135"/>
        <v>1574</v>
      </c>
      <c r="O1925">
        <f t="shared" si="136"/>
        <v>151.31</v>
      </c>
      <c r="P1925" s="11" t="s">
        <v>8281</v>
      </c>
      <c r="Q1925" t="s">
        <v>8285</v>
      </c>
      <c r="R1925" s="15">
        <f t="shared" si="137"/>
        <v>40772.848749999997</v>
      </c>
      <c r="S1925" s="15">
        <f t="shared" si="138"/>
        <v>40813.207638888889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1955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>
        <f t="shared" si="135"/>
        <v>65</v>
      </c>
      <c r="O1926">
        <f t="shared" si="136"/>
        <v>59.24</v>
      </c>
      <c r="P1926" s="11" t="s">
        <v>8281</v>
      </c>
      <c r="Q1926" t="s">
        <v>8285</v>
      </c>
      <c r="R1926" s="15">
        <f t="shared" si="137"/>
        <v>41626.761053240742</v>
      </c>
      <c r="S1926" s="15">
        <f t="shared" si="138"/>
        <v>41654.814583333333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1950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>
        <f t="shared" si="135"/>
        <v>130</v>
      </c>
      <c r="O1927">
        <f t="shared" si="136"/>
        <v>37.5</v>
      </c>
      <c r="P1927" s="11" t="s">
        <v>8281</v>
      </c>
      <c r="Q1927" t="s">
        <v>8285</v>
      </c>
      <c r="R1927" s="15">
        <f t="shared" si="137"/>
        <v>41535.90148148148</v>
      </c>
      <c r="S1927" s="15">
        <f t="shared" si="138"/>
        <v>41558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1941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>
        <f t="shared" si="135"/>
        <v>129</v>
      </c>
      <c r="O1928">
        <f t="shared" si="136"/>
        <v>18.14</v>
      </c>
      <c r="P1928" s="11" t="s">
        <v>8281</v>
      </c>
      <c r="Q1928" t="s">
        <v>8285</v>
      </c>
      <c r="R1928" s="15">
        <f t="shared" si="137"/>
        <v>40456.954351851848</v>
      </c>
      <c r="S1928" s="15">
        <f t="shared" si="138"/>
        <v>40484.018055555556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1940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>
        <f t="shared" si="135"/>
        <v>323</v>
      </c>
      <c r="O1929">
        <f t="shared" si="136"/>
        <v>176.36</v>
      </c>
      <c r="P1929" s="11" t="s">
        <v>8281</v>
      </c>
      <c r="Q1929" t="s">
        <v>8285</v>
      </c>
      <c r="R1929" s="15">
        <f t="shared" si="137"/>
        <v>40960.861562500002</v>
      </c>
      <c r="S1929" s="15">
        <f t="shared" si="138"/>
        <v>40976.207638888889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1937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>
        <f t="shared" si="135"/>
        <v>76</v>
      </c>
      <c r="O1930">
        <f t="shared" si="136"/>
        <v>56.97</v>
      </c>
      <c r="P1930" s="11" t="s">
        <v>8281</v>
      </c>
      <c r="Q1930" t="s">
        <v>8285</v>
      </c>
      <c r="R1930" s="15">
        <f t="shared" si="137"/>
        <v>41371.648078703707</v>
      </c>
      <c r="S1930" s="15">
        <f t="shared" si="138"/>
        <v>41401.648078703707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1920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>
        <f t="shared" si="135"/>
        <v>60</v>
      </c>
      <c r="O1931">
        <f t="shared" si="136"/>
        <v>25.6</v>
      </c>
      <c r="P1931" s="11" t="s">
        <v>8281</v>
      </c>
      <c r="Q1931" t="s">
        <v>8285</v>
      </c>
      <c r="R1931" s="15">
        <f t="shared" si="137"/>
        <v>40687.021597222221</v>
      </c>
      <c r="S1931" s="15">
        <f t="shared" si="138"/>
        <v>40729.021597222221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1920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>
        <f t="shared" si="135"/>
        <v>192</v>
      </c>
      <c r="O1932">
        <f t="shared" si="136"/>
        <v>73.849999999999994</v>
      </c>
      <c r="P1932" s="11" t="s">
        <v>8281</v>
      </c>
      <c r="Q1932" t="s">
        <v>8285</v>
      </c>
      <c r="R1932" s="15">
        <f t="shared" si="137"/>
        <v>41402.558819444443</v>
      </c>
      <c r="S1932" s="15">
        <f t="shared" si="138"/>
        <v>41462.558819444443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1918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>
        <f t="shared" si="135"/>
        <v>96</v>
      </c>
      <c r="O1933">
        <f t="shared" si="136"/>
        <v>38.36</v>
      </c>
      <c r="P1933" s="11" t="s">
        <v>8281</v>
      </c>
      <c r="Q1933" t="s">
        <v>8285</v>
      </c>
      <c r="R1933" s="15">
        <f t="shared" si="137"/>
        <v>41037.892465277779</v>
      </c>
      <c r="S1933" s="15">
        <f t="shared" si="138"/>
        <v>41051.145833333336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>
        <f t="shared" si="135"/>
        <v>36</v>
      </c>
      <c r="O1934">
        <f t="shared" si="136"/>
        <v>23.91</v>
      </c>
      <c r="P1934" s="11" t="s">
        <v>8281</v>
      </c>
      <c r="Q1934" t="s">
        <v>8285</v>
      </c>
      <c r="R1934" s="15">
        <f t="shared" si="137"/>
        <v>40911.809872685182</v>
      </c>
      <c r="S1934" s="15">
        <f t="shared" si="138"/>
        <v>40932.809872685182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1910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>
        <f t="shared" si="135"/>
        <v>32</v>
      </c>
      <c r="O1935">
        <f t="shared" si="136"/>
        <v>17.36</v>
      </c>
      <c r="P1935" s="11" t="s">
        <v>8281</v>
      </c>
      <c r="Q1935" t="s">
        <v>8285</v>
      </c>
      <c r="R1935" s="15">
        <f t="shared" si="137"/>
        <v>41879.130868055552</v>
      </c>
      <c r="S1935" s="15">
        <f t="shared" si="138"/>
        <v>41909.130868055552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1908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>
        <f t="shared" si="135"/>
        <v>38</v>
      </c>
      <c r="O1936">
        <f t="shared" si="136"/>
        <v>24.78</v>
      </c>
      <c r="P1936" s="11" t="s">
        <v>8281</v>
      </c>
      <c r="Q1936" t="s">
        <v>8285</v>
      </c>
      <c r="R1936" s="15">
        <f t="shared" si="137"/>
        <v>40865.867141203707</v>
      </c>
      <c r="S1936" s="15">
        <f t="shared" si="138"/>
        <v>40902.208333333336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1897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>
        <f t="shared" si="135"/>
        <v>76</v>
      </c>
      <c r="O1937">
        <f t="shared" si="136"/>
        <v>37.94</v>
      </c>
      <c r="P1937" s="11" t="s">
        <v>8281</v>
      </c>
      <c r="Q1937" t="s">
        <v>8285</v>
      </c>
      <c r="R1937" s="15">
        <f t="shared" si="137"/>
        <v>41773.932534722226</v>
      </c>
      <c r="S1937" s="15">
        <f t="shared" si="138"/>
        <v>41811.207638888889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1888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>
        <f t="shared" si="135"/>
        <v>25</v>
      </c>
      <c r="O1938">
        <f t="shared" si="136"/>
        <v>13.02</v>
      </c>
      <c r="P1938" s="11" t="s">
        <v>8281</v>
      </c>
      <c r="Q1938" t="s">
        <v>8285</v>
      </c>
      <c r="R1938" s="15">
        <f t="shared" si="137"/>
        <v>40852.889699074076</v>
      </c>
      <c r="S1938" s="15">
        <f t="shared" si="138"/>
        <v>40883.249305555553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1884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>
        <f t="shared" si="135"/>
        <v>314</v>
      </c>
      <c r="O1939">
        <f t="shared" si="136"/>
        <v>64.97</v>
      </c>
      <c r="P1939" s="11" t="s">
        <v>8281</v>
      </c>
      <c r="Q1939" t="s">
        <v>8285</v>
      </c>
      <c r="R1939" s="15">
        <f t="shared" si="137"/>
        <v>41059.118993055556</v>
      </c>
      <c r="S1939" s="15">
        <f t="shared" si="138"/>
        <v>41075.165972222225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>
        <f t="shared" si="135"/>
        <v>13</v>
      </c>
      <c r="O1940">
        <f t="shared" si="136"/>
        <v>16.52</v>
      </c>
      <c r="P1940" s="11" t="s">
        <v>8281</v>
      </c>
      <c r="Q1940" t="s">
        <v>8285</v>
      </c>
      <c r="R1940" s="15">
        <f t="shared" si="137"/>
        <v>41426.259618055556</v>
      </c>
      <c r="S1940" s="15">
        <f t="shared" si="138"/>
        <v>41457.208333333336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1877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>
        <f t="shared" si="135"/>
        <v>19</v>
      </c>
      <c r="O1941">
        <f t="shared" si="136"/>
        <v>19.55</v>
      </c>
      <c r="P1941" s="11" t="s">
        <v>8281</v>
      </c>
      <c r="Q1941" t="s">
        <v>8285</v>
      </c>
      <c r="R1941" s="15">
        <f t="shared" si="137"/>
        <v>41313.985046296293</v>
      </c>
      <c r="S1941" s="15">
        <f t="shared" si="138"/>
        <v>41343.943379629629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1877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>
        <f t="shared" si="135"/>
        <v>289</v>
      </c>
      <c r="O1942">
        <f t="shared" si="136"/>
        <v>60.55</v>
      </c>
      <c r="P1942" s="11" t="s">
        <v>8281</v>
      </c>
      <c r="Q1942" t="s">
        <v>8285</v>
      </c>
      <c r="R1942" s="15">
        <f t="shared" si="137"/>
        <v>40670.507326388892</v>
      </c>
      <c r="S1942" s="15">
        <f t="shared" si="138"/>
        <v>40709.165972222225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1876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>
        <f t="shared" si="135"/>
        <v>1</v>
      </c>
      <c r="O1943">
        <f t="shared" si="136"/>
        <v>0.38</v>
      </c>
      <c r="P1943" s="11" t="s">
        <v>8275</v>
      </c>
      <c r="Q1943" t="s">
        <v>8305</v>
      </c>
      <c r="R1943" s="15">
        <f t="shared" si="137"/>
        <v>41744.290868055556</v>
      </c>
      <c r="S1943" s="15">
        <f t="shared" si="138"/>
        <v>41774.290868055556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1876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>
        <f t="shared" si="135"/>
        <v>31</v>
      </c>
      <c r="O1944">
        <f t="shared" si="136"/>
        <v>19.75</v>
      </c>
      <c r="P1944" s="11" t="s">
        <v>8275</v>
      </c>
      <c r="Q1944" t="s">
        <v>8305</v>
      </c>
      <c r="R1944" s="15">
        <f t="shared" si="137"/>
        <v>40638.828009259261</v>
      </c>
      <c r="S1944" s="15">
        <f t="shared" si="138"/>
        <v>40728.828009259261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>
        <f t="shared" si="135"/>
        <v>19</v>
      </c>
      <c r="O1945">
        <f t="shared" si="136"/>
        <v>0.76</v>
      </c>
      <c r="P1945" s="11" t="s">
        <v>8275</v>
      </c>
      <c r="Q1945" t="s">
        <v>8305</v>
      </c>
      <c r="R1945" s="15">
        <f t="shared" si="137"/>
        <v>42548.269861111112</v>
      </c>
      <c r="S1945" s="15">
        <f t="shared" si="138"/>
        <v>42593.269861111112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1870.99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>
        <f t="shared" si="135"/>
        <v>5</v>
      </c>
      <c r="O1946">
        <f t="shared" si="136"/>
        <v>1.05</v>
      </c>
      <c r="P1946" s="11" t="s">
        <v>8275</v>
      </c>
      <c r="Q1946" t="s">
        <v>8305</v>
      </c>
      <c r="R1946" s="15">
        <f t="shared" si="137"/>
        <v>41730.584374999999</v>
      </c>
      <c r="S1946" s="15">
        <f t="shared" si="138"/>
        <v>41760.584374999999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1870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>
        <f t="shared" si="135"/>
        <v>2</v>
      </c>
      <c r="O1947">
        <f t="shared" si="136"/>
        <v>2.75</v>
      </c>
      <c r="P1947" s="11" t="s">
        <v>8275</v>
      </c>
      <c r="Q1947" t="s">
        <v>8305</v>
      </c>
      <c r="R1947" s="15">
        <f t="shared" si="137"/>
        <v>42157.251828703709</v>
      </c>
      <c r="S1947" s="15">
        <f t="shared" si="138"/>
        <v>42197.251828703709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1867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>
        <f t="shared" si="135"/>
        <v>25</v>
      </c>
      <c r="O1948">
        <f t="shared" si="136"/>
        <v>26.67</v>
      </c>
      <c r="P1948" s="11" t="s">
        <v>8275</v>
      </c>
      <c r="Q1948" t="s">
        <v>8305</v>
      </c>
      <c r="R1948" s="15">
        <f t="shared" si="137"/>
        <v>41689.150011574071</v>
      </c>
      <c r="S1948" s="15">
        <f t="shared" si="138"/>
        <v>41749.108344907407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1867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>
        <f t="shared" si="135"/>
        <v>233</v>
      </c>
      <c r="O1949">
        <f t="shared" si="136"/>
        <v>81.17</v>
      </c>
      <c r="P1949" s="11" t="s">
        <v>8275</v>
      </c>
      <c r="Q1949" t="s">
        <v>8305</v>
      </c>
      <c r="R1949" s="15">
        <f t="shared" si="137"/>
        <v>40102.918055555558</v>
      </c>
      <c r="S1949" s="15">
        <f t="shared" si="138"/>
        <v>40140.249305555553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1864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>
        <f t="shared" si="135"/>
        <v>2</v>
      </c>
      <c r="O1950">
        <f t="shared" si="136"/>
        <v>0.44</v>
      </c>
      <c r="P1950" s="11" t="s">
        <v>8275</v>
      </c>
      <c r="Q1950" t="s">
        <v>8305</v>
      </c>
      <c r="R1950" s="15">
        <f t="shared" si="137"/>
        <v>42473.604270833333</v>
      </c>
      <c r="S1950" s="15">
        <f t="shared" si="138"/>
        <v>42527.709722222222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1862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>
        <f t="shared" si="135"/>
        <v>4</v>
      </c>
      <c r="O1951">
        <f t="shared" si="136"/>
        <v>1.97</v>
      </c>
      <c r="P1951" s="11" t="s">
        <v>8275</v>
      </c>
      <c r="Q1951" t="s">
        <v>8305</v>
      </c>
      <c r="R1951" s="15">
        <f t="shared" si="137"/>
        <v>41800.423043981478</v>
      </c>
      <c r="S1951" s="15">
        <f t="shared" si="138"/>
        <v>41830.423043981478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1860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>
        <f t="shared" si="135"/>
        <v>4</v>
      </c>
      <c r="O1952">
        <f t="shared" si="136"/>
        <v>0.99</v>
      </c>
      <c r="P1952" s="11" t="s">
        <v>8275</v>
      </c>
      <c r="Q1952" t="s">
        <v>8305</v>
      </c>
      <c r="R1952" s="15">
        <f t="shared" si="137"/>
        <v>40624.181400462963</v>
      </c>
      <c r="S1952" s="15">
        <f t="shared" si="138"/>
        <v>40655.181400462963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>
        <f t="shared" si="135"/>
        <v>4</v>
      </c>
      <c r="O1953">
        <f t="shared" si="136"/>
        <v>2.23</v>
      </c>
      <c r="P1953" s="11" t="s">
        <v>8275</v>
      </c>
      <c r="Q1953" t="s">
        <v>8305</v>
      </c>
      <c r="R1953" s="15">
        <f t="shared" si="137"/>
        <v>42651.420567129629</v>
      </c>
      <c r="S1953" s="15">
        <f t="shared" si="138"/>
        <v>42681.462233796294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1855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>
        <f t="shared" si="135"/>
        <v>5</v>
      </c>
      <c r="O1954">
        <f t="shared" si="136"/>
        <v>2.72</v>
      </c>
      <c r="P1954" s="11" t="s">
        <v>8275</v>
      </c>
      <c r="Q1954" t="s">
        <v>8305</v>
      </c>
      <c r="R1954" s="15">
        <f t="shared" si="137"/>
        <v>41526.60665509259</v>
      </c>
      <c r="S1954" s="15">
        <f t="shared" si="138"/>
        <v>41563.60665509259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>
        <f t="shared" si="135"/>
        <v>12</v>
      </c>
      <c r="O1955">
        <f t="shared" si="136"/>
        <v>12.52</v>
      </c>
      <c r="P1955" s="11" t="s">
        <v>8275</v>
      </c>
      <c r="Q1955" t="s">
        <v>8305</v>
      </c>
      <c r="R1955" s="15">
        <f t="shared" si="137"/>
        <v>40941.199826388889</v>
      </c>
      <c r="S1955" s="15">
        <f t="shared" si="138"/>
        <v>40970.125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1839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>
        <f t="shared" si="135"/>
        <v>4</v>
      </c>
      <c r="O1956">
        <f t="shared" si="136"/>
        <v>4.43</v>
      </c>
      <c r="P1956" s="11" t="s">
        <v>8275</v>
      </c>
      <c r="Q1956" t="s">
        <v>8305</v>
      </c>
      <c r="R1956" s="15">
        <f t="shared" si="137"/>
        <v>42394.580740740741</v>
      </c>
      <c r="S1956" s="15">
        <f t="shared" si="138"/>
        <v>42441.208333333328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1835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>
        <f t="shared" si="135"/>
        <v>4</v>
      </c>
      <c r="O1957">
        <f t="shared" si="136"/>
        <v>6.33</v>
      </c>
      <c r="P1957" s="11" t="s">
        <v>8275</v>
      </c>
      <c r="Q1957" t="s">
        <v>8305</v>
      </c>
      <c r="R1957" s="15">
        <f t="shared" si="137"/>
        <v>41020.271770833337</v>
      </c>
      <c r="S1957" s="15">
        <f t="shared" si="138"/>
        <v>41052.791666666664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1831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>
        <f t="shared" si="135"/>
        <v>3</v>
      </c>
      <c r="O1958">
        <f t="shared" si="136"/>
        <v>5.0199999999999996</v>
      </c>
      <c r="P1958" s="11" t="s">
        <v>8275</v>
      </c>
      <c r="Q1958" t="s">
        <v>8305</v>
      </c>
      <c r="R1958" s="15">
        <f t="shared" si="137"/>
        <v>42067.923668981486</v>
      </c>
      <c r="S1958" s="15">
        <f t="shared" si="138"/>
        <v>42112.882002314815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1830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>
        <f t="shared" si="135"/>
        <v>6</v>
      </c>
      <c r="O1959">
        <f t="shared" si="136"/>
        <v>2.77</v>
      </c>
      <c r="P1959" s="11" t="s">
        <v>8275</v>
      </c>
      <c r="Q1959" t="s">
        <v>8305</v>
      </c>
      <c r="R1959" s="15">
        <f t="shared" si="137"/>
        <v>41179.098530092589</v>
      </c>
      <c r="S1959" s="15">
        <f t="shared" si="138"/>
        <v>41209.098530092589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1830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>
        <f t="shared" si="135"/>
        <v>26</v>
      </c>
      <c r="O1960">
        <f t="shared" si="136"/>
        <v>1.35</v>
      </c>
      <c r="P1960" s="11" t="s">
        <v>8275</v>
      </c>
      <c r="Q1960" t="s">
        <v>8305</v>
      </c>
      <c r="R1960" s="15">
        <f t="shared" si="137"/>
        <v>41326.987974537034</v>
      </c>
      <c r="S1960" s="15">
        <f t="shared" si="138"/>
        <v>41356.94630787037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1827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>
        <f t="shared" si="135"/>
        <v>18</v>
      </c>
      <c r="O1961">
        <f t="shared" si="136"/>
        <v>4.3099999999999996</v>
      </c>
      <c r="P1961" s="11" t="s">
        <v>8275</v>
      </c>
      <c r="Q1961" t="s">
        <v>8305</v>
      </c>
      <c r="R1961" s="15">
        <f t="shared" si="137"/>
        <v>41871.845601851855</v>
      </c>
      <c r="S1961" s="15">
        <f t="shared" si="138"/>
        <v>41913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1826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>
        <f t="shared" si="135"/>
        <v>3</v>
      </c>
      <c r="O1962">
        <f t="shared" si="136"/>
        <v>55.33</v>
      </c>
      <c r="P1962" s="11" t="s">
        <v>8275</v>
      </c>
      <c r="Q1962" t="s">
        <v>8305</v>
      </c>
      <c r="R1962" s="15">
        <f t="shared" si="137"/>
        <v>41964.362743055557</v>
      </c>
      <c r="S1962" s="15">
        <f t="shared" si="138"/>
        <v>41994.362743055557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1825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>
        <f t="shared" si="135"/>
        <v>18</v>
      </c>
      <c r="O1963">
        <f t="shared" si="136"/>
        <v>1.1200000000000001</v>
      </c>
      <c r="P1963" s="11" t="s">
        <v>8275</v>
      </c>
      <c r="Q1963" t="s">
        <v>8305</v>
      </c>
      <c r="R1963" s="15">
        <f t="shared" si="137"/>
        <v>41148.194641203707</v>
      </c>
      <c r="S1963" s="15">
        <f t="shared" si="138"/>
        <v>41188.165972222225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1821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>
        <f t="shared" si="135"/>
        <v>18</v>
      </c>
      <c r="O1964">
        <f t="shared" si="136"/>
        <v>5.95</v>
      </c>
      <c r="P1964" s="11" t="s">
        <v>8275</v>
      </c>
      <c r="Q1964" t="s">
        <v>8305</v>
      </c>
      <c r="R1964" s="15">
        <f t="shared" si="137"/>
        <v>41742.780509259261</v>
      </c>
      <c r="S1964" s="15">
        <f t="shared" si="138"/>
        <v>41772.780509259261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1820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>
        <f t="shared" si="135"/>
        <v>10</v>
      </c>
      <c r="O1965">
        <f t="shared" si="136"/>
        <v>8.8800000000000008</v>
      </c>
      <c r="P1965" s="11" t="s">
        <v>8275</v>
      </c>
      <c r="Q1965" t="s">
        <v>8305</v>
      </c>
      <c r="R1965" s="15">
        <f t="shared" si="137"/>
        <v>41863.429791666669</v>
      </c>
      <c r="S1965" s="15">
        <f t="shared" si="138"/>
        <v>41898.429791666669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1807.74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>
        <f t="shared" si="135"/>
        <v>2</v>
      </c>
      <c r="O1966">
        <f t="shared" si="136"/>
        <v>1.41</v>
      </c>
      <c r="P1966" s="11" t="s">
        <v>8275</v>
      </c>
      <c r="Q1966" t="s">
        <v>8305</v>
      </c>
      <c r="R1966" s="15">
        <f t="shared" si="137"/>
        <v>42452.272824074069</v>
      </c>
      <c r="S1966" s="15">
        <f t="shared" si="138"/>
        <v>42482.272824074069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1805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>
        <f t="shared" si="135"/>
        <v>36</v>
      </c>
      <c r="O1967">
        <f t="shared" si="136"/>
        <v>17.52</v>
      </c>
      <c r="P1967" s="11" t="s">
        <v>8275</v>
      </c>
      <c r="Q1967" t="s">
        <v>8305</v>
      </c>
      <c r="R1967" s="15">
        <f t="shared" si="137"/>
        <v>40898.089236111111</v>
      </c>
      <c r="S1967" s="15">
        <f t="shared" si="138"/>
        <v>40920.041666666664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1803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>
        <f t="shared" si="135"/>
        <v>2</v>
      </c>
      <c r="O1968">
        <f t="shared" si="136"/>
        <v>1.19</v>
      </c>
      <c r="P1968" s="11" t="s">
        <v>8275</v>
      </c>
      <c r="Q1968" t="s">
        <v>8305</v>
      </c>
      <c r="R1968" s="15">
        <f t="shared" si="137"/>
        <v>41835.540486111109</v>
      </c>
      <c r="S1968" s="15">
        <f t="shared" si="138"/>
        <v>41865.540486111109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1800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>
        <f t="shared" si="135"/>
        <v>9</v>
      </c>
      <c r="O1969">
        <f t="shared" si="136"/>
        <v>4.4400000000000004</v>
      </c>
      <c r="P1969" s="11" t="s">
        <v>8275</v>
      </c>
      <c r="Q1969" t="s">
        <v>8305</v>
      </c>
      <c r="R1969" s="15">
        <f t="shared" si="137"/>
        <v>41730.663530092592</v>
      </c>
      <c r="S1969" s="15">
        <f t="shared" si="138"/>
        <v>41760.663530092592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1800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>
        <f t="shared" si="135"/>
        <v>4</v>
      </c>
      <c r="O1970">
        <f t="shared" si="136"/>
        <v>3.53</v>
      </c>
      <c r="P1970" s="11" t="s">
        <v>8275</v>
      </c>
      <c r="Q1970" t="s">
        <v>8305</v>
      </c>
      <c r="R1970" s="15">
        <f t="shared" si="137"/>
        <v>42676.586979166663</v>
      </c>
      <c r="S1970" s="15">
        <f t="shared" si="138"/>
        <v>42707.628645833334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1800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>
        <f t="shared" si="135"/>
        <v>9</v>
      </c>
      <c r="O1971">
        <f t="shared" si="136"/>
        <v>0.95</v>
      </c>
      <c r="P1971" s="11" t="s">
        <v>8275</v>
      </c>
      <c r="Q1971" t="s">
        <v>8305</v>
      </c>
      <c r="R1971" s="15">
        <f t="shared" si="137"/>
        <v>42557.792453703703</v>
      </c>
      <c r="S1971" s="15">
        <f t="shared" si="138"/>
        <v>42587.792453703703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>
        <f t="shared" si="135"/>
        <v>36</v>
      </c>
      <c r="O1972">
        <f t="shared" si="136"/>
        <v>2.5499999999999998</v>
      </c>
      <c r="P1972" s="11" t="s">
        <v>8275</v>
      </c>
      <c r="Q1972" t="s">
        <v>8305</v>
      </c>
      <c r="R1972" s="15">
        <f t="shared" si="137"/>
        <v>41324.193298611113</v>
      </c>
      <c r="S1972" s="15">
        <f t="shared" si="138"/>
        <v>41384.151631944449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1788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>
        <f t="shared" si="135"/>
        <v>0</v>
      </c>
      <c r="O1973">
        <f t="shared" si="136"/>
        <v>0.46</v>
      </c>
      <c r="P1973" s="11" t="s">
        <v>8275</v>
      </c>
      <c r="Q1973" t="s">
        <v>8305</v>
      </c>
      <c r="R1973" s="15">
        <f t="shared" si="137"/>
        <v>41561.500706018516</v>
      </c>
      <c r="S1973" s="15">
        <f t="shared" si="138"/>
        <v>41593.166666666664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1785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>
        <f t="shared" si="135"/>
        <v>71</v>
      </c>
      <c r="O1974">
        <f t="shared" si="136"/>
        <v>7.5</v>
      </c>
      <c r="P1974" s="11" t="s">
        <v>8275</v>
      </c>
      <c r="Q1974" t="s">
        <v>8305</v>
      </c>
      <c r="R1974" s="15">
        <f t="shared" si="137"/>
        <v>41201.012083333335</v>
      </c>
      <c r="S1974" s="15">
        <f t="shared" si="138"/>
        <v>41231.053749999999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1785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>
        <f t="shared" si="135"/>
        <v>1</v>
      </c>
      <c r="O1975">
        <f t="shared" si="136"/>
        <v>0.87</v>
      </c>
      <c r="P1975" s="11" t="s">
        <v>8275</v>
      </c>
      <c r="Q1975" t="s">
        <v>8305</v>
      </c>
      <c r="R1975" s="15">
        <f t="shared" si="137"/>
        <v>42549.722962962958</v>
      </c>
      <c r="S1975" s="15">
        <f t="shared" si="138"/>
        <v>42588.291666666672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1782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>
        <f t="shared" si="135"/>
        <v>9</v>
      </c>
      <c r="O1976">
        <f t="shared" si="136"/>
        <v>4.43</v>
      </c>
      <c r="P1976" s="11" t="s">
        <v>8275</v>
      </c>
      <c r="Q1976" t="s">
        <v>8305</v>
      </c>
      <c r="R1976" s="15">
        <f t="shared" si="137"/>
        <v>41445.334131944444</v>
      </c>
      <c r="S1976" s="15">
        <f t="shared" si="138"/>
        <v>41505.334131944444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1776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>
        <f t="shared" si="135"/>
        <v>11</v>
      </c>
      <c r="O1977">
        <f t="shared" si="136"/>
        <v>7.02</v>
      </c>
      <c r="P1977" s="11" t="s">
        <v>8275</v>
      </c>
      <c r="Q1977" t="s">
        <v>8305</v>
      </c>
      <c r="R1977" s="15">
        <f t="shared" si="137"/>
        <v>41313.755219907405</v>
      </c>
      <c r="S1977" s="15">
        <f t="shared" si="138"/>
        <v>41343.755219907405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1776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>
        <f t="shared" si="135"/>
        <v>44</v>
      </c>
      <c r="O1978">
        <f t="shared" si="136"/>
        <v>3.75</v>
      </c>
      <c r="P1978" s="11" t="s">
        <v>8275</v>
      </c>
      <c r="Q1978" t="s">
        <v>8305</v>
      </c>
      <c r="R1978" s="15">
        <f t="shared" si="137"/>
        <v>41438.899594907409</v>
      </c>
      <c r="S1978" s="15">
        <f t="shared" si="138"/>
        <v>41468.899594907409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1776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>
        <f t="shared" si="135"/>
        <v>4</v>
      </c>
      <c r="O1979">
        <f t="shared" si="136"/>
        <v>2.16</v>
      </c>
      <c r="P1979" s="11" t="s">
        <v>8275</v>
      </c>
      <c r="Q1979" t="s">
        <v>8305</v>
      </c>
      <c r="R1979" s="15">
        <f t="shared" si="137"/>
        <v>42311.216898148152</v>
      </c>
      <c r="S1979" s="15">
        <f t="shared" si="138"/>
        <v>42357.332638888889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1775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>
        <f t="shared" si="135"/>
        <v>4</v>
      </c>
      <c r="O1980">
        <f t="shared" si="136"/>
        <v>4.57</v>
      </c>
      <c r="P1980" s="11" t="s">
        <v>8275</v>
      </c>
      <c r="Q1980" t="s">
        <v>8305</v>
      </c>
      <c r="R1980" s="15">
        <f t="shared" si="137"/>
        <v>41039.225601851853</v>
      </c>
      <c r="S1980" s="15">
        <f t="shared" si="138"/>
        <v>41072.291666666664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>
        <f t="shared" si="135"/>
        <v>1</v>
      </c>
      <c r="O1981">
        <f t="shared" si="136"/>
        <v>2.1800000000000002</v>
      </c>
      <c r="P1981" s="11" t="s">
        <v>8275</v>
      </c>
      <c r="Q1981" t="s">
        <v>8305</v>
      </c>
      <c r="R1981" s="15">
        <f t="shared" si="137"/>
        <v>42290.460023148145</v>
      </c>
      <c r="S1981" s="15">
        <f t="shared" si="138"/>
        <v>42327.207638888889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1772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>
        <f t="shared" si="135"/>
        <v>4</v>
      </c>
      <c r="O1982">
        <f t="shared" si="136"/>
        <v>0.91</v>
      </c>
      <c r="P1982" s="11" t="s">
        <v>8275</v>
      </c>
      <c r="Q1982" t="s">
        <v>8305</v>
      </c>
      <c r="R1982" s="15">
        <f t="shared" si="137"/>
        <v>42423.542384259257</v>
      </c>
      <c r="S1982" s="15">
        <f t="shared" si="138"/>
        <v>42463.500717592593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1767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>
        <f t="shared" si="135"/>
        <v>24</v>
      </c>
      <c r="O1983">
        <f t="shared" si="136"/>
        <v>147.25</v>
      </c>
      <c r="P1983" s="11" t="s">
        <v>8294</v>
      </c>
      <c r="Q1983" t="s">
        <v>8306</v>
      </c>
      <c r="R1983" s="15">
        <f t="shared" si="137"/>
        <v>41799.725289351853</v>
      </c>
      <c r="S1983" s="15">
        <f t="shared" si="138"/>
        <v>41829.725289351853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1766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>
        <f t="shared" si="135"/>
        <v>1</v>
      </c>
      <c r="O1984">
        <f t="shared" si="136"/>
        <v>0</v>
      </c>
      <c r="P1984" s="11" t="s">
        <v>8294</v>
      </c>
      <c r="Q1984" t="s">
        <v>8306</v>
      </c>
      <c r="R1984" s="15">
        <f t="shared" si="137"/>
        <v>42678.586655092593</v>
      </c>
      <c r="S1984" s="15">
        <f t="shared" si="138"/>
        <v>42708.628321759257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>
        <f t="shared" si="135"/>
        <v>5</v>
      </c>
      <c r="O1985">
        <f t="shared" si="136"/>
        <v>110.13</v>
      </c>
      <c r="P1985" s="11" t="s">
        <v>8294</v>
      </c>
      <c r="Q1985" t="s">
        <v>8306</v>
      </c>
      <c r="R1985" s="15">
        <f t="shared" si="137"/>
        <v>42593.011782407411</v>
      </c>
      <c r="S1985" s="15">
        <f t="shared" si="138"/>
        <v>42615.291666666672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1758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>
        <f t="shared" si="135"/>
        <v>12</v>
      </c>
      <c r="O1986">
        <f t="shared" si="136"/>
        <v>251.14</v>
      </c>
      <c r="P1986" s="11" t="s">
        <v>8294</v>
      </c>
      <c r="Q1986" t="s">
        <v>8306</v>
      </c>
      <c r="R1986" s="15">
        <f t="shared" si="137"/>
        <v>41913.790289351848</v>
      </c>
      <c r="S1986" s="15">
        <f t="shared" si="138"/>
        <v>41973.831956018519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1755.01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>
        <f t="shared" ref="N1987:N2050" si="139">ROUND(E1987/D1987*100,0)</f>
        <v>110</v>
      </c>
      <c r="O1987">
        <f t="shared" ref="O1987:O2050" si="140">IFERROR(ROUND(E1987/L1987,2),0)</f>
        <v>438.75</v>
      </c>
      <c r="P1987" s="11" t="s">
        <v>8294</v>
      </c>
      <c r="Q1987" t="s">
        <v>8306</v>
      </c>
      <c r="R1987" s="15">
        <f t="shared" ref="R1987:R2050" si="141">(((J1987/60)/60)/24)+DATE(1970,1,1)</f>
        <v>42555.698738425926</v>
      </c>
      <c r="S1987" s="15">
        <f t="shared" ref="S1987:S2050" si="142">(((I1987/60)/60)/24)+DATE(1970,1,1)</f>
        <v>42584.958333333328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1751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>
        <f t="shared" si="139"/>
        <v>88</v>
      </c>
      <c r="O1988">
        <f t="shared" si="140"/>
        <v>1751</v>
      </c>
      <c r="P1988" s="11" t="s">
        <v>8294</v>
      </c>
      <c r="Q1988" t="s">
        <v>8306</v>
      </c>
      <c r="R1988" s="15">
        <f t="shared" si="141"/>
        <v>42413.433831018512</v>
      </c>
      <c r="S1988" s="15">
        <f t="shared" si="142"/>
        <v>42443.392164351855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1750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>
        <f t="shared" si="139"/>
        <v>32</v>
      </c>
      <c r="O1989">
        <f t="shared" si="140"/>
        <v>62.5</v>
      </c>
      <c r="P1989" s="11" t="s">
        <v>8294</v>
      </c>
      <c r="Q1989" t="s">
        <v>8306</v>
      </c>
      <c r="R1989" s="15">
        <f t="shared" si="141"/>
        <v>42034.639768518522</v>
      </c>
      <c r="S1989" s="15">
        <f t="shared" si="142"/>
        <v>42064.639768518522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1748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>
        <f t="shared" si="139"/>
        <v>29</v>
      </c>
      <c r="O1990">
        <f t="shared" si="140"/>
        <v>1748</v>
      </c>
      <c r="P1990" s="11" t="s">
        <v>8294</v>
      </c>
      <c r="Q1990" t="s">
        <v>8306</v>
      </c>
      <c r="R1990" s="15">
        <f t="shared" si="141"/>
        <v>42206.763217592597</v>
      </c>
      <c r="S1990" s="15">
        <f t="shared" si="142"/>
        <v>42236.763217592597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1742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>
        <f t="shared" si="139"/>
        <v>35</v>
      </c>
      <c r="O1991">
        <f t="shared" si="140"/>
        <v>1742</v>
      </c>
      <c r="P1991" s="11" t="s">
        <v>8294</v>
      </c>
      <c r="Q1991" t="s">
        <v>8306</v>
      </c>
      <c r="R1991" s="15">
        <f t="shared" si="141"/>
        <v>42685.680648148147</v>
      </c>
      <c r="S1991" s="15">
        <f t="shared" si="142"/>
        <v>42715.680648148147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1739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>
        <f t="shared" si="139"/>
        <v>58</v>
      </c>
      <c r="O1992">
        <f t="shared" si="140"/>
        <v>347.8</v>
      </c>
      <c r="P1992" s="11" t="s">
        <v>8294</v>
      </c>
      <c r="Q1992" t="s">
        <v>8306</v>
      </c>
      <c r="R1992" s="15">
        <f t="shared" si="141"/>
        <v>42398.195972222224</v>
      </c>
      <c r="S1992" s="15">
        <f t="shared" si="142"/>
        <v>42413.195972222224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1728.07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>
        <f t="shared" si="139"/>
        <v>86</v>
      </c>
      <c r="O1993">
        <f t="shared" si="140"/>
        <v>576.02</v>
      </c>
      <c r="P1993" s="11" t="s">
        <v>8294</v>
      </c>
      <c r="Q1993" t="s">
        <v>8306</v>
      </c>
      <c r="R1993" s="15">
        <f t="shared" si="141"/>
        <v>42167.89335648148</v>
      </c>
      <c r="S1993" s="15">
        <f t="shared" si="142"/>
        <v>42188.89335648148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1720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>
        <f t="shared" si="139"/>
        <v>115</v>
      </c>
      <c r="O1994">
        <f t="shared" si="140"/>
        <v>860</v>
      </c>
      <c r="P1994" s="11" t="s">
        <v>8294</v>
      </c>
      <c r="Q1994" t="s">
        <v>8306</v>
      </c>
      <c r="R1994" s="15">
        <f t="shared" si="141"/>
        <v>42023.143414351856</v>
      </c>
      <c r="S1994" s="15">
        <f t="shared" si="142"/>
        <v>42053.143414351856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>
        <f t="shared" si="139"/>
        <v>86</v>
      </c>
      <c r="O1995">
        <f t="shared" si="140"/>
        <v>0</v>
      </c>
      <c r="P1995" s="11" t="s">
        <v>8294</v>
      </c>
      <c r="Q1995" t="s">
        <v>8306</v>
      </c>
      <c r="R1995" s="15">
        <f t="shared" si="141"/>
        <v>42329.58839120371</v>
      </c>
      <c r="S1995" s="15">
        <f t="shared" si="142"/>
        <v>42359.58839120371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1710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>
        <f t="shared" si="139"/>
        <v>53</v>
      </c>
      <c r="O1996">
        <f t="shared" si="140"/>
        <v>0</v>
      </c>
      <c r="P1996" s="11" t="s">
        <v>8294</v>
      </c>
      <c r="Q1996" t="s">
        <v>8306</v>
      </c>
      <c r="R1996" s="15">
        <f t="shared" si="141"/>
        <v>42651.006273148145</v>
      </c>
      <c r="S1996" s="15">
        <f t="shared" si="142"/>
        <v>42711.047939814816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1707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>
        <f t="shared" si="139"/>
        <v>171</v>
      </c>
      <c r="O1997">
        <f t="shared" si="140"/>
        <v>569</v>
      </c>
      <c r="P1997" s="11" t="s">
        <v>8294</v>
      </c>
      <c r="Q1997" t="s">
        <v>8306</v>
      </c>
      <c r="R1997" s="15">
        <f t="shared" si="141"/>
        <v>42181.902037037042</v>
      </c>
      <c r="S1997" s="15">
        <f t="shared" si="142"/>
        <v>42201.902037037042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1707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>
        <f t="shared" si="139"/>
        <v>1</v>
      </c>
      <c r="O1998">
        <f t="shared" si="140"/>
        <v>0</v>
      </c>
      <c r="P1998" s="11" t="s">
        <v>8294</v>
      </c>
      <c r="Q1998" t="s">
        <v>8306</v>
      </c>
      <c r="R1998" s="15">
        <f t="shared" si="141"/>
        <v>41800.819571759261</v>
      </c>
      <c r="S1998" s="15">
        <f t="shared" si="142"/>
        <v>41830.819571759261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1705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>
        <f t="shared" si="139"/>
        <v>26</v>
      </c>
      <c r="O1999">
        <f t="shared" si="140"/>
        <v>0</v>
      </c>
      <c r="P1999" s="11" t="s">
        <v>8294</v>
      </c>
      <c r="Q1999" t="s">
        <v>8306</v>
      </c>
      <c r="R1999" s="15">
        <f t="shared" si="141"/>
        <v>41847.930694444447</v>
      </c>
      <c r="S1999" s="15">
        <f t="shared" si="142"/>
        <v>41877.930694444447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1700.01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>
        <f t="shared" si="139"/>
        <v>68</v>
      </c>
      <c r="O2000">
        <f t="shared" si="140"/>
        <v>566.66999999999996</v>
      </c>
      <c r="P2000" s="11" t="s">
        <v>8294</v>
      </c>
      <c r="Q2000" t="s">
        <v>8306</v>
      </c>
      <c r="R2000" s="15">
        <f t="shared" si="141"/>
        <v>41807.118495370371</v>
      </c>
      <c r="S2000" s="15">
        <f t="shared" si="142"/>
        <v>41852.118495370371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1700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>
        <f t="shared" si="139"/>
        <v>5</v>
      </c>
      <c r="O2001">
        <f t="shared" si="140"/>
        <v>242.86</v>
      </c>
      <c r="P2001" s="11" t="s">
        <v>8294</v>
      </c>
      <c r="Q2001" t="s">
        <v>8306</v>
      </c>
      <c r="R2001" s="15">
        <f t="shared" si="141"/>
        <v>41926.482731481483</v>
      </c>
      <c r="S2001" s="15">
        <f t="shared" si="142"/>
        <v>41956.524398148147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1698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>
        <f t="shared" si="139"/>
        <v>34</v>
      </c>
      <c r="O2002">
        <f t="shared" si="140"/>
        <v>67.92</v>
      </c>
      <c r="P2002" s="11" t="s">
        <v>8294</v>
      </c>
      <c r="Q2002" t="s">
        <v>8306</v>
      </c>
      <c r="R2002" s="15">
        <f t="shared" si="141"/>
        <v>42345.951539351852</v>
      </c>
      <c r="S2002" s="15">
        <f t="shared" si="142"/>
        <v>42375.951539351852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1697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>
        <f t="shared" si="139"/>
        <v>3</v>
      </c>
      <c r="O2003">
        <f t="shared" si="140"/>
        <v>1.04</v>
      </c>
      <c r="P2003" s="11" t="s">
        <v>8275</v>
      </c>
      <c r="Q2003" t="s">
        <v>8305</v>
      </c>
      <c r="R2003" s="15">
        <f t="shared" si="141"/>
        <v>42136.209675925929</v>
      </c>
      <c r="S2003" s="15">
        <f t="shared" si="142"/>
        <v>42167.833333333328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1697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>
        <f t="shared" si="139"/>
        <v>3</v>
      </c>
      <c r="O2004">
        <f t="shared" si="140"/>
        <v>1.23</v>
      </c>
      <c r="P2004" s="11" t="s">
        <v>8275</v>
      </c>
      <c r="Q2004" t="s">
        <v>8305</v>
      </c>
      <c r="R2004" s="15">
        <f t="shared" si="141"/>
        <v>42728.71230324074</v>
      </c>
      <c r="S2004" s="15">
        <f t="shared" si="142"/>
        <v>42758.71230324074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1691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>
        <f t="shared" si="139"/>
        <v>338</v>
      </c>
      <c r="O2005">
        <f t="shared" si="140"/>
        <v>99.47</v>
      </c>
      <c r="P2005" s="11" t="s">
        <v>8275</v>
      </c>
      <c r="Q2005" t="s">
        <v>8305</v>
      </c>
      <c r="R2005" s="15">
        <f t="shared" si="141"/>
        <v>40347.125601851854</v>
      </c>
      <c r="S2005" s="15">
        <f t="shared" si="142"/>
        <v>40361.958333333336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1690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>
        <f t="shared" si="139"/>
        <v>3</v>
      </c>
      <c r="O2006">
        <f t="shared" si="140"/>
        <v>4.7699999999999996</v>
      </c>
      <c r="P2006" s="11" t="s">
        <v>8275</v>
      </c>
      <c r="Q2006" t="s">
        <v>8305</v>
      </c>
      <c r="R2006" s="15">
        <f t="shared" si="141"/>
        <v>41800.604895833334</v>
      </c>
      <c r="S2006" s="15">
        <f t="shared" si="142"/>
        <v>41830.604895833334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1686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>
        <f t="shared" si="139"/>
        <v>6</v>
      </c>
      <c r="O2007">
        <f t="shared" si="140"/>
        <v>8.83</v>
      </c>
      <c r="P2007" s="11" t="s">
        <v>8275</v>
      </c>
      <c r="Q2007" t="s">
        <v>8305</v>
      </c>
      <c r="R2007" s="15">
        <f t="shared" si="141"/>
        <v>41535.812708333331</v>
      </c>
      <c r="S2007" s="15">
        <f t="shared" si="142"/>
        <v>41563.165972222225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>
        <f t="shared" si="139"/>
        <v>3</v>
      </c>
      <c r="O2008">
        <f t="shared" si="140"/>
        <v>5.56</v>
      </c>
      <c r="P2008" s="11" t="s">
        <v>8275</v>
      </c>
      <c r="Q2008" t="s">
        <v>8305</v>
      </c>
      <c r="R2008" s="15">
        <f t="shared" si="141"/>
        <v>41941.500520833331</v>
      </c>
      <c r="S2008" s="15">
        <f t="shared" si="142"/>
        <v>41976.542187500003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1686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>
        <f t="shared" si="139"/>
        <v>17</v>
      </c>
      <c r="O2009">
        <f t="shared" si="140"/>
        <v>12.31</v>
      </c>
      <c r="P2009" s="11" t="s">
        <v>8275</v>
      </c>
      <c r="Q2009" t="s">
        <v>8305</v>
      </c>
      <c r="R2009" s="15">
        <f t="shared" si="141"/>
        <v>40347.837800925925</v>
      </c>
      <c r="S2009" s="15">
        <f t="shared" si="142"/>
        <v>40414.166666666664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1677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>
        <f t="shared" si="139"/>
        <v>107</v>
      </c>
      <c r="O2010">
        <f t="shared" si="140"/>
        <v>40.9</v>
      </c>
      <c r="P2010" s="11" t="s">
        <v>8275</v>
      </c>
      <c r="Q2010" t="s">
        <v>8305</v>
      </c>
      <c r="R2010" s="15">
        <f t="shared" si="141"/>
        <v>40761.604421296295</v>
      </c>
      <c r="S2010" s="15">
        <f t="shared" si="142"/>
        <v>40805.604421296295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1671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>
        <f t="shared" si="139"/>
        <v>3</v>
      </c>
      <c r="O2011">
        <f t="shared" si="140"/>
        <v>4.2</v>
      </c>
      <c r="P2011" s="11" t="s">
        <v>8275</v>
      </c>
      <c r="Q2011" t="s">
        <v>8305</v>
      </c>
      <c r="R2011" s="15">
        <f t="shared" si="141"/>
        <v>42661.323414351849</v>
      </c>
      <c r="S2011" s="15">
        <f t="shared" si="142"/>
        <v>42697.365081018521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1669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>
        <f t="shared" si="139"/>
        <v>6</v>
      </c>
      <c r="O2012">
        <f t="shared" si="140"/>
        <v>0.96</v>
      </c>
      <c r="P2012" s="11" t="s">
        <v>8275</v>
      </c>
      <c r="Q2012" t="s">
        <v>8305</v>
      </c>
      <c r="R2012" s="15">
        <f t="shared" si="141"/>
        <v>42570.996423611112</v>
      </c>
      <c r="S2012" s="15">
        <f t="shared" si="142"/>
        <v>42600.996423611112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1668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>
        <f t="shared" si="139"/>
        <v>3</v>
      </c>
      <c r="O2013">
        <f t="shared" si="140"/>
        <v>1.72</v>
      </c>
      <c r="P2013" s="11" t="s">
        <v>8275</v>
      </c>
      <c r="Q2013" t="s">
        <v>8305</v>
      </c>
      <c r="R2013" s="15">
        <f t="shared" si="141"/>
        <v>42347.358483796299</v>
      </c>
      <c r="S2013" s="15">
        <f t="shared" si="142"/>
        <v>42380.958333333328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>
        <f t="shared" si="139"/>
        <v>33</v>
      </c>
      <c r="O2014">
        <f t="shared" si="140"/>
        <v>9.1</v>
      </c>
      <c r="P2014" s="11" t="s">
        <v>8275</v>
      </c>
      <c r="Q2014" t="s">
        <v>8305</v>
      </c>
      <c r="R2014" s="15">
        <f t="shared" si="141"/>
        <v>42010.822233796294</v>
      </c>
      <c r="S2014" s="15">
        <f t="shared" si="142"/>
        <v>42040.822233796294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1661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>
        <f t="shared" si="139"/>
        <v>1</v>
      </c>
      <c r="O2015">
        <f t="shared" si="140"/>
        <v>0.36</v>
      </c>
      <c r="P2015" s="11" t="s">
        <v>8275</v>
      </c>
      <c r="Q2015" t="s">
        <v>8305</v>
      </c>
      <c r="R2015" s="15">
        <f t="shared" si="141"/>
        <v>42499.960810185185</v>
      </c>
      <c r="S2015" s="15">
        <f t="shared" si="142"/>
        <v>42559.960810185185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1661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>
        <f t="shared" si="139"/>
        <v>6</v>
      </c>
      <c r="O2016">
        <f t="shared" si="140"/>
        <v>0.06</v>
      </c>
      <c r="P2016" s="11" t="s">
        <v>8275</v>
      </c>
      <c r="Q2016" t="s">
        <v>8305</v>
      </c>
      <c r="R2016" s="15">
        <f t="shared" si="141"/>
        <v>41324.214571759258</v>
      </c>
      <c r="S2016" s="15">
        <f t="shared" si="142"/>
        <v>41358.172905092593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1660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>
        <f t="shared" si="139"/>
        <v>23</v>
      </c>
      <c r="O2017">
        <f t="shared" si="140"/>
        <v>10.25</v>
      </c>
      <c r="P2017" s="11" t="s">
        <v>8275</v>
      </c>
      <c r="Q2017" t="s">
        <v>8305</v>
      </c>
      <c r="R2017" s="15">
        <f t="shared" si="141"/>
        <v>40765.876886574071</v>
      </c>
      <c r="S2017" s="15">
        <f t="shared" si="142"/>
        <v>40795.876886574071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1660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>
        <f t="shared" si="139"/>
        <v>17</v>
      </c>
      <c r="O2018">
        <f t="shared" si="140"/>
        <v>3.47</v>
      </c>
      <c r="P2018" s="11" t="s">
        <v>8275</v>
      </c>
      <c r="Q2018" t="s">
        <v>8305</v>
      </c>
      <c r="R2018" s="15">
        <f t="shared" si="141"/>
        <v>41312.88077546296</v>
      </c>
      <c r="S2018" s="15">
        <f t="shared" si="142"/>
        <v>41342.88077546296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1656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>
        <f t="shared" si="139"/>
        <v>7</v>
      </c>
      <c r="O2019">
        <f t="shared" si="140"/>
        <v>3.89</v>
      </c>
      <c r="P2019" s="11" t="s">
        <v>8275</v>
      </c>
      <c r="Q2019" t="s">
        <v>8305</v>
      </c>
      <c r="R2019" s="15">
        <f t="shared" si="141"/>
        <v>40961.057349537034</v>
      </c>
      <c r="S2019" s="15">
        <f t="shared" si="142"/>
        <v>40992.166666666664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1655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>
        <f t="shared" si="139"/>
        <v>3</v>
      </c>
      <c r="O2020">
        <f t="shared" si="140"/>
        <v>3.68</v>
      </c>
      <c r="P2020" s="11" t="s">
        <v>8275</v>
      </c>
      <c r="Q2020" t="s">
        <v>8305</v>
      </c>
      <c r="R2020" s="15">
        <f t="shared" si="141"/>
        <v>42199.365844907406</v>
      </c>
      <c r="S2020" s="15">
        <f t="shared" si="142"/>
        <v>42229.365844907406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1655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>
        <f t="shared" si="139"/>
        <v>4</v>
      </c>
      <c r="O2021">
        <f t="shared" si="140"/>
        <v>0.93</v>
      </c>
      <c r="P2021" s="11" t="s">
        <v>8275</v>
      </c>
      <c r="Q2021" t="s">
        <v>8305</v>
      </c>
      <c r="R2021" s="15">
        <f t="shared" si="141"/>
        <v>42605.70857638889</v>
      </c>
      <c r="S2021" s="15">
        <f t="shared" si="142"/>
        <v>42635.70857638889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1651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>
        <f t="shared" si="139"/>
        <v>110</v>
      </c>
      <c r="O2022">
        <f t="shared" si="140"/>
        <v>13.53</v>
      </c>
      <c r="P2022" s="11" t="s">
        <v>8275</v>
      </c>
      <c r="Q2022" t="s">
        <v>8305</v>
      </c>
      <c r="R2022" s="15">
        <f t="shared" si="141"/>
        <v>41737.097499999996</v>
      </c>
      <c r="S2022" s="15">
        <f t="shared" si="142"/>
        <v>41773.961111111108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>
        <f t="shared" si="139"/>
        <v>33</v>
      </c>
      <c r="O2023">
        <f t="shared" si="140"/>
        <v>17.38</v>
      </c>
      <c r="P2023" s="11" t="s">
        <v>8275</v>
      </c>
      <c r="Q2023" t="s">
        <v>8305</v>
      </c>
      <c r="R2023" s="15">
        <f t="shared" si="141"/>
        <v>41861.070567129631</v>
      </c>
      <c r="S2023" s="15">
        <f t="shared" si="142"/>
        <v>41906.070567129631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1650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>
        <f t="shared" si="139"/>
        <v>2</v>
      </c>
      <c r="O2024">
        <f t="shared" si="140"/>
        <v>5.08</v>
      </c>
      <c r="P2024" s="11" t="s">
        <v>8275</v>
      </c>
      <c r="Q2024" t="s">
        <v>8305</v>
      </c>
      <c r="R2024" s="15">
        <f t="shared" si="141"/>
        <v>42502.569120370375</v>
      </c>
      <c r="S2024" s="15">
        <f t="shared" si="142"/>
        <v>42532.569120370375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1647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>
        <f t="shared" si="139"/>
        <v>2</v>
      </c>
      <c r="O2025">
        <f t="shared" si="140"/>
        <v>4.67</v>
      </c>
      <c r="P2025" s="11" t="s">
        <v>8275</v>
      </c>
      <c r="Q2025" t="s">
        <v>8305</v>
      </c>
      <c r="R2025" s="15">
        <f t="shared" si="141"/>
        <v>42136.420752314814</v>
      </c>
      <c r="S2025" s="15">
        <f t="shared" si="142"/>
        <v>42166.420752314814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1636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>
        <f t="shared" si="139"/>
        <v>41</v>
      </c>
      <c r="O2026">
        <f t="shared" si="140"/>
        <v>15.58</v>
      </c>
      <c r="P2026" s="11" t="s">
        <v>8275</v>
      </c>
      <c r="Q2026" t="s">
        <v>8305</v>
      </c>
      <c r="R2026" s="15">
        <f t="shared" si="141"/>
        <v>41099.966944444444</v>
      </c>
      <c r="S2026" s="15">
        <f t="shared" si="142"/>
        <v>41134.125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1635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>
        <f t="shared" si="139"/>
        <v>2</v>
      </c>
      <c r="O2027">
        <f t="shared" si="140"/>
        <v>2.2400000000000002</v>
      </c>
      <c r="P2027" s="11" t="s">
        <v>8275</v>
      </c>
      <c r="Q2027" t="s">
        <v>8305</v>
      </c>
      <c r="R2027" s="15">
        <f t="shared" si="141"/>
        <v>42136.184560185182</v>
      </c>
      <c r="S2027" s="15">
        <f t="shared" si="142"/>
        <v>42166.184560185182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1626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>
        <f t="shared" si="139"/>
        <v>7</v>
      </c>
      <c r="O2028">
        <f t="shared" si="140"/>
        <v>3.58</v>
      </c>
      <c r="P2028" s="11" t="s">
        <v>8275</v>
      </c>
      <c r="Q2028" t="s">
        <v>8305</v>
      </c>
      <c r="R2028" s="15">
        <f t="shared" si="141"/>
        <v>41704.735937500001</v>
      </c>
      <c r="S2028" s="15">
        <f t="shared" si="142"/>
        <v>41750.165972222225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1625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>
        <f t="shared" si="139"/>
        <v>2</v>
      </c>
      <c r="O2029">
        <f t="shared" si="140"/>
        <v>3.01</v>
      </c>
      <c r="P2029" s="11" t="s">
        <v>8275</v>
      </c>
      <c r="Q2029" t="s">
        <v>8305</v>
      </c>
      <c r="R2029" s="15">
        <f t="shared" si="141"/>
        <v>42048.813877314817</v>
      </c>
      <c r="S2029" s="15">
        <f t="shared" si="142"/>
        <v>42093.772210648152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1625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>
        <f t="shared" si="139"/>
        <v>54</v>
      </c>
      <c r="O2030">
        <f t="shared" si="140"/>
        <v>20.57</v>
      </c>
      <c r="P2030" s="11" t="s">
        <v>8275</v>
      </c>
      <c r="Q2030" t="s">
        <v>8305</v>
      </c>
      <c r="R2030" s="15">
        <f t="shared" si="141"/>
        <v>40215.919050925928</v>
      </c>
      <c r="S2030" s="15">
        <f t="shared" si="142"/>
        <v>40252.913194444445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1623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>
        <f t="shared" si="139"/>
        <v>65</v>
      </c>
      <c r="O2031">
        <f t="shared" si="140"/>
        <v>17.27</v>
      </c>
      <c r="P2031" s="11" t="s">
        <v>8275</v>
      </c>
      <c r="Q2031" t="s">
        <v>8305</v>
      </c>
      <c r="R2031" s="15">
        <f t="shared" si="141"/>
        <v>41848.021770833337</v>
      </c>
      <c r="S2031" s="15">
        <f t="shared" si="142"/>
        <v>41878.021770833337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1616.14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>
        <f t="shared" si="139"/>
        <v>5</v>
      </c>
      <c r="O2032">
        <f t="shared" si="140"/>
        <v>2.59</v>
      </c>
      <c r="P2032" s="11" t="s">
        <v>8275</v>
      </c>
      <c r="Q2032" t="s">
        <v>8305</v>
      </c>
      <c r="R2032" s="15">
        <f t="shared" si="141"/>
        <v>41212.996481481481</v>
      </c>
      <c r="S2032" s="15">
        <f t="shared" si="142"/>
        <v>41242.996481481481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1616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>
        <f t="shared" si="139"/>
        <v>3</v>
      </c>
      <c r="O2033">
        <f t="shared" si="140"/>
        <v>3.18</v>
      </c>
      <c r="P2033" s="11" t="s">
        <v>8275</v>
      </c>
      <c r="Q2033" t="s">
        <v>8305</v>
      </c>
      <c r="R2033" s="15">
        <f t="shared" si="141"/>
        <v>41975.329317129625</v>
      </c>
      <c r="S2033" s="15">
        <f t="shared" si="142"/>
        <v>42013.041666666672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>
        <f t="shared" si="139"/>
        <v>6</v>
      </c>
      <c r="O2034">
        <f t="shared" si="140"/>
        <v>3.04</v>
      </c>
      <c r="P2034" s="11" t="s">
        <v>8275</v>
      </c>
      <c r="Q2034" t="s">
        <v>8305</v>
      </c>
      <c r="R2034" s="15">
        <f t="shared" si="141"/>
        <v>42689.565671296295</v>
      </c>
      <c r="S2034" s="15">
        <f t="shared" si="142"/>
        <v>42719.208333333328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1614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>
        <f t="shared" si="139"/>
        <v>6</v>
      </c>
      <c r="O2035">
        <f t="shared" si="140"/>
        <v>10.220000000000001</v>
      </c>
      <c r="P2035" s="11" t="s">
        <v>8275</v>
      </c>
      <c r="Q2035" t="s">
        <v>8305</v>
      </c>
      <c r="R2035" s="15">
        <f t="shared" si="141"/>
        <v>41725.082384259258</v>
      </c>
      <c r="S2035" s="15">
        <f t="shared" si="142"/>
        <v>41755.082384259258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1611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>
        <f t="shared" si="139"/>
        <v>2</v>
      </c>
      <c r="O2036">
        <f t="shared" si="140"/>
        <v>3.17</v>
      </c>
      <c r="P2036" s="11" t="s">
        <v>8275</v>
      </c>
      <c r="Q2036" t="s">
        <v>8305</v>
      </c>
      <c r="R2036" s="15">
        <f t="shared" si="141"/>
        <v>42076.130011574074</v>
      </c>
      <c r="S2036" s="15">
        <f t="shared" si="142"/>
        <v>42131.290277777778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>
        <f t="shared" si="139"/>
        <v>2</v>
      </c>
      <c r="O2037">
        <f t="shared" si="140"/>
        <v>2.5</v>
      </c>
      <c r="P2037" s="11" t="s">
        <v>8275</v>
      </c>
      <c r="Q2037" t="s">
        <v>8305</v>
      </c>
      <c r="R2037" s="15">
        <f t="shared" si="141"/>
        <v>42311.625081018516</v>
      </c>
      <c r="S2037" s="15">
        <f t="shared" si="142"/>
        <v>42357.041666666672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1605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>
        <f t="shared" si="139"/>
        <v>5</v>
      </c>
      <c r="O2038">
        <f t="shared" si="140"/>
        <v>1.89</v>
      </c>
      <c r="P2038" s="11" t="s">
        <v>8275</v>
      </c>
      <c r="Q2038" t="s">
        <v>8305</v>
      </c>
      <c r="R2038" s="15">
        <f t="shared" si="141"/>
        <v>41738.864803240744</v>
      </c>
      <c r="S2038" s="15">
        <f t="shared" si="142"/>
        <v>41768.864803240744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1605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>
        <f t="shared" si="139"/>
        <v>16</v>
      </c>
      <c r="O2039">
        <f t="shared" si="140"/>
        <v>3.74</v>
      </c>
      <c r="P2039" s="11" t="s">
        <v>8275</v>
      </c>
      <c r="Q2039" t="s">
        <v>8305</v>
      </c>
      <c r="R2039" s="15">
        <f t="shared" si="141"/>
        <v>41578.210104166668</v>
      </c>
      <c r="S2039" s="15">
        <f t="shared" si="142"/>
        <v>41638.251770833333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1601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>
        <f t="shared" si="139"/>
        <v>20</v>
      </c>
      <c r="O2040">
        <f t="shared" si="140"/>
        <v>7.85</v>
      </c>
      <c r="P2040" s="11" t="s">
        <v>8275</v>
      </c>
      <c r="Q2040" t="s">
        <v>8305</v>
      </c>
      <c r="R2040" s="15">
        <f t="shared" si="141"/>
        <v>41424.27107638889</v>
      </c>
      <c r="S2040" s="15">
        <f t="shared" si="142"/>
        <v>41456.75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1594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>
        <f t="shared" si="139"/>
        <v>1</v>
      </c>
      <c r="O2041">
        <f t="shared" si="140"/>
        <v>4.21</v>
      </c>
      <c r="P2041" s="11" t="s">
        <v>8275</v>
      </c>
      <c r="Q2041" t="s">
        <v>8305</v>
      </c>
      <c r="R2041" s="15">
        <f t="shared" si="141"/>
        <v>42675.438946759255</v>
      </c>
      <c r="S2041" s="15">
        <f t="shared" si="142"/>
        <v>42705.207638888889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>
        <f t="shared" si="139"/>
        <v>53</v>
      </c>
      <c r="O2042">
        <f t="shared" si="140"/>
        <v>5.87</v>
      </c>
      <c r="P2042" s="11" t="s">
        <v>8275</v>
      </c>
      <c r="Q2042" t="s">
        <v>8305</v>
      </c>
      <c r="R2042" s="15">
        <f t="shared" si="141"/>
        <v>41578.927118055559</v>
      </c>
      <c r="S2042" s="15">
        <f t="shared" si="142"/>
        <v>41593.968784722223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>
        <f t="shared" si="139"/>
        <v>17</v>
      </c>
      <c r="O2043">
        <f t="shared" si="140"/>
        <v>13.23</v>
      </c>
      <c r="P2043" s="11" t="s">
        <v>8275</v>
      </c>
      <c r="Q2043" t="s">
        <v>8305</v>
      </c>
      <c r="R2043" s="15">
        <f t="shared" si="141"/>
        <v>42654.525775462964</v>
      </c>
      <c r="S2043" s="15">
        <f t="shared" si="142"/>
        <v>42684.567442129628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1580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>
        <f t="shared" si="139"/>
        <v>16</v>
      </c>
      <c r="O2044">
        <f t="shared" si="140"/>
        <v>11.29</v>
      </c>
      <c r="P2044" s="11" t="s">
        <v>8275</v>
      </c>
      <c r="Q2044" t="s">
        <v>8305</v>
      </c>
      <c r="R2044" s="15">
        <f t="shared" si="141"/>
        <v>42331.708032407405</v>
      </c>
      <c r="S2044" s="15">
        <f t="shared" si="142"/>
        <v>42391.708032407405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1577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>
        <f t="shared" si="139"/>
        <v>114</v>
      </c>
      <c r="O2045">
        <f t="shared" si="140"/>
        <v>8.17</v>
      </c>
      <c r="P2045" s="11" t="s">
        <v>8275</v>
      </c>
      <c r="Q2045" t="s">
        <v>8305</v>
      </c>
      <c r="R2045" s="15">
        <f t="shared" si="141"/>
        <v>42661.176817129628</v>
      </c>
      <c r="S2045" s="15">
        <f t="shared" si="142"/>
        <v>42715.207638888889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1576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>
        <f t="shared" si="139"/>
        <v>11</v>
      </c>
      <c r="O2046">
        <f t="shared" si="140"/>
        <v>8.76</v>
      </c>
      <c r="P2046" s="11" t="s">
        <v>8275</v>
      </c>
      <c r="Q2046" t="s">
        <v>8305</v>
      </c>
      <c r="R2046" s="15">
        <f t="shared" si="141"/>
        <v>42138.684189814812</v>
      </c>
      <c r="S2046" s="15">
        <f t="shared" si="142"/>
        <v>42168.684189814812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>
        <f t="shared" si="139"/>
        <v>32</v>
      </c>
      <c r="O2047">
        <f t="shared" si="140"/>
        <v>5.99</v>
      </c>
      <c r="P2047" s="11" t="s">
        <v>8275</v>
      </c>
      <c r="Q2047" t="s">
        <v>8305</v>
      </c>
      <c r="R2047" s="15">
        <f t="shared" si="141"/>
        <v>41069.088506944441</v>
      </c>
      <c r="S2047" s="15">
        <f t="shared" si="142"/>
        <v>41099.088506944441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1575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>
        <f t="shared" si="139"/>
        <v>16</v>
      </c>
      <c r="O2048">
        <f t="shared" si="140"/>
        <v>7.26</v>
      </c>
      <c r="P2048" s="11" t="s">
        <v>8275</v>
      </c>
      <c r="Q2048" t="s">
        <v>8305</v>
      </c>
      <c r="R2048" s="15">
        <f t="shared" si="141"/>
        <v>41387.171805555554</v>
      </c>
      <c r="S2048" s="15">
        <f t="shared" si="142"/>
        <v>41417.171805555554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1575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>
        <f t="shared" si="139"/>
        <v>2</v>
      </c>
      <c r="O2049">
        <f t="shared" si="140"/>
        <v>3.56</v>
      </c>
      <c r="P2049" s="11" t="s">
        <v>8275</v>
      </c>
      <c r="Q2049" t="s">
        <v>8305</v>
      </c>
      <c r="R2049" s="15">
        <f t="shared" si="141"/>
        <v>42081.903587962966</v>
      </c>
      <c r="S2049" s="15">
        <f t="shared" si="142"/>
        <v>42111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1575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>
        <f t="shared" si="139"/>
        <v>2</v>
      </c>
      <c r="O2050">
        <f t="shared" si="140"/>
        <v>1.1499999999999999</v>
      </c>
      <c r="P2050" s="11" t="s">
        <v>8275</v>
      </c>
      <c r="Q2050" t="s">
        <v>8305</v>
      </c>
      <c r="R2050" s="15">
        <f t="shared" si="141"/>
        <v>41387.651516203703</v>
      </c>
      <c r="S2050" s="15">
        <f t="shared" si="142"/>
        <v>41417.651516203703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1571.55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>
        <f t="shared" ref="N2051:N2114" si="143">ROUND(E2051/D2051*100,0)</f>
        <v>3</v>
      </c>
      <c r="O2051">
        <f t="shared" ref="O2051:O2114" si="144">IFERROR(ROUND(E2051/L2051,2),0)</f>
        <v>2.12</v>
      </c>
      <c r="P2051" s="11" t="s">
        <v>8275</v>
      </c>
      <c r="Q2051" t="s">
        <v>8305</v>
      </c>
      <c r="R2051" s="15">
        <f t="shared" ref="R2051:R2114" si="145">(((J2051/60)/60)/24)+DATE(1970,1,1)</f>
        <v>41575.527349537035</v>
      </c>
      <c r="S2051" s="15">
        <f t="shared" ref="S2051:S2114" si="146">(((I2051/60)/60)/24)+DATE(1970,1,1)</f>
        <v>41610.957638888889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1571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>
        <f t="shared" si="143"/>
        <v>16</v>
      </c>
      <c r="O2052">
        <f t="shared" si="144"/>
        <v>9.24</v>
      </c>
      <c r="P2052" s="11" t="s">
        <v>8275</v>
      </c>
      <c r="Q2052" t="s">
        <v>8305</v>
      </c>
      <c r="R2052" s="15">
        <f t="shared" si="145"/>
        <v>42115.071504629625</v>
      </c>
      <c r="S2052" s="15">
        <f t="shared" si="146"/>
        <v>42155.071504629625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1570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>
        <f t="shared" si="143"/>
        <v>20</v>
      </c>
      <c r="O2053">
        <f t="shared" si="144"/>
        <v>6.49</v>
      </c>
      <c r="P2053" s="11" t="s">
        <v>8275</v>
      </c>
      <c r="Q2053" t="s">
        <v>8305</v>
      </c>
      <c r="R2053" s="15">
        <f t="shared" si="145"/>
        <v>41604.022418981483</v>
      </c>
      <c r="S2053" s="15">
        <f t="shared" si="146"/>
        <v>41634.022418981483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1570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>
        <f t="shared" si="143"/>
        <v>3</v>
      </c>
      <c r="O2054">
        <f t="shared" si="144"/>
        <v>2.9</v>
      </c>
      <c r="P2054" s="11" t="s">
        <v>8275</v>
      </c>
      <c r="Q2054" t="s">
        <v>8305</v>
      </c>
      <c r="R2054" s="15">
        <f t="shared" si="145"/>
        <v>42375.08394675926</v>
      </c>
      <c r="S2054" s="15">
        <f t="shared" si="146"/>
        <v>42420.08394675926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1570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>
        <f t="shared" si="143"/>
        <v>31</v>
      </c>
      <c r="O2055">
        <f t="shared" si="144"/>
        <v>12.98</v>
      </c>
      <c r="P2055" s="11" t="s">
        <v>8275</v>
      </c>
      <c r="Q2055" t="s">
        <v>8305</v>
      </c>
      <c r="R2055" s="15">
        <f t="shared" si="145"/>
        <v>42303.617488425924</v>
      </c>
      <c r="S2055" s="15">
        <f t="shared" si="146"/>
        <v>42333.659155092595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1565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>
        <f t="shared" si="143"/>
        <v>4</v>
      </c>
      <c r="O2056">
        <f t="shared" si="144"/>
        <v>2.52</v>
      </c>
      <c r="P2056" s="11" t="s">
        <v>8275</v>
      </c>
      <c r="Q2056" t="s">
        <v>8305</v>
      </c>
      <c r="R2056" s="15">
        <f t="shared" si="145"/>
        <v>41731.520949074074</v>
      </c>
      <c r="S2056" s="15">
        <f t="shared" si="146"/>
        <v>41761.520949074074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1565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>
        <f t="shared" si="143"/>
        <v>26</v>
      </c>
      <c r="O2057">
        <f t="shared" si="144"/>
        <v>15.5</v>
      </c>
      <c r="P2057" s="11" t="s">
        <v>8275</v>
      </c>
      <c r="Q2057" t="s">
        <v>8305</v>
      </c>
      <c r="R2057" s="15">
        <f t="shared" si="145"/>
        <v>41946.674108796295</v>
      </c>
      <c r="S2057" s="15">
        <f t="shared" si="146"/>
        <v>41976.166666666672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1563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>
        <f t="shared" si="143"/>
        <v>3</v>
      </c>
      <c r="O2058">
        <f t="shared" si="144"/>
        <v>2.82</v>
      </c>
      <c r="P2058" s="11" t="s">
        <v>8275</v>
      </c>
      <c r="Q2058" t="s">
        <v>8305</v>
      </c>
      <c r="R2058" s="15">
        <f t="shared" si="145"/>
        <v>41351.76090277778</v>
      </c>
      <c r="S2058" s="15">
        <f t="shared" si="146"/>
        <v>41381.76090277778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1561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>
        <f t="shared" si="143"/>
        <v>10</v>
      </c>
      <c r="O2059">
        <f t="shared" si="144"/>
        <v>2.34</v>
      </c>
      <c r="P2059" s="11" t="s">
        <v>8275</v>
      </c>
      <c r="Q2059" t="s">
        <v>8305</v>
      </c>
      <c r="R2059" s="15">
        <f t="shared" si="145"/>
        <v>42396.494583333333</v>
      </c>
      <c r="S2059" s="15">
        <f t="shared" si="146"/>
        <v>42426.494583333333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1560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>
        <f t="shared" si="143"/>
        <v>61</v>
      </c>
      <c r="O2060">
        <f t="shared" si="144"/>
        <v>3.8</v>
      </c>
      <c r="P2060" s="11" t="s">
        <v>8275</v>
      </c>
      <c r="Q2060" t="s">
        <v>8305</v>
      </c>
      <c r="R2060" s="15">
        <f t="shared" si="145"/>
        <v>42026.370717592596</v>
      </c>
      <c r="S2060" s="15">
        <f t="shared" si="146"/>
        <v>42065.833333333328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1557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>
        <f t="shared" si="143"/>
        <v>5</v>
      </c>
      <c r="O2061">
        <f t="shared" si="144"/>
        <v>4.1500000000000004</v>
      </c>
      <c r="P2061" s="11" t="s">
        <v>8275</v>
      </c>
      <c r="Q2061" t="s">
        <v>8305</v>
      </c>
      <c r="R2061" s="15">
        <f t="shared" si="145"/>
        <v>42361.602476851855</v>
      </c>
      <c r="S2061" s="15">
        <f t="shared" si="146"/>
        <v>42400.915972222225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1555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>
        <f t="shared" si="143"/>
        <v>6</v>
      </c>
      <c r="O2062">
        <f t="shared" si="144"/>
        <v>1.1399999999999999</v>
      </c>
      <c r="P2062" s="11" t="s">
        <v>8275</v>
      </c>
      <c r="Q2062" t="s">
        <v>8305</v>
      </c>
      <c r="R2062" s="15">
        <f t="shared" si="145"/>
        <v>41783.642939814818</v>
      </c>
      <c r="S2062" s="15">
        <f t="shared" si="146"/>
        <v>41843.642939814818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1555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>
        <f t="shared" si="143"/>
        <v>31</v>
      </c>
      <c r="O2063">
        <f t="shared" si="144"/>
        <v>44.43</v>
      </c>
      <c r="P2063" s="11" t="s">
        <v>8275</v>
      </c>
      <c r="Q2063" t="s">
        <v>8305</v>
      </c>
      <c r="R2063" s="15">
        <f t="shared" si="145"/>
        <v>42705.764513888891</v>
      </c>
      <c r="S2063" s="15">
        <f t="shared" si="146"/>
        <v>42735.764513888891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1553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>
        <f t="shared" si="143"/>
        <v>2</v>
      </c>
      <c r="O2064">
        <f t="shared" si="144"/>
        <v>7.65</v>
      </c>
      <c r="P2064" s="11" t="s">
        <v>8275</v>
      </c>
      <c r="Q2064" t="s">
        <v>8305</v>
      </c>
      <c r="R2064" s="15">
        <f t="shared" si="145"/>
        <v>42423.3830787037</v>
      </c>
      <c r="S2064" s="15">
        <f t="shared" si="146"/>
        <v>42453.341412037036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1550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>
        <f t="shared" si="143"/>
        <v>39</v>
      </c>
      <c r="O2065">
        <f t="shared" si="144"/>
        <v>31.63</v>
      </c>
      <c r="P2065" s="11" t="s">
        <v>8275</v>
      </c>
      <c r="Q2065" t="s">
        <v>8305</v>
      </c>
      <c r="R2065" s="15">
        <f t="shared" si="145"/>
        <v>42472.73265046296</v>
      </c>
      <c r="S2065" s="15">
        <f t="shared" si="146"/>
        <v>42505.73265046296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1550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>
        <f t="shared" si="143"/>
        <v>1</v>
      </c>
      <c r="O2066">
        <f t="shared" si="144"/>
        <v>0.27</v>
      </c>
      <c r="P2066" s="11" t="s">
        <v>8275</v>
      </c>
      <c r="Q2066" t="s">
        <v>8305</v>
      </c>
      <c r="R2066" s="15">
        <f t="shared" si="145"/>
        <v>41389.364849537036</v>
      </c>
      <c r="S2066" s="15">
        <f t="shared" si="146"/>
        <v>41425.5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1547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>
        <f t="shared" si="143"/>
        <v>4</v>
      </c>
      <c r="O2067">
        <f t="shared" si="144"/>
        <v>0.99</v>
      </c>
      <c r="P2067" s="11" t="s">
        <v>8275</v>
      </c>
      <c r="Q2067" t="s">
        <v>8305</v>
      </c>
      <c r="R2067" s="15">
        <f t="shared" si="145"/>
        <v>41603.333668981482</v>
      </c>
      <c r="S2067" s="15">
        <f t="shared" si="146"/>
        <v>41633.333668981482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1544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>
        <f t="shared" si="143"/>
        <v>77</v>
      </c>
      <c r="O2068">
        <f t="shared" si="144"/>
        <v>23.75</v>
      </c>
      <c r="P2068" s="11" t="s">
        <v>8275</v>
      </c>
      <c r="Q2068" t="s">
        <v>8305</v>
      </c>
      <c r="R2068" s="15">
        <f t="shared" si="145"/>
        <v>41844.771793981483</v>
      </c>
      <c r="S2068" s="15">
        <f t="shared" si="146"/>
        <v>41874.771793981483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1538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>
        <f t="shared" si="143"/>
        <v>311</v>
      </c>
      <c r="O2069">
        <f t="shared" si="144"/>
        <v>153.80000000000001</v>
      </c>
      <c r="P2069" s="11" t="s">
        <v>8275</v>
      </c>
      <c r="Q2069" t="s">
        <v>8305</v>
      </c>
      <c r="R2069" s="15">
        <f t="shared" si="145"/>
        <v>42115.853888888887</v>
      </c>
      <c r="S2069" s="15">
        <f t="shared" si="146"/>
        <v>42148.853888888887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1537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>
        <f t="shared" si="143"/>
        <v>6</v>
      </c>
      <c r="O2070">
        <f t="shared" si="144"/>
        <v>20.22</v>
      </c>
      <c r="P2070" s="11" t="s">
        <v>8275</v>
      </c>
      <c r="Q2070" t="s">
        <v>8305</v>
      </c>
      <c r="R2070" s="15">
        <f t="shared" si="145"/>
        <v>42633.841608796298</v>
      </c>
      <c r="S2070" s="15">
        <f t="shared" si="146"/>
        <v>42663.841608796298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1536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>
        <f t="shared" si="143"/>
        <v>3</v>
      </c>
      <c r="O2071">
        <f t="shared" si="144"/>
        <v>5.84</v>
      </c>
      <c r="P2071" s="11" t="s">
        <v>8275</v>
      </c>
      <c r="Q2071" t="s">
        <v>8305</v>
      </c>
      <c r="R2071" s="15">
        <f t="shared" si="145"/>
        <v>42340.972118055557</v>
      </c>
      <c r="S2071" s="15">
        <f t="shared" si="146"/>
        <v>42371.972118055557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1535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>
        <f t="shared" si="143"/>
        <v>1</v>
      </c>
      <c r="O2072">
        <f t="shared" si="144"/>
        <v>1</v>
      </c>
      <c r="P2072" s="11" t="s">
        <v>8275</v>
      </c>
      <c r="Q2072" t="s">
        <v>8305</v>
      </c>
      <c r="R2072" s="15">
        <f t="shared" si="145"/>
        <v>42519.6565162037</v>
      </c>
      <c r="S2072" s="15">
        <f t="shared" si="146"/>
        <v>42549.6565162037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1535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>
        <f t="shared" si="143"/>
        <v>8</v>
      </c>
      <c r="O2073">
        <f t="shared" si="144"/>
        <v>5.52</v>
      </c>
      <c r="P2073" s="11" t="s">
        <v>8275</v>
      </c>
      <c r="Q2073" t="s">
        <v>8305</v>
      </c>
      <c r="R2073" s="15">
        <f t="shared" si="145"/>
        <v>42600.278749999998</v>
      </c>
      <c r="S2073" s="15">
        <f t="shared" si="146"/>
        <v>42645.278749999998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>
        <f t="shared" si="143"/>
        <v>2</v>
      </c>
      <c r="O2074">
        <f t="shared" si="144"/>
        <v>4.38</v>
      </c>
      <c r="P2074" s="11" t="s">
        <v>8275</v>
      </c>
      <c r="Q2074" t="s">
        <v>8305</v>
      </c>
      <c r="R2074" s="15">
        <f t="shared" si="145"/>
        <v>42467.581388888888</v>
      </c>
      <c r="S2074" s="15">
        <f t="shared" si="146"/>
        <v>42497.581388888888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1533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>
        <f t="shared" si="143"/>
        <v>2</v>
      </c>
      <c r="O2075">
        <f t="shared" si="144"/>
        <v>3.26</v>
      </c>
      <c r="P2075" s="11" t="s">
        <v>8275</v>
      </c>
      <c r="Q2075" t="s">
        <v>8305</v>
      </c>
      <c r="R2075" s="15">
        <f t="shared" si="145"/>
        <v>42087.668032407411</v>
      </c>
      <c r="S2075" s="15">
        <f t="shared" si="146"/>
        <v>42132.668032407411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1532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>
        <f t="shared" si="143"/>
        <v>255</v>
      </c>
      <c r="O2076">
        <f t="shared" si="144"/>
        <v>510.67</v>
      </c>
      <c r="P2076" s="11" t="s">
        <v>8275</v>
      </c>
      <c r="Q2076" t="s">
        <v>8305</v>
      </c>
      <c r="R2076" s="15">
        <f t="shared" si="145"/>
        <v>42466.826180555552</v>
      </c>
      <c r="S2076" s="15">
        <f t="shared" si="146"/>
        <v>42496.826180555552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1529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>
        <f t="shared" si="143"/>
        <v>15</v>
      </c>
      <c r="O2077">
        <f t="shared" si="144"/>
        <v>0.19</v>
      </c>
      <c r="P2077" s="11" t="s">
        <v>8275</v>
      </c>
      <c r="Q2077" t="s">
        <v>8305</v>
      </c>
      <c r="R2077" s="15">
        <f t="shared" si="145"/>
        <v>41450.681574074071</v>
      </c>
      <c r="S2077" s="15">
        <f t="shared" si="146"/>
        <v>41480.681574074071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1527.5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>
        <f t="shared" si="143"/>
        <v>1</v>
      </c>
      <c r="O2078">
        <f t="shared" si="144"/>
        <v>0.18</v>
      </c>
      <c r="P2078" s="11" t="s">
        <v>8275</v>
      </c>
      <c r="Q2078" t="s">
        <v>8305</v>
      </c>
      <c r="R2078" s="15">
        <f t="shared" si="145"/>
        <v>41803.880659722221</v>
      </c>
      <c r="S2078" s="15">
        <f t="shared" si="146"/>
        <v>41843.880659722221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1527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>
        <f t="shared" si="143"/>
        <v>3</v>
      </c>
      <c r="O2079">
        <f t="shared" si="144"/>
        <v>8.1199999999999992</v>
      </c>
      <c r="P2079" s="11" t="s">
        <v>8275</v>
      </c>
      <c r="Q2079" t="s">
        <v>8305</v>
      </c>
      <c r="R2079" s="15">
        <f t="shared" si="145"/>
        <v>42103.042546296296</v>
      </c>
      <c r="S2079" s="15">
        <f t="shared" si="146"/>
        <v>42160.875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1525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>
        <f t="shared" si="143"/>
        <v>8</v>
      </c>
      <c r="O2080">
        <f t="shared" si="144"/>
        <v>31.77</v>
      </c>
      <c r="P2080" s="11" t="s">
        <v>8275</v>
      </c>
      <c r="Q2080" t="s">
        <v>8305</v>
      </c>
      <c r="R2080" s="15">
        <f t="shared" si="145"/>
        <v>42692.771493055552</v>
      </c>
      <c r="S2080" s="15">
        <f t="shared" si="146"/>
        <v>42722.771493055552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1521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>
        <f t="shared" si="143"/>
        <v>15</v>
      </c>
      <c r="O2081">
        <f t="shared" si="144"/>
        <v>2.5099999999999998</v>
      </c>
      <c r="P2081" s="11" t="s">
        <v>8275</v>
      </c>
      <c r="Q2081" t="s">
        <v>8305</v>
      </c>
      <c r="R2081" s="15">
        <f t="shared" si="145"/>
        <v>42150.71056712963</v>
      </c>
      <c r="S2081" s="15">
        <f t="shared" si="146"/>
        <v>42180.791666666672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1521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>
        <f t="shared" si="143"/>
        <v>152</v>
      </c>
      <c r="O2082">
        <f t="shared" si="144"/>
        <v>30.42</v>
      </c>
      <c r="P2082" s="11" t="s">
        <v>8275</v>
      </c>
      <c r="Q2082" t="s">
        <v>8305</v>
      </c>
      <c r="R2082" s="15">
        <f t="shared" si="145"/>
        <v>42289.957175925927</v>
      </c>
      <c r="S2082" s="15">
        <f t="shared" si="146"/>
        <v>42319.998842592591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1520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>
        <f t="shared" si="143"/>
        <v>43</v>
      </c>
      <c r="O2083">
        <f t="shared" si="144"/>
        <v>27.64</v>
      </c>
      <c r="P2083" s="11" t="s">
        <v>8281</v>
      </c>
      <c r="Q2083" t="s">
        <v>8285</v>
      </c>
      <c r="R2083" s="15">
        <f t="shared" si="145"/>
        <v>41004.156886574077</v>
      </c>
      <c r="S2083" s="15">
        <f t="shared" si="146"/>
        <v>41045.207638888889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1518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>
        <f t="shared" si="143"/>
        <v>101</v>
      </c>
      <c r="O2084">
        <f t="shared" si="144"/>
        <v>39.950000000000003</v>
      </c>
      <c r="P2084" s="11" t="s">
        <v>8281</v>
      </c>
      <c r="Q2084" t="s">
        <v>8285</v>
      </c>
      <c r="R2084" s="15">
        <f t="shared" si="145"/>
        <v>40811.120324074072</v>
      </c>
      <c r="S2084" s="15">
        <f t="shared" si="146"/>
        <v>40871.161990740737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>
        <f t="shared" si="143"/>
        <v>202</v>
      </c>
      <c r="O2085">
        <f t="shared" si="144"/>
        <v>60.6</v>
      </c>
      <c r="P2085" s="11" t="s">
        <v>8281</v>
      </c>
      <c r="Q2085" t="s">
        <v>8285</v>
      </c>
      <c r="R2085" s="15">
        <f t="shared" si="145"/>
        <v>41034.72216435185</v>
      </c>
      <c r="S2085" s="15">
        <f t="shared" si="146"/>
        <v>41064.72216435185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1511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>
        <f t="shared" si="143"/>
        <v>50</v>
      </c>
      <c r="O2086">
        <f t="shared" si="144"/>
        <v>32.85</v>
      </c>
      <c r="P2086" s="11" t="s">
        <v>8281</v>
      </c>
      <c r="Q2086" t="s">
        <v>8285</v>
      </c>
      <c r="R2086" s="15">
        <f t="shared" si="145"/>
        <v>41731.833124999997</v>
      </c>
      <c r="S2086" s="15">
        <f t="shared" si="146"/>
        <v>41763.290972222225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1510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>
        <f t="shared" si="143"/>
        <v>25</v>
      </c>
      <c r="O2087">
        <f t="shared" si="144"/>
        <v>18.190000000000001</v>
      </c>
      <c r="P2087" s="11" t="s">
        <v>8281</v>
      </c>
      <c r="Q2087" t="s">
        <v>8285</v>
      </c>
      <c r="R2087" s="15">
        <f t="shared" si="145"/>
        <v>41075.835497685184</v>
      </c>
      <c r="S2087" s="15">
        <f t="shared" si="146"/>
        <v>41105.835497685184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1510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>
        <f t="shared" si="143"/>
        <v>38</v>
      </c>
      <c r="O2088">
        <f t="shared" si="144"/>
        <v>43.14</v>
      </c>
      <c r="P2088" s="11" t="s">
        <v>8281</v>
      </c>
      <c r="Q2088" t="s">
        <v>8285</v>
      </c>
      <c r="R2088" s="15">
        <f t="shared" si="145"/>
        <v>40860.67050925926</v>
      </c>
      <c r="S2088" s="15">
        <f t="shared" si="146"/>
        <v>40891.207638888889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>
        <f t="shared" si="143"/>
        <v>101</v>
      </c>
      <c r="O2089">
        <f t="shared" si="144"/>
        <v>60.4</v>
      </c>
      <c r="P2089" s="11" t="s">
        <v>8281</v>
      </c>
      <c r="Q2089" t="s">
        <v>8285</v>
      </c>
      <c r="R2089" s="15">
        <f t="shared" si="145"/>
        <v>40764.204375000001</v>
      </c>
      <c r="S2089" s="15">
        <f t="shared" si="146"/>
        <v>40794.204375000001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1510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>
        <f t="shared" si="143"/>
        <v>50</v>
      </c>
      <c r="O2090">
        <f t="shared" si="144"/>
        <v>20.13</v>
      </c>
      <c r="P2090" s="11" t="s">
        <v>8281</v>
      </c>
      <c r="Q2090" t="s">
        <v>8285</v>
      </c>
      <c r="R2090" s="15">
        <f t="shared" si="145"/>
        <v>40395.714722222219</v>
      </c>
      <c r="S2090" s="15">
        <f t="shared" si="146"/>
        <v>40432.165972222225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1506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>
        <f t="shared" si="143"/>
        <v>60</v>
      </c>
      <c r="O2091">
        <f t="shared" si="144"/>
        <v>24.29</v>
      </c>
      <c r="P2091" s="11" t="s">
        <v>8281</v>
      </c>
      <c r="Q2091" t="s">
        <v>8285</v>
      </c>
      <c r="R2091" s="15">
        <f t="shared" si="145"/>
        <v>41453.076319444444</v>
      </c>
      <c r="S2091" s="15">
        <f t="shared" si="146"/>
        <v>41488.076319444444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1506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>
        <f t="shared" si="143"/>
        <v>19</v>
      </c>
      <c r="O2092">
        <f t="shared" si="144"/>
        <v>9.41</v>
      </c>
      <c r="P2092" s="11" t="s">
        <v>8281</v>
      </c>
      <c r="Q2092" t="s">
        <v>8285</v>
      </c>
      <c r="R2092" s="15">
        <f t="shared" si="145"/>
        <v>41299.381423611114</v>
      </c>
      <c r="S2092" s="15">
        <f t="shared" si="146"/>
        <v>41329.381423611114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1505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>
        <f t="shared" si="143"/>
        <v>8</v>
      </c>
      <c r="O2093">
        <f t="shared" si="144"/>
        <v>6.12</v>
      </c>
      <c r="P2093" s="11" t="s">
        <v>8281</v>
      </c>
      <c r="Q2093" t="s">
        <v>8285</v>
      </c>
      <c r="R2093" s="15">
        <f t="shared" si="145"/>
        <v>40555.322662037033</v>
      </c>
      <c r="S2093" s="15">
        <f t="shared" si="146"/>
        <v>40603.833333333336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1503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>
        <f t="shared" si="143"/>
        <v>25</v>
      </c>
      <c r="O2094">
        <f t="shared" si="144"/>
        <v>27.33</v>
      </c>
      <c r="P2094" s="11" t="s">
        <v>8281</v>
      </c>
      <c r="Q2094" t="s">
        <v>8285</v>
      </c>
      <c r="R2094" s="15">
        <f t="shared" si="145"/>
        <v>40763.707546296297</v>
      </c>
      <c r="S2094" s="15">
        <f t="shared" si="146"/>
        <v>40823.707546296297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>
        <f t="shared" si="143"/>
        <v>100</v>
      </c>
      <c r="O2095">
        <f t="shared" si="144"/>
        <v>65.33</v>
      </c>
      <c r="P2095" s="11" t="s">
        <v>8281</v>
      </c>
      <c r="Q2095" t="s">
        <v>8285</v>
      </c>
      <c r="R2095" s="15">
        <f t="shared" si="145"/>
        <v>41205.854537037041</v>
      </c>
      <c r="S2095" s="15">
        <f t="shared" si="146"/>
        <v>41265.896203703705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>
        <f t="shared" si="143"/>
        <v>43</v>
      </c>
      <c r="O2096">
        <f t="shared" si="144"/>
        <v>20.85</v>
      </c>
      <c r="P2096" s="11" t="s">
        <v>8281</v>
      </c>
      <c r="Q2096" t="s">
        <v>8285</v>
      </c>
      <c r="R2096" s="15">
        <f t="shared" si="145"/>
        <v>40939.02002314815</v>
      </c>
      <c r="S2096" s="15">
        <f t="shared" si="146"/>
        <v>40973.125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>
        <f t="shared" si="143"/>
        <v>60</v>
      </c>
      <c r="O2097">
        <f t="shared" si="144"/>
        <v>68.22</v>
      </c>
      <c r="P2097" s="11" t="s">
        <v>8281</v>
      </c>
      <c r="Q2097" t="s">
        <v>8285</v>
      </c>
      <c r="R2097" s="15">
        <f t="shared" si="145"/>
        <v>40758.733483796292</v>
      </c>
      <c r="S2097" s="15">
        <f t="shared" si="146"/>
        <v>40818.733483796292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1500.2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>
        <f t="shared" si="143"/>
        <v>250</v>
      </c>
      <c r="O2098">
        <f t="shared" si="144"/>
        <v>107.16</v>
      </c>
      <c r="P2098" s="11" t="s">
        <v>8281</v>
      </c>
      <c r="Q2098" t="s">
        <v>8285</v>
      </c>
      <c r="R2098" s="15">
        <f t="shared" si="145"/>
        <v>41192.758506944447</v>
      </c>
      <c r="S2098" s="15">
        <f t="shared" si="146"/>
        <v>41208.165972222225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1500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>
        <f t="shared" si="143"/>
        <v>50</v>
      </c>
      <c r="O2099">
        <f t="shared" si="144"/>
        <v>39.47</v>
      </c>
      <c r="P2099" s="11" t="s">
        <v>8281</v>
      </c>
      <c r="Q2099" t="s">
        <v>8285</v>
      </c>
      <c r="R2099" s="15">
        <f t="shared" si="145"/>
        <v>40818.58489583333</v>
      </c>
      <c r="S2099" s="15">
        <f t="shared" si="146"/>
        <v>40878.626562500001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1500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>
        <f t="shared" si="143"/>
        <v>25</v>
      </c>
      <c r="O2100">
        <f t="shared" si="144"/>
        <v>46.88</v>
      </c>
      <c r="P2100" s="11" t="s">
        <v>8281</v>
      </c>
      <c r="Q2100" t="s">
        <v>8285</v>
      </c>
      <c r="R2100" s="15">
        <f t="shared" si="145"/>
        <v>40946.11383101852</v>
      </c>
      <c r="S2100" s="15">
        <f t="shared" si="146"/>
        <v>40976.11383101852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1500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>
        <f t="shared" si="143"/>
        <v>50</v>
      </c>
      <c r="O2101">
        <f t="shared" si="144"/>
        <v>23.81</v>
      </c>
      <c r="P2101" s="11" t="s">
        <v>8281</v>
      </c>
      <c r="Q2101" t="s">
        <v>8285</v>
      </c>
      <c r="R2101" s="15">
        <f t="shared" si="145"/>
        <v>42173.746342592596</v>
      </c>
      <c r="S2101" s="15">
        <f t="shared" si="146"/>
        <v>42187.152777777781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1500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>
        <f t="shared" si="143"/>
        <v>250</v>
      </c>
      <c r="O2102">
        <f t="shared" si="144"/>
        <v>55.56</v>
      </c>
      <c r="P2102" s="11" t="s">
        <v>8281</v>
      </c>
      <c r="Q2102" t="s">
        <v>8285</v>
      </c>
      <c r="R2102" s="15">
        <f t="shared" si="145"/>
        <v>41074.834965277776</v>
      </c>
      <c r="S2102" s="15">
        <f t="shared" si="146"/>
        <v>41090.165972222225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1500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>
        <f t="shared" si="143"/>
        <v>75</v>
      </c>
      <c r="O2103">
        <f t="shared" si="144"/>
        <v>34.090000000000003</v>
      </c>
      <c r="P2103" s="11" t="s">
        <v>8281</v>
      </c>
      <c r="Q2103" t="s">
        <v>8285</v>
      </c>
      <c r="R2103" s="15">
        <f t="shared" si="145"/>
        <v>40892.149467592593</v>
      </c>
      <c r="S2103" s="15">
        <f t="shared" si="146"/>
        <v>40952.149467592593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1500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>
        <f t="shared" si="143"/>
        <v>150</v>
      </c>
      <c r="O2104">
        <f t="shared" si="144"/>
        <v>39.47</v>
      </c>
      <c r="P2104" s="11" t="s">
        <v>8281</v>
      </c>
      <c r="Q2104" t="s">
        <v>8285</v>
      </c>
      <c r="R2104" s="15">
        <f t="shared" si="145"/>
        <v>40638.868611111109</v>
      </c>
      <c r="S2104" s="15">
        <f t="shared" si="146"/>
        <v>40668.868611111109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1500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>
        <f t="shared" si="143"/>
        <v>19</v>
      </c>
      <c r="O2105">
        <f t="shared" si="144"/>
        <v>13.04</v>
      </c>
      <c r="P2105" s="11" t="s">
        <v>8281</v>
      </c>
      <c r="Q2105" t="s">
        <v>8285</v>
      </c>
      <c r="R2105" s="15">
        <f t="shared" si="145"/>
        <v>41192.754942129628</v>
      </c>
      <c r="S2105" s="15">
        <f t="shared" si="146"/>
        <v>41222.7966087963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1500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>
        <f t="shared" si="143"/>
        <v>188</v>
      </c>
      <c r="O2106">
        <f t="shared" si="144"/>
        <v>40.54</v>
      </c>
      <c r="P2106" s="11" t="s">
        <v>8281</v>
      </c>
      <c r="Q2106" t="s">
        <v>8285</v>
      </c>
      <c r="R2106" s="15">
        <f t="shared" si="145"/>
        <v>41394.074467592596</v>
      </c>
      <c r="S2106" s="15">
        <f t="shared" si="146"/>
        <v>41425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1493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>
        <f t="shared" si="143"/>
        <v>75</v>
      </c>
      <c r="O2107">
        <f t="shared" si="144"/>
        <v>15.08</v>
      </c>
      <c r="P2107" s="11" t="s">
        <v>8281</v>
      </c>
      <c r="Q2107" t="s">
        <v>8285</v>
      </c>
      <c r="R2107" s="15">
        <f t="shared" si="145"/>
        <v>41951.788807870369</v>
      </c>
      <c r="S2107" s="15">
        <f t="shared" si="146"/>
        <v>41964.166666666672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1486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>
        <f t="shared" si="143"/>
        <v>68</v>
      </c>
      <c r="O2108">
        <f t="shared" si="144"/>
        <v>33.770000000000003</v>
      </c>
      <c r="P2108" s="11" t="s">
        <v>8281</v>
      </c>
      <c r="Q2108" t="s">
        <v>8285</v>
      </c>
      <c r="R2108" s="15">
        <f t="shared" si="145"/>
        <v>41270.21497685185</v>
      </c>
      <c r="S2108" s="15">
        <f t="shared" si="146"/>
        <v>41300.21497685185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1485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>
        <f t="shared" si="143"/>
        <v>74</v>
      </c>
      <c r="O2109">
        <f t="shared" si="144"/>
        <v>25.6</v>
      </c>
      <c r="P2109" s="11" t="s">
        <v>8281</v>
      </c>
      <c r="Q2109" t="s">
        <v>8285</v>
      </c>
      <c r="R2109" s="15">
        <f t="shared" si="145"/>
        <v>41934.71056712963</v>
      </c>
      <c r="S2109" s="15">
        <f t="shared" si="146"/>
        <v>41955.752233796295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1471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>
        <f t="shared" si="143"/>
        <v>9</v>
      </c>
      <c r="O2110">
        <f t="shared" si="144"/>
        <v>7.7</v>
      </c>
      <c r="P2110" s="11" t="s">
        <v>8281</v>
      </c>
      <c r="Q2110" t="s">
        <v>8285</v>
      </c>
      <c r="R2110" s="15">
        <f t="shared" si="145"/>
        <v>41135.175694444442</v>
      </c>
      <c r="S2110" s="15">
        <f t="shared" si="146"/>
        <v>41162.163194444445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1466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>
        <f t="shared" si="143"/>
        <v>37</v>
      </c>
      <c r="O2111">
        <f t="shared" si="144"/>
        <v>36.65</v>
      </c>
      <c r="P2111" s="11" t="s">
        <v>8281</v>
      </c>
      <c r="Q2111" t="s">
        <v>8285</v>
      </c>
      <c r="R2111" s="15">
        <f t="shared" si="145"/>
        <v>42160.708530092597</v>
      </c>
      <c r="S2111" s="15">
        <f t="shared" si="146"/>
        <v>42190.708530092597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1465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>
        <f t="shared" si="143"/>
        <v>73</v>
      </c>
      <c r="O2112">
        <f t="shared" si="144"/>
        <v>38.549999999999997</v>
      </c>
      <c r="P2112" s="11" t="s">
        <v>8281</v>
      </c>
      <c r="Q2112" t="s">
        <v>8285</v>
      </c>
      <c r="R2112" s="15">
        <f t="shared" si="145"/>
        <v>41759.670937499999</v>
      </c>
      <c r="S2112" s="15">
        <f t="shared" si="146"/>
        <v>41787.207638888889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1465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>
        <f t="shared" si="143"/>
        <v>73</v>
      </c>
      <c r="O2113">
        <f t="shared" si="144"/>
        <v>37.56</v>
      </c>
      <c r="P2113" s="11" t="s">
        <v>8281</v>
      </c>
      <c r="Q2113" t="s">
        <v>8285</v>
      </c>
      <c r="R2113" s="15">
        <f t="shared" si="145"/>
        <v>40703.197048611109</v>
      </c>
      <c r="S2113" s="15">
        <f t="shared" si="146"/>
        <v>40770.041666666664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1465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>
        <f t="shared" si="143"/>
        <v>488</v>
      </c>
      <c r="O2114">
        <f t="shared" si="144"/>
        <v>133.18</v>
      </c>
      <c r="P2114" s="11" t="s">
        <v>8281</v>
      </c>
      <c r="Q2114" t="s">
        <v>8285</v>
      </c>
      <c r="R2114" s="15">
        <f t="shared" si="145"/>
        <v>41365.928159722222</v>
      </c>
      <c r="S2114" s="15">
        <f t="shared" si="146"/>
        <v>41379.928159722222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1461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>
        <f t="shared" ref="N2115:N2178" si="147">ROUND(E2115/D2115*100,0)</f>
        <v>21</v>
      </c>
      <c r="O2115">
        <f t="shared" ref="O2115:O2178" si="148">IFERROR(ROUND(E2115/L2115,2),0)</f>
        <v>13.65</v>
      </c>
      <c r="P2115" s="11" t="s">
        <v>8281</v>
      </c>
      <c r="Q2115" t="s">
        <v>8285</v>
      </c>
      <c r="R2115" s="15">
        <f t="shared" ref="R2115:R2178" si="149">(((J2115/60)/60)/24)+DATE(1970,1,1)</f>
        <v>41870.86546296296</v>
      </c>
      <c r="S2115" s="15">
        <f t="shared" ref="S2115:S2178" si="150">(((I2115/60)/60)/24)+DATE(1970,1,1)</f>
        <v>41905.86546296296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1460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>
        <f t="shared" si="147"/>
        <v>29</v>
      </c>
      <c r="O2116">
        <f t="shared" si="148"/>
        <v>9.93</v>
      </c>
      <c r="P2116" s="11" t="s">
        <v>8281</v>
      </c>
      <c r="Q2116" t="s">
        <v>8285</v>
      </c>
      <c r="R2116" s="15">
        <f t="shared" si="149"/>
        <v>40458.815625000003</v>
      </c>
      <c r="S2116" s="15">
        <f t="shared" si="150"/>
        <v>40521.207638888889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1455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>
        <f t="shared" si="147"/>
        <v>97</v>
      </c>
      <c r="O2117">
        <f t="shared" si="148"/>
        <v>40.42</v>
      </c>
      <c r="P2117" s="11" t="s">
        <v>8281</v>
      </c>
      <c r="Q2117" t="s">
        <v>8285</v>
      </c>
      <c r="R2117" s="15">
        <f t="shared" si="149"/>
        <v>40564.081030092595</v>
      </c>
      <c r="S2117" s="15">
        <f t="shared" si="150"/>
        <v>40594.081030092595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1455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>
        <f t="shared" si="147"/>
        <v>3</v>
      </c>
      <c r="O2118">
        <f t="shared" si="148"/>
        <v>15.82</v>
      </c>
      <c r="P2118" s="11" t="s">
        <v>8281</v>
      </c>
      <c r="Q2118" t="s">
        <v>8285</v>
      </c>
      <c r="R2118" s="15">
        <f t="shared" si="149"/>
        <v>41136.777812500004</v>
      </c>
      <c r="S2118" s="15">
        <f t="shared" si="150"/>
        <v>41184.777812500004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1445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>
        <f t="shared" si="147"/>
        <v>120</v>
      </c>
      <c r="O2119">
        <f t="shared" si="148"/>
        <v>41.29</v>
      </c>
      <c r="P2119" s="11" t="s">
        <v>8281</v>
      </c>
      <c r="Q2119" t="s">
        <v>8285</v>
      </c>
      <c r="R2119" s="15">
        <f t="shared" si="149"/>
        <v>42290.059594907405</v>
      </c>
      <c r="S2119" s="15">
        <f t="shared" si="150"/>
        <v>42304.207638888889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1438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>
        <f t="shared" si="147"/>
        <v>144</v>
      </c>
      <c r="O2120">
        <f t="shared" si="148"/>
        <v>84.59</v>
      </c>
      <c r="P2120" s="11" t="s">
        <v>8281</v>
      </c>
      <c r="Q2120" t="s">
        <v>8285</v>
      </c>
      <c r="R2120" s="15">
        <f t="shared" si="149"/>
        <v>40718.839537037034</v>
      </c>
      <c r="S2120" s="15">
        <f t="shared" si="150"/>
        <v>40748.839537037034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1437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>
        <f t="shared" si="147"/>
        <v>72</v>
      </c>
      <c r="O2121">
        <f t="shared" si="148"/>
        <v>65.319999999999993</v>
      </c>
      <c r="P2121" s="11" t="s">
        <v>8281</v>
      </c>
      <c r="Q2121" t="s">
        <v>8285</v>
      </c>
      <c r="R2121" s="15">
        <f t="shared" si="149"/>
        <v>41107.130150462966</v>
      </c>
      <c r="S2121" s="15">
        <f t="shared" si="150"/>
        <v>41137.130150462966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1436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>
        <f t="shared" si="147"/>
        <v>18</v>
      </c>
      <c r="O2122">
        <f t="shared" si="148"/>
        <v>20.81</v>
      </c>
      <c r="P2122" s="11" t="s">
        <v>8281</v>
      </c>
      <c r="Q2122" t="s">
        <v>8285</v>
      </c>
      <c r="R2122" s="15">
        <f t="shared" si="149"/>
        <v>41591.964537037034</v>
      </c>
      <c r="S2122" s="15">
        <f t="shared" si="150"/>
        <v>41640.964537037034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1434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>
        <f t="shared" si="147"/>
        <v>3</v>
      </c>
      <c r="O2123">
        <f t="shared" si="148"/>
        <v>143.4</v>
      </c>
      <c r="P2123" s="11" t="s">
        <v>8289</v>
      </c>
      <c r="Q2123" t="s">
        <v>8290</v>
      </c>
      <c r="R2123" s="15">
        <f t="shared" si="149"/>
        <v>42716.7424537037</v>
      </c>
      <c r="S2123" s="15">
        <f t="shared" si="150"/>
        <v>42746.7424537037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1431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>
        <f t="shared" si="147"/>
        <v>2</v>
      </c>
      <c r="O2124">
        <f t="shared" si="148"/>
        <v>477</v>
      </c>
      <c r="P2124" s="11" t="s">
        <v>8289</v>
      </c>
      <c r="Q2124" t="s">
        <v>8290</v>
      </c>
      <c r="R2124" s="15">
        <f t="shared" si="149"/>
        <v>42712.300567129627</v>
      </c>
      <c r="S2124" s="15">
        <f t="shared" si="150"/>
        <v>42742.300567129627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1430.06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>
        <f t="shared" si="147"/>
        <v>286</v>
      </c>
      <c r="O2125">
        <f t="shared" si="148"/>
        <v>286.01</v>
      </c>
      <c r="P2125" s="11" t="s">
        <v>8289</v>
      </c>
      <c r="Q2125" t="s">
        <v>8290</v>
      </c>
      <c r="R2125" s="15">
        <f t="shared" si="149"/>
        <v>40198.424849537041</v>
      </c>
      <c r="S2125" s="15">
        <f t="shared" si="150"/>
        <v>40252.290972222225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1419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>
        <f t="shared" si="147"/>
        <v>129</v>
      </c>
      <c r="O2126">
        <f t="shared" si="148"/>
        <v>283.8</v>
      </c>
      <c r="P2126" s="11" t="s">
        <v>8289</v>
      </c>
      <c r="Q2126" t="s">
        <v>8290</v>
      </c>
      <c r="R2126" s="15">
        <f t="shared" si="149"/>
        <v>40464.028182870366</v>
      </c>
      <c r="S2126" s="15">
        <f t="shared" si="150"/>
        <v>40512.208333333336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1417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>
        <f t="shared" si="147"/>
        <v>2</v>
      </c>
      <c r="O2127">
        <f t="shared" si="148"/>
        <v>52.48</v>
      </c>
      <c r="P2127" s="11" t="s">
        <v>8289</v>
      </c>
      <c r="Q2127" t="s">
        <v>8290</v>
      </c>
      <c r="R2127" s="15">
        <f t="shared" si="149"/>
        <v>42191.023530092592</v>
      </c>
      <c r="S2127" s="15">
        <f t="shared" si="150"/>
        <v>42221.023530092592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1416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>
        <f t="shared" si="147"/>
        <v>7</v>
      </c>
      <c r="O2128">
        <f t="shared" si="148"/>
        <v>708</v>
      </c>
      <c r="P2128" s="11" t="s">
        <v>8289</v>
      </c>
      <c r="Q2128" t="s">
        <v>8290</v>
      </c>
      <c r="R2128" s="15">
        <f t="shared" si="149"/>
        <v>41951.973229166666</v>
      </c>
      <c r="S2128" s="15">
        <f t="shared" si="150"/>
        <v>41981.973229166666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1408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>
        <f t="shared" si="147"/>
        <v>5</v>
      </c>
      <c r="O2129">
        <f t="shared" si="148"/>
        <v>5.97</v>
      </c>
      <c r="P2129" s="11" t="s">
        <v>8289</v>
      </c>
      <c r="Q2129" t="s">
        <v>8290</v>
      </c>
      <c r="R2129" s="15">
        <f t="shared" si="149"/>
        <v>42045.50535879629</v>
      </c>
      <c r="S2129" s="15">
        <f t="shared" si="150"/>
        <v>42075.463692129633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1405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>
        <f t="shared" si="147"/>
        <v>9</v>
      </c>
      <c r="O2130">
        <f t="shared" si="148"/>
        <v>1405</v>
      </c>
      <c r="P2130" s="11" t="s">
        <v>8289</v>
      </c>
      <c r="Q2130" t="s">
        <v>8290</v>
      </c>
      <c r="R2130" s="15">
        <f t="shared" si="149"/>
        <v>41843.772789351853</v>
      </c>
      <c r="S2130" s="15">
        <f t="shared" si="150"/>
        <v>41903.772789351853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1405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>
        <f t="shared" si="147"/>
        <v>70</v>
      </c>
      <c r="O2131">
        <f t="shared" si="148"/>
        <v>117.08</v>
      </c>
      <c r="P2131" s="11" t="s">
        <v>8289</v>
      </c>
      <c r="Q2131" t="s">
        <v>8290</v>
      </c>
      <c r="R2131" s="15">
        <f t="shared" si="149"/>
        <v>42409.024305555555</v>
      </c>
      <c r="S2131" s="15">
        <f t="shared" si="150"/>
        <v>42439.024305555555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1402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>
        <f t="shared" si="147"/>
        <v>3</v>
      </c>
      <c r="O2132">
        <f t="shared" si="148"/>
        <v>350.5</v>
      </c>
      <c r="P2132" s="11" t="s">
        <v>8289</v>
      </c>
      <c r="Q2132" t="s">
        <v>8290</v>
      </c>
      <c r="R2132" s="15">
        <f t="shared" si="149"/>
        <v>41832.086377314816</v>
      </c>
      <c r="S2132" s="15">
        <f t="shared" si="150"/>
        <v>41867.086377314816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1400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>
        <f t="shared" si="147"/>
        <v>280</v>
      </c>
      <c r="O2133">
        <f t="shared" si="148"/>
        <v>466.67</v>
      </c>
      <c r="P2133" s="11" t="s">
        <v>8289</v>
      </c>
      <c r="Q2133" t="s">
        <v>8290</v>
      </c>
      <c r="R2133" s="15">
        <f t="shared" si="149"/>
        <v>42167.207071759258</v>
      </c>
      <c r="S2133" s="15">
        <f t="shared" si="150"/>
        <v>42197.207071759258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1398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>
        <f t="shared" si="147"/>
        <v>1</v>
      </c>
      <c r="O2134">
        <f t="shared" si="148"/>
        <v>14.12</v>
      </c>
      <c r="P2134" s="11" t="s">
        <v>8289</v>
      </c>
      <c r="Q2134" t="s">
        <v>8290</v>
      </c>
      <c r="R2134" s="15">
        <f t="shared" si="149"/>
        <v>41643.487175925926</v>
      </c>
      <c r="S2134" s="15">
        <f t="shared" si="150"/>
        <v>41673.487175925926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1395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>
        <f t="shared" si="147"/>
        <v>140</v>
      </c>
      <c r="O2135">
        <f t="shared" si="148"/>
        <v>465</v>
      </c>
      <c r="P2135" s="11" t="s">
        <v>8289</v>
      </c>
      <c r="Q2135" t="s">
        <v>8290</v>
      </c>
      <c r="R2135" s="15">
        <f t="shared" si="149"/>
        <v>40619.097210648149</v>
      </c>
      <c r="S2135" s="15">
        <f t="shared" si="150"/>
        <v>40657.290972222225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1395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>
        <f t="shared" si="147"/>
        <v>23</v>
      </c>
      <c r="O2136">
        <f t="shared" si="148"/>
        <v>465</v>
      </c>
      <c r="P2136" s="11" t="s">
        <v>8289</v>
      </c>
      <c r="Q2136" t="s">
        <v>8290</v>
      </c>
      <c r="R2136" s="15">
        <f t="shared" si="149"/>
        <v>41361.886469907404</v>
      </c>
      <c r="S2136" s="15">
        <f t="shared" si="150"/>
        <v>41391.886469907404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1391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>
        <f t="shared" si="147"/>
        <v>28</v>
      </c>
      <c r="O2137">
        <f t="shared" si="148"/>
        <v>63.23</v>
      </c>
      <c r="P2137" s="11" t="s">
        <v>8289</v>
      </c>
      <c r="Q2137" t="s">
        <v>8290</v>
      </c>
      <c r="R2137" s="15">
        <f t="shared" si="149"/>
        <v>41156.963344907403</v>
      </c>
      <c r="S2137" s="15">
        <f t="shared" si="150"/>
        <v>41186.963344907403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1390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>
        <f t="shared" si="147"/>
        <v>2</v>
      </c>
      <c r="O2138">
        <f t="shared" si="148"/>
        <v>347.5</v>
      </c>
      <c r="P2138" s="11" t="s">
        <v>8289</v>
      </c>
      <c r="Q2138" t="s">
        <v>8290</v>
      </c>
      <c r="R2138" s="15">
        <f t="shared" si="149"/>
        <v>41536.509097222224</v>
      </c>
      <c r="S2138" s="15">
        <f t="shared" si="150"/>
        <v>41566.509097222224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1389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>
        <f t="shared" si="147"/>
        <v>3</v>
      </c>
      <c r="O2139">
        <f t="shared" si="148"/>
        <v>2.6</v>
      </c>
      <c r="P2139" s="11" t="s">
        <v>8289</v>
      </c>
      <c r="Q2139" t="s">
        <v>8290</v>
      </c>
      <c r="R2139" s="15">
        <f t="shared" si="149"/>
        <v>41948.771168981482</v>
      </c>
      <c r="S2139" s="15">
        <f t="shared" si="150"/>
        <v>41978.771168981482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1387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>
        <f t="shared" si="147"/>
        <v>139</v>
      </c>
      <c r="O2140">
        <f t="shared" si="148"/>
        <v>115.58</v>
      </c>
      <c r="P2140" s="11" t="s">
        <v>8289</v>
      </c>
      <c r="Q2140" t="s">
        <v>8290</v>
      </c>
      <c r="R2140" s="15">
        <f t="shared" si="149"/>
        <v>41557.013182870374</v>
      </c>
      <c r="S2140" s="15">
        <f t="shared" si="150"/>
        <v>41587.054849537039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1384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>
        <f t="shared" si="147"/>
        <v>5</v>
      </c>
      <c r="O2141">
        <f t="shared" si="148"/>
        <v>24.71</v>
      </c>
      <c r="P2141" s="11" t="s">
        <v>8289</v>
      </c>
      <c r="Q2141" t="s">
        <v>8290</v>
      </c>
      <c r="R2141" s="15">
        <f t="shared" si="149"/>
        <v>42647.750092592592</v>
      </c>
      <c r="S2141" s="15">
        <f t="shared" si="150"/>
        <v>42677.750092592592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1382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>
        <f t="shared" si="147"/>
        <v>0</v>
      </c>
      <c r="O2142">
        <f t="shared" si="148"/>
        <v>125.64</v>
      </c>
      <c r="P2142" s="11" t="s">
        <v>8289</v>
      </c>
      <c r="Q2142" t="s">
        <v>8290</v>
      </c>
      <c r="R2142" s="15">
        <f t="shared" si="149"/>
        <v>41255.833611111113</v>
      </c>
      <c r="S2142" s="15">
        <f t="shared" si="150"/>
        <v>41285.833611111113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1381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>
        <f t="shared" si="147"/>
        <v>9</v>
      </c>
      <c r="O2143">
        <f t="shared" si="148"/>
        <v>0</v>
      </c>
      <c r="P2143" s="11" t="s">
        <v>8289</v>
      </c>
      <c r="Q2143" t="s">
        <v>8290</v>
      </c>
      <c r="R2143" s="15">
        <f t="shared" si="149"/>
        <v>41927.235636574071</v>
      </c>
      <c r="S2143" s="15">
        <f t="shared" si="150"/>
        <v>41957.277303240742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1374.16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>
        <f t="shared" si="147"/>
        <v>13</v>
      </c>
      <c r="O2144">
        <f t="shared" si="148"/>
        <v>114.51</v>
      </c>
      <c r="P2144" s="11" t="s">
        <v>8289</v>
      </c>
      <c r="Q2144" t="s">
        <v>8290</v>
      </c>
      <c r="R2144" s="15">
        <f t="shared" si="149"/>
        <v>42340.701504629629</v>
      </c>
      <c r="S2144" s="15">
        <f t="shared" si="150"/>
        <v>42368.701504629629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1373.24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>
        <f t="shared" si="147"/>
        <v>69</v>
      </c>
      <c r="O2145">
        <f t="shared" si="148"/>
        <v>274.64999999999998</v>
      </c>
      <c r="P2145" s="11" t="s">
        <v>8289</v>
      </c>
      <c r="Q2145" t="s">
        <v>8290</v>
      </c>
      <c r="R2145" s="15">
        <f t="shared" si="149"/>
        <v>40332.886712962965</v>
      </c>
      <c r="S2145" s="15">
        <f t="shared" si="150"/>
        <v>40380.791666666664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1370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>
        <f t="shared" si="147"/>
        <v>4</v>
      </c>
      <c r="O2146">
        <f t="shared" si="148"/>
        <v>57.08</v>
      </c>
      <c r="P2146" s="11" t="s">
        <v>8289</v>
      </c>
      <c r="Q2146" t="s">
        <v>8290</v>
      </c>
      <c r="R2146" s="15">
        <f t="shared" si="149"/>
        <v>41499.546759259261</v>
      </c>
      <c r="S2146" s="15">
        <f t="shared" si="150"/>
        <v>41531.546759259261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1367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>
        <f t="shared" si="147"/>
        <v>9</v>
      </c>
      <c r="O2147">
        <f t="shared" si="148"/>
        <v>15.36</v>
      </c>
      <c r="P2147" s="11" t="s">
        <v>8289</v>
      </c>
      <c r="Q2147" t="s">
        <v>8290</v>
      </c>
      <c r="R2147" s="15">
        <f t="shared" si="149"/>
        <v>41575.237430555557</v>
      </c>
      <c r="S2147" s="15">
        <f t="shared" si="150"/>
        <v>41605.279097222221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1366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>
        <f t="shared" si="147"/>
        <v>27</v>
      </c>
      <c r="O2148">
        <f t="shared" si="148"/>
        <v>1366</v>
      </c>
      <c r="P2148" s="11" t="s">
        <v>8289</v>
      </c>
      <c r="Q2148" t="s">
        <v>8290</v>
      </c>
      <c r="R2148" s="15">
        <f t="shared" si="149"/>
        <v>42397.679513888885</v>
      </c>
      <c r="S2148" s="15">
        <f t="shared" si="150"/>
        <v>42411.679513888885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1366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>
        <f t="shared" si="147"/>
        <v>0</v>
      </c>
      <c r="O2149">
        <f t="shared" si="148"/>
        <v>24.84</v>
      </c>
      <c r="P2149" s="11" t="s">
        <v>8289</v>
      </c>
      <c r="Q2149" t="s">
        <v>8290</v>
      </c>
      <c r="R2149" s="15">
        <f t="shared" si="149"/>
        <v>41927.295694444445</v>
      </c>
      <c r="S2149" s="15">
        <f t="shared" si="150"/>
        <v>41959.337361111116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1365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>
        <f t="shared" si="147"/>
        <v>1365</v>
      </c>
      <c r="O2150">
        <f t="shared" si="148"/>
        <v>682.5</v>
      </c>
      <c r="P2150" s="11" t="s">
        <v>8289</v>
      </c>
      <c r="Q2150" t="s">
        <v>8290</v>
      </c>
      <c r="R2150" s="15">
        <f t="shared" si="149"/>
        <v>42066.733587962968</v>
      </c>
      <c r="S2150" s="15">
        <f t="shared" si="150"/>
        <v>42096.691921296297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1364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>
        <f t="shared" si="147"/>
        <v>68</v>
      </c>
      <c r="O2151">
        <f t="shared" si="148"/>
        <v>0</v>
      </c>
      <c r="P2151" s="11" t="s">
        <v>8289</v>
      </c>
      <c r="Q2151" t="s">
        <v>8290</v>
      </c>
      <c r="R2151" s="15">
        <f t="shared" si="149"/>
        <v>40355.024953703702</v>
      </c>
      <c r="S2151" s="15">
        <f t="shared" si="150"/>
        <v>40390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1362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>
        <f t="shared" si="147"/>
        <v>3</v>
      </c>
      <c r="O2152">
        <f t="shared" si="148"/>
        <v>340.5</v>
      </c>
      <c r="P2152" s="11" t="s">
        <v>8289</v>
      </c>
      <c r="Q2152" t="s">
        <v>8290</v>
      </c>
      <c r="R2152" s="15">
        <f t="shared" si="149"/>
        <v>42534.284710648149</v>
      </c>
      <c r="S2152" s="15">
        <f t="shared" si="150"/>
        <v>42564.284710648149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1361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>
        <f t="shared" si="147"/>
        <v>3</v>
      </c>
      <c r="O2153">
        <f t="shared" si="148"/>
        <v>226.83</v>
      </c>
      <c r="P2153" s="11" t="s">
        <v>8289</v>
      </c>
      <c r="Q2153" t="s">
        <v>8290</v>
      </c>
      <c r="R2153" s="15">
        <f t="shared" si="149"/>
        <v>42520.847384259265</v>
      </c>
      <c r="S2153" s="15">
        <f t="shared" si="150"/>
        <v>42550.847384259265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1360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>
        <f t="shared" si="147"/>
        <v>5</v>
      </c>
      <c r="O2154">
        <f t="shared" si="148"/>
        <v>340</v>
      </c>
      <c r="P2154" s="11" t="s">
        <v>8289</v>
      </c>
      <c r="Q2154" t="s">
        <v>8290</v>
      </c>
      <c r="R2154" s="15">
        <f t="shared" si="149"/>
        <v>41683.832280092596</v>
      </c>
      <c r="S2154" s="15">
        <f t="shared" si="150"/>
        <v>41713.790613425925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1360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>
        <f t="shared" si="147"/>
        <v>0</v>
      </c>
      <c r="O2155">
        <f t="shared" si="148"/>
        <v>340</v>
      </c>
      <c r="P2155" s="11" t="s">
        <v>8289</v>
      </c>
      <c r="Q2155" t="s">
        <v>8290</v>
      </c>
      <c r="R2155" s="15">
        <f t="shared" si="149"/>
        <v>41974.911087962959</v>
      </c>
      <c r="S2155" s="15">
        <f t="shared" si="150"/>
        <v>42014.332638888889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1351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>
        <f t="shared" si="147"/>
        <v>540</v>
      </c>
      <c r="O2156">
        <f t="shared" si="148"/>
        <v>675.5</v>
      </c>
      <c r="P2156" s="11" t="s">
        <v>8289</v>
      </c>
      <c r="Q2156" t="s">
        <v>8290</v>
      </c>
      <c r="R2156" s="15">
        <f t="shared" si="149"/>
        <v>41647.632256944446</v>
      </c>
      <c r="S2156" s="15">
        <f t="shared" si="150"/>
        <v>41667.632256944446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1351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>
        <f t="shared" si="147"/>
        <v>27</v>
      </c>
      <c r="O2157">
        <f t="shared" si="148"/>
        <v>270.2</v>
      </c>
      <c r="P2157" s="11" t="s">
        <v>8289</v>
      </c>
      <c r="Q2157" t="s">
        <v>8290</v>
      </c>
      <c r="R2157" s="15">
        <f t="shared" si="149"/>
        <v>42430.747511574074</v>
      </c>
      <c r="S2157" s="15">
        <f t="shared" si="150"/>
        <v>42460.70584490741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1351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>
        <f t="shared" si="147"/>
        <v>2</v>
      </c>
      <c r="O2158">
        <f t="shared" si="148"/>
        <v>16.28</v>
      </c>
      <c r="P2158" s="11" t="s">
        <v>8289</v>
      </c>
      <c r="Q2158" t="s">
        <v>8290</v>
      </c>
      <c r="R2158" s="15">
        <f t="shared" si="149"/>
        <v>41488.85423611111</v>
      </c>
      <c r="S2158" s="15">
        <f t="shared" si="150"/>
        <v>41533.85423611111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1346.11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>
        <f t="shared" si="147"/>
        <v>2</v>
      </c>
      <c r="O2159">
        <f t="shared" si="148"/>
        <v>23.62</v>
      </c>
      <c r="P2159" s="11" t="s">
        <v>8289</v>
      </c>
      <c r="Q2159" t="s">
        <v>8290</v>
      </c>
      <c r="R2159" s="15">
        <f t="shared" si="149"/>
        <v>42694.98128472222</v>
      </c>
      <c r="S2159" s="15">
        <f t="shared" si="150"/>
        <v>42727.332638888889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1345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>
        <f t="shared" si="147"/>
        <v>0</v>
      </c>
      <c r="O2160">
        <f t="shared" si="148"/>
        <v>4.32</v>
      </c>
      <c r="P2160" s="11" t="s">
        <v>8289</v>
      </c>
      <c r="Q2160" t="s">
        <v>8290</v>
      </c>
      <c r="R2160" s="15">
        <f t="shared" si="149"/>
        <v>41264.853865740741</v>
      </c>
      <c r="S2160" s="15">
        <f t="shared" si="150"/>
        <v>41309.853865740741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1342.01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>
        <f t="shared" si="147"/>
        <v>37</v>
      </c>
      <c r="O2161">
        <f t="shared" si="148"/>
        <v>671.01</v>
      </c>
      <c r="P2161" s="11" t="s">
        <v>8289</v>
      </c>
      <c r="Q2161" t="s">
        <v>8290</v>
      </c>
      <c r="R2161" s="15">
        <f t="shared" si="149"/>
        <v>40710.731180555551</v>
      </c>
      <c r="S2161" s="15">
        <f t="shared" si="150"/>
        <v>40740.731180555551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1336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>
        <f t="shared" si="147"/>
        <v>13</v>
      </c>
      <c r="O2162">
        <f t="shared" si="148"/>
        <v>83.5</v>
      </c>
      <c r="P2162" s="11" t="s">
        <v>8289</v>
      </c>
      <c r="Q2162" t="s">
        <v>8290</v>
      </c>
      <c r="R2162" s="15">
        <f t="shared" si="149"/>
        <v>41018.711863425924</v>
      </c>
      <c r="S2162" s="15">
        <f t="shared" si="150"/>
        <v>41048.711863425924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1335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>
        <f t="shared" si="147"/>
        <v>334</v>
      </c>
      <c r="O2163">
        <f t="shared" si="148"/>
        <v>102.69</v>
      </c>
      <c r="P2163" s="11" t="s">
        <v>8281</v>
      </c>
      <c r="Q2163" t="s">
        <v>8282</v>
      </c>
      <c r="R2163" s="15">
        <f t="shared" si="149"/>
        <v>42240.852534722217</v>
      </c>
      <c r="S2163" s="15">
        <f t="shared" si="150"/>
        <v>42270.852534722217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1333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>
        <f t="shared" si="147"/>
        <v>30</v>
      </c>
      <c r="O2164">
        <f t="shared" si="148"/>
        <v>22.98</v>
      </c>
      <c r="P2164" s="11" t="s">
        <v>8281</v>
      </c>
      <c r="Q2164" t="s">
        <v>8282</v>
      </c>
      <c r="R2164" s="15">
        <f t="shared" si="149"/>
        <v>41813.766099537039</v>
      </c>
      <c r="S2164" s="15">
        <f t="shared" si="150"/>
        <v>41844.766099537039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1332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>
        <f t="shared" si="147"/>
        <v>53</v>
      </c>
      <c r="O2165">
        <f t="shared" si="148"/>
        <v>30.27</v>
      </c>
      <c r="P2165" s="11" t="s">
        <v>8281</v>
      </c>
      <c r="Q2165" t="s">
        <v>8282</v>
      </c>
      <c r="R2165" s="15">
        <f t="shared" si="149"/>
        <v>42111.899537037039</v>
      </c>
      <c r="S2165" s="15">
        <f t="shared" si="150"/>
        <v>42163.159722222219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1330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>
        <f t="shared" si="147"/>
        <v>24</v>
      </c>
      <c r="O2166">
        <f t="shared" si="148"/>
        <v>16.02</v>
      </c>
      <c r="P2166" s="11" t="s">
        <v>8281</v>
      </c>
      <c r="Q2166" t="s">
        <v>8282</v>
      </c>
      <c r="R2166" s="15">
        <f t="shared" si="149"/>
        <v>42515.71775462963</v>
      </c>
      <c r="S2166" s="15">
        <f t="shared" si="150"/>
        <v>42546.165972222225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1330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>
        <f t="shared" si="147"/>
        <v>53</v>
      </c>
      <c r="O2167">
        <f t="shared" si="148"/>
        <v>11.37</v>
      </c>
      <c r="P2167" s="11" t="s">
        <v>8281</v>
      </c>
      <c r="Q2167" t="s">
        <v>8282</v>
      </c>
      <c r="R2167" s="15">
        <f t="shared" si="149"/>
        <v>42438.667071759264</v>
      </c>
      <c r="S2167" s="15">
        <f t="shared" si="150"/>
        <v>42468.625405092593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1330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>
        <f t="shared" si="147"/>
        <v>67</v>
      </c>
      <c r="O2168">
        <f t="shared" si="148"/>
        <v>41.56</v>
      </c>
      <c r="P2168" s="11" t="s">
        <v>8281</v>
      </c>
      <c r="Q2168" t="s">
        <v>8282</v>
      </c>
      <c r="R2168" s="15">
        <f t="shared" si="149"/>
        <v>41933.838171296295</v>
      </c>
      <c r="S2168" s="15">
        <f t="shared" si="150"/>
        <v>41978.879837962959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1328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>
        <f t="shared" si="147"/>
        <v>885</v>
      </c>
      <c r="O2169">
        <f t="shared" si="148"/>
        <v>166</v>
      </c>
      <c r="P2169" s="11" t="s">
        <v>8281</v>
      </c>
      <c r="Q2169" t="s">
        <v>8282</v>
      </c>
      <c r="R2169" s="15">
        <f t="shared" si="149"/>
        <v>41153.066400462965</v>
      </c>
      <c r="S2169" s="15">
        <f t="shared" si="150"/>
        <v>41167.066400462965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>
        <f t="shared" si="147"/>
        <v>7</v>
      </c>
      <c r="O2170">
        <f t="shared" si="148"/>
        <v>3.9</v>
      </c>
      <c r="P2170" s="11" t="s">
        <v>8281</v>
      </c>
      <c r="Q2170" t="s">
        <v>8282</v>
      </c>
      <c r="R2170" s="15">
        <f t="shared" si="149"/>
        <v>42745.600243055553</v>
      </c>
      <c r="S2170" s="15">
        <f t="shared" si="150"/>
        <v>42776.208333333328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1322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>
        <f t="shared" si="147"/>
        <v>864</v>
      </c>
      <c r="O2171">
        <f t="shared" si="148"/>
        <v>188.86</v>
      </c>
      <c r="P2171" s="11" t="s">
        <v>8281</v>
      </c>
      <c r="Q2171" t="s">
        <v>8282</v>
      </c>
      <c r="R2171" s="15">
        <f t="shared" si="149"/>
        <v>42793.700821759259</v>
      </c>
      <c r="S2171" s="15">
        <f t="shared" si="150"/>
        <v>42796.700821759259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1319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>
        <f t="shared" si="147"/>
        <v>377</v>
      </c>
      <c r="O2172">
        <f t="shared" si="148"/>
        <v>69.42</v>
      </c>
      <c r="P2172" s="11" t="s">
        <v>8281</v>
      </c>
      <c r="Q2172" t="s">
        <v>8282</v>
      </c>
      <c r="R2172" s="15">
        <f t="shared" si="149"/>
        <v>42198.750254629631</v>
      </c>
      <c r="S2172" s="15">
        <f t="shared" si="150"/>
        <v>42238.750254629631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1316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>
        <f t="shared" si="147"/>
        <v>33</v>
      </c>
      <c r="O2173">
        <f t="shared" si="148"/>
        <v>28</v>
      </c>
      <c r="P2173" s="11" t="s">
        <v>8281</v>
      </c>
      <c r="Q2173" t="s">
        <v>8282</v>
      </c>
      <c r="R2173" s="15">
        <f t="shared" si="149"/>
        <v>42141.95711805555</v>
      </c>
      <c r="S2173" s="15">
        <f t="shared" si="150"/>
        <v>42177.208333333328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1315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>
        <f t="shared" si="147"/>
        <v>132</v>
      </c>
      <c r="O2174">
        <f t="shared" si="148"/>
        <v>101.15</v>
      </c>
      <c r="P2174" s="11" t="s">
        <v>8281</v>
      </c>
      <c r="Q2174" t="s">
        <v>8282</v>
      </c>
      <c r="R2174" s="15">
        <f t="shared" si="149"/>
        <v>42082.580092592587</v>
      </c>
      <c r="S2174" s="15">
        <f t="shared" si="150"/>
        <v>42112.580092592587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1312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>
        <f t="shared" si="147"/>
        <v>31</v>
      </c>
      <c r="O2175">
        <f t="shared" si="148"/>
        <v>14.58</v>
      </c>
      <c r="P2175" s="11" t="s">
        <v>8281</v>
      </c>
      <c r="Q2175" t="s">
        <v>8282</v>
      </c>
      <c r="R2175" s="15">
        <f t="shared" si="149"/>
        <v>41495.692627314813</v>
      </c>
      <c r="S2175" s="15">
        <f t="shared" si="150"/>
        <v>41527.165972222225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1306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>
        <f t="shared" si="147"/>
        <v>33</v>
      </c>
      <c r="O2176">
        <f t="shared" si="148"/>
        <v>20.73</v>
      </c>
      <c r="P2176" s="11" t="s">
        <v>8281</v>
      </c>
      <c r="Q2176" t="s">
        <v>8282</v>
      </c>
      <c r="R2176" s="15">
        <f t="shared" si="149"/>
        <v>42465.542905092589</v>
      </c>
      <c r="S2176" s="15">
        <f t="shared" si="150"/>
        <v>42495.542905092589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1305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>
        <f t="shared" si="147"/>
        <v>186</v>
      </c>
      <c r="O2177">
        <f t="shared" si="148"/>
        <v>50.19</v>
      </c>
      <c r="P2177" s="11" t="s">
        <v>8281</v>
      </c>
      <c r="Q2177" t="s">
        <v>8282</v>
      </c>
      <c r="R2177" s="15">
        <f t="shared" si="149"/>
        <v>42565.009097222224</v>
      </c>
      <c r="S2177" s="15">
        <f t="shared" si="150"/>
        <v>42572.009097222224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1302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>
        <f t="shared" si="147"/>
        <v>26</v>
      </c>
      <c r="O2178">
        <f t="shared" si="148"/>
        <v>18.34</v>
      </c>
      <c r="P2178" s="11" t="s">
        <v>8281</v>
      </c>
      <c r="Q2178" t="s">
        <v>8282</v>
      </c>
      <c r="R2178" s="15">
        <f t="shared" si="149"/>
        <v>42096.633206018523</v>
      </c>
      <c r="S2178" s="15">
        <f t="shared" si="150"/>
        <v>42126.633206018523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1301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>
        <f t="shared" ref="N2179:N2242" si="151">ROUND(E2179/D2179*100,0)</f>
        <v>52</v>
      </c>
      <c r="O2179">
        <f t="shared" ref="O2179:O2242" si="152">IFERROR(ROUND(E2179/L2179,2),0)</f>
        <v>34.24</v>
      </c>
      <c r="P2179" s="11" t="s">
        <v>8281</v>
      </c>
      <c r="Q2179" t="s">
        <v>8282</v>
      </c>
      <c r="R2179" s="15">
        <f t="shared" ref="R2179:R2242" si="153">(((J2179/60)/60)/24)+DATE(1970,1,1)</f>
        <v>42502.250775462962</v>
      </c>
      <c r="S2179" s="15">
        <f t="shared" ref="S2179:S2242" si="154">(((I2179/60)/60)/24)+DATE(1970,1,1)</f>
        <v>42527.250775462962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1300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>
        <f t="shared" si="151"/>
        <v>5</v>
      </c>
      <c r="O2180">
        <f t="shared" si="152"/>
        <v>1.51</v>
      </c>
      <c r="P2180" s="11" t="s">
        <v>8281</v>
      </c>
      <c r="Q2180" t="s">
        <v>8282</v>
      </c>
      <c r="R2180" s="15">
        <f t="shared" si="153"/>
        <v>42723.63653935185</v>
      </c>
      <c r="S2180" s="15">
        <f t="shared" si="154"/>
        <v>42753.63653935185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1300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>
        <f t="shared" si="151"/>
        <v>130</v>
      </c>
      <c r="O2181">
        <f t="shared" si="152"/>
        <v>61.9</v>
      </c>
      <c r="P2181" s="11" t="s">
        <v>8281</v>
      </c>
      <c r="Q2181" t="s">
        <v>8282</v>
      </c>
      <c r="R2181" s="15">
        <f t="shared" si="153"/>
        <v>42075.171203703707</v>
      </c>
      <c r="S2181" s="15">
        <f t="shared" si="154"/>
        <v>42105.171203703707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1297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>
        <f t="shared" si="151"/>
        <v>26</v>
      </c>
      <c r="O2182">
        <f t="shared" si="152"/>
        <v>16.63</v>
      </c>
      <c r="P2182" s="11" t="s">
        <v>8281</v>
      </c>
      <c r="Q2182" t="s">
        <v>8282</v>
      </c>
      <c r="R2182" s="15">
        <f t="shared" si="153"/>
        <v>42279.669768518521</v>
      </c>
      <c r="S2182" s="15">
        <f t="shared" si="154"/>
        <v>42321.711435185185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1296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>
        <f t="shared" si="151"/>
        <v>65</v>
      </c>
      <c r="O2183">
        <f t="shared" si="152"/>
        <v>24.45</v>
      </c>
      <c r="P2183" s="11" t="s">
        <v>8289</v>
      </c>
      <c r="Q2183" t="s">
        <v>8307</v>
      </c>
      <c r="R2183" s="15">
        <f t="shared" si="153"/>
        <v>42773.005243055552</v>
      </c>
      <c r="S2183" s="15">
        <f t="shared" si="154"/>
        <v>42787.005243055552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1296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>
        <f t="shared" si="151"/>
        <v>43</v>
      </c>
      <c r="O2184">
        <f t="shared" si="152"/>
        <v>3.64</v>
      </c>
      <c r="P2184" s="11" t="s">
        <v>8289</v>
      </c>
      <c r="Q2184" t="s">
        <v>8307</v>
      </c>
      <c r="R2184" s="15">
        <f t="shared" si="153"/>
        <v>41879.900752314818</v>
      </c>
      <c r="S2184" s="15">
        <f t="shared" si="154"/>
        <v>41914.900752314818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1293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>
        <f t="shared" si="151"/>
        <v>72</v>
      </c>
      <c r="O2185">
        <f t="shared" si="152"/>
        <v>4.63</v>
      </c>
      <c r="P2185" s="11" t="s">
        <v>8289</v>
      </c>
      <c r="Q2185" t="s">
        <v>8307</v>
      </c>
      <c r="R2185" s="15">
        <f t="shared" si="153"/>
        <v>42745.365474537044</v>
      </c>
      <c r="S2185" s="15">
        <f t="shared" si="154"/>
        <v>42775.208333333328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1290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>
        <f t="shared" si="151"/>
        <v>13</v>
      </c>
      <c r="O2186">
        <f t="shared" si="152"/>
        <v>4.8499999999999996</v>
      </c>
      <c r="P2186" s="11" t="s">
        <v>8289</v>
      </c>
      <c r="Q2186" t="s">
        <v>8307</v>
      </c>
      <c r="R2186" s="15">
        <f t="shared" si="153"/>
        <v>42380.690289351856</v>
      </c>
      <c r="S2186" s="15">
        <f t="shared" si="154"/>
        <v>42394.666666666672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1286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>
        <f t="shared" si="151"/>
        <v>26</v>
      </c>
      <c r="O2187">
        <f t="shared" si="152"/>
        <v>2.06</v>
      </c>
      <c r="P2187" s="11" t="s">
        <v>8289</v>
      </c>
      <c r="Q2187" t="s">
        <v>8307</v>
      </c>
      <c r="R2187" s="15">
        <f t="shared" si="153"/>
        <v>41319.349988425929</v>
      </c>
      <c r="S2187" s="15">
        <f t="shared" si="154"/>
        <v>41359.349988425929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1285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>
        <f t="shared" si="151"/>
        <v>6</v>
      </c>
      <c r="O2188">
        <f t="shared" si="152"/>
        <v>3.28</v>
      </c>
      <c r="P2188" s="11" t="s">
        <v>8289</v>
      </c>
      <c r="Q2188" t="s">
        <v>8307</v>
      </c>
      <c r="R2188" s="15">
        <f t="shared" si="153"/>
        <v>42583.615081018521</v>
      </c>
      <c r="S2188" s="15">
        <f t="shared" si="154"/>
        <v>42620.083333333328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1283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>
        <f t="shared" si="151"/>
        <v>6</v>
      </c>
      <c r="O2189">
        <f t="shared" si="152"/>
        <v>0.36</v>
      </c>
      <c r="P2189" s="11" t="s">
        <v>8289</v>
      </c>
      <c r="Q2189" t="s">
        <v>8307</v>
      </c>
      <c r="R2189" s="15">
        <f t="shared" si="153"/>
        <v>42068.209097222221</v>
      </c>
      <c r="S2189" s="15">
        <f t="shared" si="154"/>
        <v>42097.165972222225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1280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>
        <f t="shared" si="151"/>
        <v>23</v>
      </c>
      <c r="O2190">
        <f t="shared" si="152"/>
        <v>2.4900000000000002</v>
      </c>
      <c r="P2190" s="11" t="s">
        <v>8289</v>
      </c>
      <c r="Q2190" t="s">
        <v>8307</v>
      </c>
      <c r="R2190" s="15">
        <f t="shared" si="153"/>
        <v>42633.586122685185</v>
      </c>
      <c r="S2190" s="15">
        <f t="shared" si="154"/>
        <v>42668.708333333328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1280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>
        <f t="shared" si="151"/>
        <v>107</v>
      </c>
      <c r="O2191">
        <f t="shared" si="152"/>
        <v>14.55</v>
      </c>
      <c r="P2191" s="11" t="s">
        <v>8289</v>
      </c>
      <c r="Q2191" t="s">
        <v>8307</v>
      </c>
      <c r="R2191" s="15">
        <f t="shared" si="153"/>
        <v>42467.788194444445</v>
      </c>
      <c r="S2191" s="15">
        <f t="shared" si="154"/>
        <v>42481.916666666672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1276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>
        <f t="shared" si="151"/>
        <v>7</v>
      </c>
      <c r="O2192">
        <f t="shared" si="152"/>
        <v>2.38</v>
      </c>
      <c r="P2192" s="11" t="s">
        <v>8289</v>
      </c>
      <c r="Q2192" t="s">
        <v>8307</v>
      </c>
      <c r="R2192" s="15">
        <f t="shared" si="153"/>
        <v>42417.625046296293</v>
      </c>
      <c r="S2192" s="15">
        <f t="shared" si="154"/>
        <v>42452.290972222225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1275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>
        <f t="shared" si="151"/>
        <v>170</v>
      </c>
      <c r="O2193">
        <f t="shared" si="152"/>
        <v>51</v>
      </c>
      <c r="P2193" s="11" t="s">
        <v>8289</v>
      </c>
      <c r="Q2193" t="s">
        <v>8307</v>
      </c>
      <c r="R2193" s="15">
        <f t="shared" si="153"/>
        <v>42768.833645833336</v>
      </c>
      <c r="S2193" s="15">
        <f t="shared" si="154"/>
        <v>42780.833645833336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1273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>
        <f t="shared" si="151"/>
        <v>11</v>
      </c>
      <c r="O2194">
        <f t="shared" si="152"/>
        <v>0.39</v>
      </c>
      <c r="P2194" s="11" t="s">
        <v>8289</v>
      </c>
      <c r="Q2194" t="s">
        <v>8307</v>
      </c>
      <c r="R2194" s="15">
        <f t="shared" si="153"/>
        <v>42691.8512037037</v>
      </c>
      <c r="S2194" s="15">
        <f t="shared" si="154"/>
        <v>42719.958333333328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1273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>
        <f t="shared" si="151"/>
        <v>8</v>
      </c>
      <c r="O2195">
        <f t="shared" si="152"/>
        <v>1.42</v>
      </c>
      <c r="P2195" s="11" t="s">
        <v>8289</v>
      </c>
      <c r="Q2195" t="s">
        <v>8307</v>
      </c>
      <c r="R2195" s="15">
        <f t="shared" si="153"/>
        <v>42664.405925925923</v>
      </c>
      <c r="S2195" s="15">
        <f t="shared" si="154"/>
        <v>42695.207638888889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>
        <f t="shared" si="151"/>
        <v>13</v>
      </c>
      <c r="O2196">
        <f t="shared" si="152"/>
        <v>1.45</v>
      </c>
      <c r="P2196" s="11" t="s">
        <v>8289</v>
      </c>
      <c r="Q2196" t="s">
        <v>8307</v>
      </c>
      <c r="R2196" s="15">
        <f t="shared" si="153"/>
        <v>42425.757986111115</v>
      </c>
      <c r="S2196" s="15">
        <f t="shared" si="154"/>
        <v>42455.716319444444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1270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>
        <f t="shared" si="151"/>
        <v>28</v>
      </c>
      <c r="O2197">
        <f t="shared" si="152"/>
        <v>11.04</v>
      </c>
      <c r="P2197" s="11" t="s">
        <v>8289</v>
      </c>
      <c r="Q2197" t="s">
        <v>8307</v>
      </c>
      <c r="R2197" s="15">
        <f t="shared" si="153"/>
        <v>42197.771990740745</v>
      </c>
      <c r="S2197" s="15">
        <f t="shared" si="154"/>
        <v>42227.771990740745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1261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>
        <f t="shared" si="151"/>
        <v>9</v>
      </c>
      <c r="O2198">
        <f t="shared" si="152"/>
        <v>5.39</v>
      </c>
      <c r="P2198" s="11" t="s">
        <v>8289</v>
      </c>
      <c r="Q2198" t="s">
        <v>8307</v>
      </c>
      <c r="R2198" s="15">
        <f t="shared" si="153"/>
        <v>42675.487291666665</v>
      </c>
      <c r="S2198" s="15">
        <f t="shared" si="154"/>
        <v>42706.291666666672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1260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>
        <f t="shared" si="151"/>
        <v>4</v>
      </c>
      <c r="O2199">
        <f t="shared" si="152"/>
        <v>0.28999999999999998</v>
      </c>
      <c r="P2199" s="11" t="s">
        <v>8289</v>
      </c>
      <c r="Q2199" t="s">
        <v>8307</v>
      </c>
      <c r="R2199" s="15">
        <f t="shared" si="153"/>
        <v>42033.584016203706</v>
      </c>
      <c r="S2199" s="15">
        <f t="shared" si="154"/>
        <v>42063.584016203706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>
        <f t="shared" si="151"/>
        <v>3</v>
      </c>
      <c r="O2200">
        <f t="shared" si="152"/>
        <v>1.94</v>
      </c>
      <c r="P2200" s="11" t="s">
        <v>8289</v>
      </c>
      <c r="Q2200" t="s">
        <v>8307</v>
      </c>
      <c r="R2200" s="15">
        <f t="shared" si="153"/>
        <v>42292.513888888891</v>
      </c>
      <c r="S2200" s="15">
        <f t="shared" si="154"/>
        <v>42322.555555555555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1259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>
        <f t="shared" si="151"/>
        <v>14</v>
      </c>
      <c r="O2201">
        <f t="shared" si="152"/>
        <v>5.0199999999999996</v>
      </c>
      <c r="P2201" s="11" t="s">
        <v>8289</v>
      </c>
      <c r="Q2201" t="s">
        <v>8307</v>
      </c>
      <c r="R2201" s="15">
        <f t="shared" si="153"/>
        <v>42262.416643518518</v>
      </c>
      <c r="S2201" s="15">
        <f t="shared" si="154"/>
        <v>42292.416643518518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1256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>
        <f t="shared" si="151"/>
        <v>63</v>
      </c>
      <c r="O2202">
        <f t="shared" si="152"/>
        <v>4.78</v>
      </c>
      <c r="P2202" s="11" t="s">
        <v>8289</v>
      </c>
      <c r="Q2202" t="s">
        <v>8307</v>
      </c>
      <c r="R2202" s="15">
        <f t="shared" si="153"/>
        <v>42163.625787037032</v>
      </c>
      <c r="S2202" s="15">
        <f t="shared" si="154"/>
        <v>42191.125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1251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>
        <f t="shared" si="151"/>
        <v>1137</v>
      </c>
      <c r="O2203">
        <f t="shared" si="152"/>
        <v>44.68</v>
      </c>
      <c r="P2203" s="11" t="s">
        <v>8281</v>
      </c>
      <c r="Q2203" t="s">
        <v>8286</v>
      </c>
      <c r="R2203" s="15">
        <f t="shared" si="153"/>
        <v>41276.846817129634</v>
      </c>
      <c r="S2203" s="15">
        <f t="shared" si="154"/>
        <v>41290.846817129634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1250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>
        <f t="shared" si="151"/>
        <v>31</v>
      </c>
      <c r="O2204">
        <f t="shared" si="152"/>
        <v>1.73</v>
      </c>
      <c r="P2204" s="11" t="s">
        <v>8281</v>
      </c>
      <c r="Q2204" t="s">
        <v>8286</v>
      </c>
      <c r="R2204" s="15">
        <f t="shared" si="153"/>
        <v>41184.849166666667</v>
      </c>
      <c r="S2204" s="15">
        <f t="shared" si="154"/>
        <v>41214.849166666667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1250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>
        <f t="shared" si="151"/>
        <v>63</v>
      </c>
      <c r="O2205">
        <f t="shared" si="152"/>
        <v>25</v>
      </c>
      <c r="P2205" s="11" t="s">
        <v>8281</v>
      </c>
      <c r="Q2205" t="s">
        <v>8286</v>
      </c>
      <c r="R2205" s="15">
        <f t="shared" si="153"/>
        <v>42241.85974537037</v>
      </c>
      <c r="S2205" s="15">
        <f t="shared" si="154"/>
        <v>42271.85974537037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1250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>
        <f t="shared" si="151"/>
        <v>83</v>
      </c>
      <c r="O2206">
        <f t="shared" si="152"/>
        <v>17.12</v>
      </c>
      <c r="P2206" s="11" t="s">
        <v>8281</v>
      </c>
      <c r="Q2206" t="s">
        <v>8286</v>
      </c>
      <c r="R2206" s="15">
        <f t="shared" si="153"/>
        <v>41312.311562499999</v>
      </c>
      <c r="S2206" s="15">
        <f t="shared" si="154"/>
        <v>41342.311562499999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1246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>
        <f t="shared" si="151"/>
        <v>166</v>
      </c>
      <c r="O2207">
        <f t="shared" si="152"/>
        <v>46.15</v>
      </c>
      <c r="P2207" s="11" t="s">
        <v>8281</v>
      </c>
      <c r="Q2207" t="s">
        <v>8286</v>
      </c>
      <c r="R2207" s="15">
        <f t="shared" si="153"/>
        <v>41031.82163194444</v>
      </c>
      <c r="S2207" s="15">
        <f t="shared" si="154"/>
        <v>41061.82163194444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1245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>
        <f t="shared" si="151"/>
        <v>113</v>
      </c>
      <c r="O2208">
        <f t="shared" si="152"/>
        <v>36.619999999999997</v>
      </c>
      <c r="P2208" s="11" t="s">
        <v>8281</v>
      </c>
      <c r="Q2208" t="s">
        <v>8286</v>
      </c>
      <c r="R2208" s="15">
        <f t="shared" si="153"/>
        <v>40997.257222222222</v>
      </c>
      <c r="S2208" s="15">
        <f t="shared" si="154"/>
        <v>41015.257222222222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1245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>
        <f t="shared" si="151"/>
        <v>62</v>
      </c>
      <c r="O2209">
        <f t="shared" si="152"/>
        <v>177.86</v>
      </c>
      <c r="P2209" s="11" t="s">
        <v>8281</v>
      </c>
      <c r="Q2209" t="s">
        <v>8286</v>
      </c>
      <c r="R2209" s="15">
        <f t="shared" si="153"/>
        <v>41564.194131944445</v>
      </c>
      <c r="S2209" s="15">
        <f t="shared" si="154"/>
        <v>41594.235798611109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1241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>
        <f t="shared" si="151"/>
        <v>124</v>
      </c>
      <c r="O2210">
        <f t="shared" si="152"/>
        <v>51.71</v>
      </c>
      <c r="P2210" s="11" t="s">
        <v>8281</v>
      </c>
      <c r="Q2210" t="s">
        <v>8286</v>
      </c>
      <c r="R2210" s="15">
        <f t="shared" si="153"/>
        <v>40946.882245370369</v>
      </c>
      <c r="S2210" s="15">
        <f t="shared" si="154"/>
        <v>41006.166666666664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1235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>
        <f t="shared" si="151"/>
        <v>247</v>
      </c>
      <c r="O2211">
        <f t="shared" si="152"/>
        <v>82.33</v>
      </c>
      <c r="P2211" s="11" t="s">
        <v>8281</v>
      </c>
      <c r="Q2211" t="s">
        <v>8286</v>
      </c>
      <c r="R2211" s="15">
        <f t="shared" si="153"/>
        <v>41732.479675925926</v>
      </c>
      <c r="S2211" s="15">
        <f t="shared" si="154"/>
        <v>41743.958333333336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1225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>
        <f t="shared" si="151"/>
        <v>31</v>
      </c>
      <c r="O2212">
        <f t="shared" si="152"/>
        <v>17.010000000000002</v>
      </c>
      <c r="P2212" s="11" t="s">
        <v>8281</v>
      </c>
      <c r="Q2212" t="s">
        <v>8286</v>
      </c>
      <c r="R2212" s="15">
        <f t="shared" si="153"/>
        <v>40956.066087962965</v>
      </c>
      <c r="S2212" s="15">
        <f t="shared" si="154"/>
        <v>41013.73333333333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1225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>
        <f t="shared" si="151"/>
        <v>49</v>
      </c>
      <c r="O2213">
        <f t="shared" si="152"/>
        <v>10.210000000000001</v>
      </c>
      <c r="P2213" s="11" t="s">
        <v>8281</v>
      </c>
      <c r="Q2213" t="s">
        <v>8286</v>
      </c>
      <c r="R2213" s="15">
        <f t="shared" si="153"/>
        <v>41716.785011574073</v>
      </c>
      <c r="S2213" s="15">
        <f t="shared" si="154"/>
        <v>41739.290972222225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1225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>
        <f t="shared" si="151"/>
        <v>20</v>
      </c>
      <c r="O2214">
        <f t="shared" si="152"/>
        <v>9.9600000000000009</v>
      </c>
      <c r="P2214" s="11" t="s">
        <v>8281</v>
      </c>
      <c r="Q2214" t="s">
        <v>8286</v>
      </c>
      <c r="R2214" s="15">
        <f t="shared" si="153"/>
        <v>41548.747418981482</v>
      </c>
      <c r="S2214" s="15">
        <f t="shared" si="154"/>
        <v>41582.041666666664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1224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>
        <f t="shared" si="151"/>
        <v>24480</v>
      </c>
      <c r="O2215">
        <f t="shared" si="152"/>
        <v>1224</v>
      </c>
      <c r="P2215" s="11" t="s">
        <v>8281</v>
      </c>
      <c r="Q2215" t="s">
        <v>8286</v>
      </c>
      <c r="R2215" s="15">
        <f t="shared" si="153"/>
        <v>42109.826145833329</v>
      </c>
      <c r="S2215" s="15">
        <f t="shared" si="154"/>
        <v>42139.826145833329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1220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>
        <f t="shared" si="151"/>
        <v>203</v>
      </c>
      <c r="O2216">
        <f t="shared" si="152"/>
        <v>50.83</v>
      </c>
      <c r="P2216" s="11" t="s">
        <v>8281</v>
      </c>
      <c r="Q2216" t="s">
        <v>8286</v>
      </c>
      <c r="R2216" s="15">
        <f t="shared" si="153"/>
        <v>41646.792222222226</v>
      </c>
      <c r="S2216" s="15">
        <f t="shared" si="154"/>
        <v>41676.792222222226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1218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>
        <f t="shared" si="151"/>
        <v>221</v>
      </c>
      <c r="O2217">
        <f t="shared" si="152"/>
        <v>36.909999999999997</v>
      </c>
      <c r="P2217" s="11" t="s">
        <v>8281</v>
      </c>
      <c r="Q2217" t="s">
        <v>8286</v>
      </c>
      <c r="R2217" s="15">
        <f t="shared" si="153"/>
        <v>40958.717268518521</v>
      </c>
      <c r="S2217" s="15">
        <f t="shared" si="154"/>
        <v>40981.290972222225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1218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>
        <f t="shared" si="151"/>
        <v>406</v>
      </c>
      <c r="O2218">
        <f t="shared" si="152"/>
        <v>87</v>
      </c>
      <c r="P2218" s="11" t="s">
        <v>8281</v>
      </c>
      <c r="Q2218" t="s">
        <v>8286</v>
      </c>
      <c r="R2218" s="15">
        <f t="shared" si="153"/>
        <v>42194.751678240747</v>
      </c>
      <c r="S2218" s="15">
        <f t="shared" si="154"/>
        <v>42208.751678240747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1217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>
        <f t="shared" si="151"/>
        <v>290</v>
      </c>
      <c r="O2219">
        <f t="shared" si="152"/>
        <v>135.22</v>
      </c>
      <c r="P2219" s="11" t="s">
        <v>8281</v>
      </c>
      <c r="Q2219" t="s">
        <v>8286</v>
      </c>
      <c r="R2219" s="15">
        <f t="shared" si="153"/>
        <v>42299.776770833334</v>
      </c>
      <c r="S2219" s="15">
        <f t="shared" si="154"/>
        <v>42310.333333333328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1217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>
        <f t="shared" si="151"/>
        <v>61</v>
      </c>
      <c r="O2220">
        <f t="shared" si="152"/>
        <v>16.010000000000002</v>
      </c>
      <c r="P2220" s="11" t="s">
        <v>8281</v>
      </c>
      <c r="Q2220" t="s">
        <v>8286</v>
      </c>
      <c r="R2220" s="15">
        <f t="shared" si="153"/>
        <v>41127.812303240738</v>
      </c>
      <c r="S2220" s="15">
        <f t="shared" si="154"/>
        <v>41150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1216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>
        <f t="shared" si="151"/>
        <v>122</v>
      </c>
      <c r="O2221">
        <f t="shared" si="152"/>
        <v>64</v>
      </c>
      <c r="P2221" s="11" t="s">
        <v>8281</v>
      </c>
      <c r="Q2221" t="s">
        <v>8286</v>
      </c>
      <c r="R2221" s="15">
        <f t="shared" si="153"/>
        <v>42205.718888888892</v>
      </c>
      <c r="S2221" s="15">
        <f t="shared" si="154"/>
        <v>42235.718888888892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1215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>
        <f t="shared" si="151"/>
        <v>35</v>
      </c>
      <c r="O2222">
        <f t="shared" si="152"/>
        <v>17.61</v>
      </c>
      <c r="P2222" s="11" t="s">
        <v>8281</v>
      </c>
      <c r="Q2222" t="s">
        <v>8286</v>
      </c>
      <c r="R2222" s="15">
        <f t="shared" si="153"/>
        <v>41452.060601851852</v>
      </c>
      <c r="S2222" s="15">
        <f t="shared" si="154"/>
        <v>41482.060601851852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>
        <f t="shared" si="151"/>
        <v>16</v>
      </c>
      <c r="O2223">
        <f t="shared" si="152"/>
        <v>5.51</v>
      </c>
      <c r="P2223" s="11" t="s">
        <v>8289</v>
      </c>
      <c r="Q2223" t="s">
        <v>8307</v>
      </c>
      <c r="R2223" s="15">
        <f t="shared" si="153"/>
        <v>42452.666770833333</v>
      </c>
      <c r="S2223" s="15">
        <f t="shared" si="154"/>
        <v>42483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1201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>
        <f t="shared" si="151"/>
        <v>240</v>
      </c>
      <c r="O2224">
        <f t="shared" si="152"/>
        <v>40.03</v>
      </c>
      <c r="P2224" s="11" t="s">
        <v>8289</v>
      </c>
      <c r="Q2224" t="s">
        <v>8307</v>
      </c>
      <c r="R2224" s="15">
        <f t="shared" si="153"/>
        <v>40906.787581018521</v>
      </c>
      <c r="S2224" s="15">
        <f t="shared" si="154"/>
        <v>40936.787581018521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1200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>
        <f t="shared" si="151"/>
        <v>6</v>
      </c>
      <c r="O2225">
        <f t="shared" si="152"/>
        <v>12</v>
      </c>
      <c r="P2225" s="11" t="s">
        <v>8289</v>
      </c>
      <c r="Q2225" t="s">
        <v>8307</v>
      </c>
      <c r="R2225" s="15">
        <f t="shared" si="153"/>
        <v>42152.640833333338</v>
      </c>
      <c r="S2225" s="15">
        <f t="shared" si="154"/>
        <v>42182.640833333338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1200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>
        <f t="shared" si="151"/>
        <v>12</v>
      </c>
      <c r="O2226">
        <f t="shared" si="152"/>
        <v>4.05</v>
      </c>
      <c r="P2226" s="11" t="s">
        <v>8289</v>
      </c>
      <c r="Q2226" t="s">
        <v>8307</v>
      </c>
      <c r="R2226" s="15">
        <f t="shared" si="153"/>
        <v>42644.667534722219</v>
      </c>
      <c r="S2226" s="15">
        <f t="shared" si="154"/>
        <v>42672.791666666672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1200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>
        <f t="shared" si="151"/>
        <v>6</v>
      </c>
      <c r="O2227">
        <f t="shared" si="152"/>
        <v>1</v>
      </c>
      <c r="P2227" s="11" t="s">
        <v>8289</v>
      </c>
      <c r="Q2227" t="s">
        <v>8307</v>
      </c>
      <c r="R2227" s="15">
        <f t="shared" si="153"/>
        <v>41873.79184027778</v>
      </c>
      <c r="S2227" s="15">
        <f t="shared" si="154"/>
        <v>41903.79184027778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>
        <f t="shared" si="151"/>
        <v>7</v>
      </c>
      <c r="O2228">
        <f t="shared" si="152"/>
        <v>3.74</v>
      </c>
      <c r="P2228" s="11" t="s">
        <v>8289</v>
      </c>
      <c r="Q2228" t="s">
        <v>8307</v>
      </c>
      <c r="R2228" s="15">
        <f t="shared" si="153"/>
        <v>42381.79886574074</v>
      </c>
      <c r="S2228" s="15">
        <f t="shared" si="154"/>
        <v>42412.207638888889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1200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>
        <f t="shared" si="151"/>
        <v>9</v>
      </c>
      <c r="O2229">
        <f t="shared" si="152"/>
        <v>3.99</v>
      </c>
      <c r="P2229" s="11" t="s">
        <v>8289</v>
      </c>
      <c r="Q2229" t="s">
        <v>8307</v>
      </c>
      <c r="R2229" s="15">
        <f t="shared" si="153"/>
        <v>41561.807349537034</v>
      </c>
      <c r="S2229" s="15">
        <f t="shared" si="154"/>
        <v>41591.849016203705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1200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>
        <f t="shared" si="151"/>
        <v>120</v>
      </c>
      <c r="O2230">
        <f t="shared" si="152"/>
        <v>8.33</v>
      </c>
      <c r="P2230" s="11" t="s">
        <v>8289</v>
      </c>
      <c r="Q2230" t="s">
        <v>8307</v>
      </c>
      <c r="R2230" s="15">
        <f t="shared" si="153"/>
        <v>42202.278194444443</v>
      </c>
      <c r="S2230" s="15">
        <f t="shared" si="154"/>
        <v>42232.278194444443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1200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>
        <f t="shared" si="151"/>
        <v>15</v>
      </c>
      <c r="O2231">
        <f t="shared" si="152"/>
        <v>2.23</v>
      </c>
      <c r="P2231" s="11" t="s">
        <v>8289</v>
      </c>
      <c r="Q2231" t="s">
        <v>8307</v>
      </c>
      <c r="R2231" s="15">
        <f t="shared" si="153"/>
        <v>41484.664247685185</v>
      </c>
      <c r="S2231" s="15">
        <f t="shared" si="154"/>
        <v>41520.166666666664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1197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>
        <f t="shared" si="151"/>
        <v>14</v>
      </c>
      <c r="O2232">
        <f t="shared" si="152"/>
        <v>2.4</v>
      </c>
      <c r="P2232" s="11" t="s">
        <v>8289</v>
      </c>
      <c r="Q2232" t="s">
        <v>8307</v>
      </c>
      <c r="R2232" s="15">
        <f t="shared" si="153"/>
        <v>41724.881099537037</v>
      </c>
      <c r="S2232" s="15">
        <f t="shared" si="154"/>
        <v>41754.881099537037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1197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>
        <f t="shared" si="151"/>
        <v>48</v>
      </c>
      <c r="O2233">
        <f t="shared" si="152"/>
        <v>1.08</v>
      </c>
      <c r="P2233" s="11" t="s">
        <v>8289</v>
      </c>
      <c r="Q2233" t="s">
        <v>8307</v>
      </c>
      <c r="R2233" s="15">
        <f t="shared" si="153"/>
        <v>41423.910891203705</v>
      </c>
      <c r="S2233" s="15">
        <f t="shared" si="154"/>
        <v>41450.208333333336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1185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>
        <f t="shared" si="151"/>
        <v>24</v>
      </c>
      <c r="O2234">
        <f t="shared" si="152"/>
        <v>1.2</v>
      </c>
      <c r="P2234" s="11" t="s">
        <v>8289</v>
      </c>
      <c r="Q2234" t="s">
        <v>8307</v>
      </c>
      <c r="R2234" s="15">
        <f t="shared" si="153"/>
        <v>41806.794074074074</v>
      </c>
      <c r="S2234" s="15">
        <f t="shared" si="154"/>
        <v>41839.125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1185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>
        <f t="shared" si="151"/>
        <v>47</v>
      </c>
      <c r="O2235">
        <f t="shared" si="152"/>
        <v>3.03</v>
      </c>
      <c r="P2235" s="11" t="s">
        <v>8289</v>
      </c>
      <c r="Q2235" t="s">
        <v>8307</v>
      </c>
      <c r="R2235" s="15">
        <f t="shared" si="153"/>
        <v>42331.378923611104</v>
      </c>
      <c r="S2235" s="15">
        <f t="shared" si="154"/>
        <v>42352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1185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>
        <f t="shared" si="151"/>
        <v>1185</v>
      </c>
      <c r="O2236">
        <f t="shared" si="152"/>
        <v>42.32</v>
      </c>
      <c r="P2236" s="11" t="s">
        <v>8289</v>
      </c>
      <c r="Q2236" t="s">
        <v>8307</v>
      </c>
      <c r="R2236" s="15">
        <f t="shared" si="153"/>
        <v>42710.824618055558</v>
      </c>
      <c r="S2236" s="15">
        <f t="shared" si="154"/>
        <v>42740.824618055558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1183.19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>
        <f t="shared" si="151"/>
        <v>9</v>
      </c>
      <c r="O2237">
        <f t="shared" si="152"/>
        <v>8.0500000000000007</v>
      </c>
      <c r="P2237" s="11" t="s">
        <v>8289</v>
      </c>
      <c r="Q2237" t="s">
        <v>8307</v>
      </c>
      <c r="R2237" s="15">
        <f t="shared" si="153"/>
        <v>42062.022118055553</v>
      </c>
      <c r="S2237" s="15">
        <f t="shared" si="154"/>
        <v>42091.980451388896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1180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>
        <f t="shared" si="151"/>
        <v>42</v>
      </c>
      <c r="O2238">
        <f t="shared" si="152"/>
        <v>1.74</v>
      </c>
      <c r="P2238" s="11" t="s">
        <v>8289</v>
      </c>
      <c r="Q2238" t="s">
        <v>8307</v>
      </c>
      <c r="R2238" s="15">
        <f t="shared" si="153"/>
        <v>42371.617164351846</v>
      </c>
      <c r="S2238" s="15">
        <f t="shared" si="154"/>
        <v>42401.617164351846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>
        <f t="shared" si="151"/>
        <v>7</v>
      </c>
      <c r="O2239">
        <f t="shared" si="152"/>
        <v>1.2</v>
      </c>
      <c r="P2239" s="11" t="s">
        <v>8289</v>
      </c>
      <c r="Q2239" t="s">
        <v>8307</v>
      </c>
      <c r="R2239" s="15">
        <f t="shared" si="153"/>
        <v>41915.003275462965</v>
      </c>
      <c r="S2239" s="15">
        <f t="shared" si="154"/>
        <v>41955.332638888889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1175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>
        <f t="shared" si="151"/>
        <v>29</v>
      </c>
      <c r="O2240">
        <f t="shared" si="152"/>
        <v>14.87</v>
      </c>
      <c r="P2240" s="11" t="s">
        <v>8289</v>
      </c>
      <c r="Q2240" t="s">
        <v>8307</v>
      </c>
      <c r="R2240" s="15">
        <f t="shared" si="153"/>
        <v>42774.621712962966</v>
      </c>
      <c r="S2240" s="15">
        <f t="shared" si="154"/>
        <v>42804.621712962966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1174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>
        <f t="shared" si="151"/>
        <v>5</v>
      </c>
      <c r="O2241">
        <f t="shared" si="152"/>
        <v>2.76</v>
      </c>
      <c r="P2241" s="11" t="s">
        <v>8289</v>
      </c>
      <c r="Q2241" t="s">
        <v>8307</v>
      </c>
      <c r="R2241" s="15">
        <f t="shared" si="153"/>
        <v>41572.958495370374</v>
      </c>
      <c r="S2241" s="15">
        <f t="shared" si="154"/>
        <v>41609.168055555558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1170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>
        <f t="shared" si="151"/>
        <v>23</v>
      </c>
      <c r="O2242">
        <f t="shared" si="152"/>
        <v>12.19</v>
      </c>
      <c r="P2242" s="11" t="s">
        <v>8289</v>
      </c>
      <c r="Q2242" t="s">
        <v>8307</v>
      </c>
      <c r="R2242" s="15">
        <f t="shared" si="153"/>
        <v>42452.825740740736</v>
      </c>
      <c r="S2242" s="15">
        <f t="shared" si="154"/>
        <v>42482.825740740736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>
        <f t="shared" ref="N2243:N2306" si="155">ROUND(E2243/D2243*100,0)</f>
        <v>117</v>
      </c>
      <c r="O2243">
        <f t="shared" ref="O2243:O2306" si="156">IFERROR(ROUND(E2243/L2243,2),0)</f>
        <v>7.17</v>
      </c>
      <c r="P2243" s="11" t="s">
        <v>8289</v>
      </c>
      <c r="Q2243" t="s">
        <v>8307</v>
      </c>
      <c r="R2243" s="15">
        <f t="shared" ref="R2243:R2306" si="157">(((J2243/60)/60)/24)+DATE(1970,1,1)</f>
        <v>42766.827546296292</v>
      </c>
      <c r="S2243" s="15">
        <f t="shared" ref="S2243:S2306" si="158">(((I2243/60)/60)/24)+DATE(1970,1,1)</f>
        <v>42796.827546296292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1165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>
        <f t="shared" si="155"/>
        <v>12</v>
      </c>
      <c r="O2244">
        <f t="shared" si="156"/>
        <v>0.46</v>
      </c>
      <c r="P2244" s="11" t="s">
        <v>8289</v>
      </c>
      <c r="Q2244" t="s">
        <v>8307</v>
      </c>
      <c r="R2244" s="15">
        <f t="shared" si="157"/>
        <v>41569.575613425928</v>
      </c>
      <c r="S2244" s="15">
        <f t="shared" si="158"/>
        <v>41605.126388888886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1161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>
        <f t="shared" si="155"/>
        <v>116100</v>
      </c>
      <c r="O2245">
        <f t="shared" si="156"/>
        <v>0.56999999999999995</v>
      </c>
      <c r="P2245" s="11" t="s">
        <v>8289</v>
      </c>
      <c r="Q2245" t="s">
        <v>8307</v>
      </c>
      <c r="R2245" s="15">
        <f t="shared" si="157"/>
        <v>42800.751041666663</v>
      </c>
      <c r="S2245" s="15">
        <f t="shared" si="158"/>
        <v>42807.125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1156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>
        <f t="shared" si="155"/>
        <v>23</v>
      </c>
      <c r="O2246">
        <f t="shared" si="156"/>
        <v>3.99</v>
      </c>
      <c r="P2246" s="11" t="s">
        <v>8289</v>
      </c>
      <c r="Q2246" t="s">
        <v>8307</v>
      </c>
      <c r="R2246" s="15">
        <f t="shared" si="157"/>
        <v>42647.818819444445</v>
      </c>
      <c r="S2246" s="15">
        <f t="shared" si="158"/>
        <v>42659.854166666672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1155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>
        <f t="shared" si="155"/>
        <v>29</v>
      </c>
      <c r="O2247">
        <f t="shared" si="156"/>
        <v>0.57999999999999996</v>
      </c>
      <c r="P2247" s="11" t="s">
        <v>8289</v>
      </c>
      <c r="Q2247" t="s">
        <v>8307</v>
      </c>
      <c r="R2247" s="15">
        <f t="shared" si="157"/>
        <v>41660.708530092597</v>
      </c>
      <c r="S2247" s="15">
        <f t="shared" si="158"/>
        <v>41691.75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1150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>
        <f t="shared" si="155"/>
        <v>46</v>
      </c>
      <c r="O2248">
        <f t="shared" si="156"/>
        <v>20.18</v>
      </c>
      <c r="P2248" s="11" t="s">
        <v>8289</v>
      </c>
      <c r="Q2248" t="s">
        <v>8307</v>
      </c>
      <c r="R2248" s="15">
        <f t="shared" si="157"/>
        <v>42221.79178240741</v>
      </c>
      <c r="S2248" s="15">
        <f t="shared" si="158"/>
        <v>42251.79178240741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1150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>
        <f t="shared" si="155"/>
        <v>6</v>
      </c>
      <c r="O2249">
        <f t="shared" si="156"/>
        <v>3.03</v>
      </c>
      <c r="P2249" s="11" t="s">
        <v>8289</v>
      </c>
      <c r="Q2249" t="s">
        <v>8307</v>
      </c>
      <c r="R2249" s="15">
        <f t="shared" si="157"/>
        <v>42200.666261574079</v>
      </c>
      <c r="S2249" s="15">
        <f t="shared" si="158"/>
        <v>42214.666261574079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1148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>
        <f t="shared" si="155"/>
        <v>16</v>
      </c>
      <c r="O2250">
        <f t="shared" si="156"/>
        <v>8.9700000000000006</v>
      </c>
      <c r="P2250" s="11" t="s">
        <v>8289</v>
      </c>
      <c r="Q2250" t="s">
        <v>8307</v>
      </c>
      <c r="R2250" s="15">
        <f t="shared" si="157"/>
        <v>42688.875902777778</v>
      </c>
      <c r="S2250" s="15">
        <f t="shared" si="158"/>
        <v>42718.875902777778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1147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>
        <f t="shared" si="155"/>
        <v>33</v>
      </c>
      <c r="O2251">
        <f t="shared" si="156"/>
        <v>6.37</v>
      </c>
      <c r="P2251" s="11" t="s">
        <v>8289</v>
      </c>
      <c r="Q2251" t="s">
        <v>8307</v>
      </c>
      <c r="R2251" s="15">
        <f t="shared" si="157"/>
        <v>41336.703298611108</v>
      </c>
      <c r="S2251" s="15">
        <f t="shared" si="158"/>
        <v>41366.661631944444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1145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>
        <f t="shared" si="155"/>
        <v>5</v>
      </c>
      <c r="O2252">
        <f t="shared" si="156"/>
        <v>2.0099999999999998</v>
      </c>
      <c r="P2252" s="11" t="s">
        <v>8289</v>
      </c>
      <c r="Q2252" t="s">
        <v>8307</v>
      </c>
      <c r="R2252" s="15">
        <f t="shared" si="157"/>
        <v>42677.005474537036</v>
      </c>
      <c r="S2252" s="15">
        <f t="shared" si="158"/>
        <v>42707.0471412037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1145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>
        <f t="shared" si="155"/>
        <v>13</v>
      </c>
      <c r="O2253">
        <f t="shared" si="156"/>
        <v>2.39</v>
      </c>
      <c r="P2253" s="11" t="s">
        <v>8289</v>
      </c>
      <c r="Q2253" t="s">
        <v>8307</v>
      </c>
      <c r="R2253" s="15">
        <f t="shared" si="157"/>
        <v>41846.34579861111</v>
      </c>
      <c r="S2253" s="15">
        <f t="shared" si="158"/>
        <v>41867.34579861111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1145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>
        <f t="shared" si="155"/>
        <v>13</v>
      </c>
      <c r="O2254">
        <f t="shared" si="156"/>
        <v>4.5999999999999996</v>
      </c>
      <c r="P2254" s="11" t="s">
        <v>8289</v>
      </c>
      <c r="Q2254" t="s">
        <v>8307</v>
      </c>
      <c r="R2254" s="15">
        <f t="shared" si="157"/>
        <v>42573.327986111108</v>
      </c>
      <c r="S2254" s="15">
        <f t="shared" si="158"/>
        <v>42588.327986111108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1145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>
        <f t="shared" si="155"/>
        <v>14</v>
      </c>
      <c r="O2255">
        <f t="shared" si="156"/>
        <v>13.63</v>
      </c>
      <c r="P2255" s="11" t="s">
        <v>8289</v>
      </c>
      <c r="Q2255" t="s">
        <v>8307</v>
      </c>
      <c r="R2255" s="15">
        <f t="shared" si="157"/>
        <v>42296.631331018521</v>
      </c>
      <c r="S2255" s="15">
        <f t="shared" si="158"/>
        <v>42326.672997685186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1142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>
        <f t="shared" si="155"/>
        <v>228</v>
      </c>
      <c r="O2256">
        <f t="shared" si="156"/>
        <v>5.8</v>
      </c>
      <c r="P2256" s="11" t="s">
        <v>8289</v>
      </c>
      <c r="Q2256" t="s">
        <v>8307</v>
      </c>
      <c r="R2256" s="15">
        <f t="shared" si="157"/>
        <v>42752.647777777776</v>
      </c>
      <c r="S2256" s="15">
        <f t="shared" si="158"/>
        <v>42759.647777777776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1142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>
        <f t="shared" si="155"/>
        <v>29</v>
      </c>
      <c r="O2257">
        <f t="shared" si="156"/>
        <v>4.21</v>
      </c>
      <c r="P2257" s="11" t="s">
        <v>8289</v>
      </c>
      <c r="Q2257" t="s">
        <v>8307</v>
      </c>
      <c r="R2257" s="15">
        <f t="shared" si="157"/>
        <v>42467.951979166668</v>
      </c>
      <c r="S2257" s="15">
        <f t="shared" si="158"/>
        <v>42497.951979166668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1140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>
        <f t="shared" si="155"/>
        <v>238</v>
      </c>
      <c r="O2258">
        <f t="shared" si="156"/>
        <v>22.8</v>
      </c>
      <c r="P2258" s="11" t="s">
        <v>8289</v>
      </c>
      <c r="Q2258" t="s">
        <v>8307</v>
      </c>
      <c r="R2258" s="15">
        <f t="shared" si="157"/>
        <v>42682.451921296291</v>
      </c>
      <c r="S2258" s="15">
        <f t="shared" si="158"/>
        <v>42696.451921296291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1136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>
        <f t="shared" si="155"/>
        <v>45</v>
      </c>
      <c r="O2259">
        <f t="shared" si="156"/>
        <v>6.72</v>
      </c>
      <c r="P2259" s="11" t="s">
        <v>8289</v>
      </c>
      <c r="Q2259" t="s">
        <v>8307</v>
      </c>
      <c r="R2259" s="15">
        <f t="shared" si="157"/>
        <v>42505.936678240745</v>
      </c>
      <c r="S2259" s="15">
        <f t="shared" si="158"/>
        <v>42540.958333333328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1130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>
        <f t="shared" si="155"/>
        <v>51</v>
      </c>
      <c r="O2260">
        <f t="shared" si="156"/>
        <v>5.51</v>
      </c>
      <c r="P2260" s="11" t="s">
        <v>8289</v>
      </c>
      <c r="Q2260" t="s">
        <v>8307</v>
      </c>
      <c r="R2260" s="15">
        <f t="shared" si="157"/>
        <v>42136.75100694444</v>
      </c>
      <c r="S2260" s="15">
        <f t="shared" si="158"/>
        <v>42166.75100694444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1130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>
        <f t="shared" si="155"/>
        <v>113</v>
      </c>
      <c r="O2261">
        <f t="shared" si="156"/>
        <v>5.49</v>
      </c>
      <c r="P2261" s="11" t="s">
        <v>8289</v>
      </c>
      <c r="Q2261" t="s">
        <v>8307</v>
      </c>
      <c r="R2261" s="15">
        <f t="shared" si="157"/>
        <v>42702.804814814815</v>
      </c>
      <c r="S2261" s="15">
        <f t="shared" si="158"/>
        <v>42712.804814814815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1130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>
        <f t="shared" si="155"/>
        <v>45</v>
      </c>
      <c r="O2262">
        <f t="shared" si="156"/>
        <v>13.45</v>
      </c>
      <c r="P2262" s="11" t="s">
        <v>8289</v>
      </c>
      <c r="Q2262" t="s">
        <v>8307</v>
      </c>
      <c r="R2262" s="15">
        <f t="shared" si="157"/>
        <v>41695.016782407409</v>
      </c>
      <c r="S2262" s="15">
        <f t="shared" si="158"/>
        <v>41724.975115740745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1130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>
        <f t="shared" si="155"/>
        <v>113</v>
      </c>
      <c r="O2263">
        <f t="shared" si="156"/>
        <v>5.38</v>
      </c>
      <c r="P2263" s="11" t="s">
        <v>8289</v>
      </c>
      <c r="Q2263" t="s">
        <v>8307</v>
      </c>
      <c r="R2263" s="15">
        <f t="shared" si="157"/>
        <v>42759.724768518514</v>
      </c>
      <c r="S2263" s="15">
        <f t="shared" si="158"/>
        <v>42780.724768518514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1126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>
        <f t="shared" si="155"/>
        <v>34</v>
      </c>
      <c r="O2264">
        <f t="shared" si="156"/>
        <v>6.22</v>
      </c>
      <c r="P2264" s="11" t="s">
        <v>8289</v>
      </c>
      <c r="Q2264" t="s">
        <v>8307</v>
      </c>
      <c r="R2264" s="15">
        <f t="shared" si="157"/>
        <v>41926.585162037038</v>
      </c>
      <c r="S2264" s="15">
        <f t="shared" si="158"/>
        <v>41961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1126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>
        <f t="shared" si="155"/>
        <v>15</v>
      </c>
      <c r="O2265">
        <f t="shared" si="156"/>
        <v>18.77</v>
      </c>
      <c r="P2265" s="11" t="s">
        <v>8289</v>
      </c>
      <c r="Q2265" t="s">
        <v>8307</v>
      </c>
      <c r="R2265" s="15">
        <f t="shared" si="157"/>
        <v>42014.832326388889</v>
      </c>
      <c r="S2265" s="15">
        <f t="shared" si="158"/>
        <v>42035.832326388889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1125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>
        <f t="shared" si="155"/>
        <v>19</v>
      </c>
      <c r="O2266">
        <f t="shared" si="156"/>
        <v>2.5299999999999998</v>
      </c>
      <c r="P2266" s="11" t="s">
        <v>8289</v>
      </c>
      <c r="Q2266" t="s">
        <v>8307</v>
      </c>
      <c r="R2266" s="15">
        <f t="shared" si="157"/>
        <v>42496.582337962958</v>
      </c>
      <c r="S2266" s="15">
        <f t="shared" si="158"/>
        <v>42513.125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1123.47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>
        <f t="shared" si="155"/>
        <v>562</v>
      </c>
      <c r="O2267">
        <f t="shared" si="156"/>
        <v>66.09</v>
      </c>
      <c r="P2267" s="11" t="s">
        <v>8289</v>
      </c>
      <c r="Q2267" t="s">
        <v>8307</v>
      </c>
      <c r="R2267" s="15">
        <f t="shared" si="157"/>
        <v>42689.853090277778</v>
      </c>
      <c r="S2267" s="15">
        <f t="shared" si="158"/>
        <v>42696.853090277778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1120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>
        <f t="shared" si="155"/>
        <v>75</v>
      </c>
      <c r="O2268">
        <f t="shared" si="156"/>
        <v>5.77</v>
      </c>
      <c r="P2268" s="11" t="s">
        <v>8289</v>
      </c>
      <c r="Q2268" t="s">
        <v>8307</v>
      </c>
      <c r="R2268" s="15">
        <f t="shared" si="157"/>
        <v>42469.874907407408</v>
      </c>
      <c r="S2268" s="15">
        <f t="shared" si="158"/>
        <v>42487.083333333328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>
        <f t="shared" si="155"/>
        <v>6</v>
      </c>
      <c r="O2269">
        <f t="shared" si="156"/>
        <v>2.77</v>
      </c>
      <c r="P2269" s="11" t="s">
        <v>8289</v>
      </c>
      <c r="Q2269" t="s">
        <v>8307</v>
      </c>
      <c r="R2269" s="15">
        <f t="shared" si="157"/>
        <v>41968.829826388886</v>
      </c>
      <c r="S2269" s="15">
        <f t="shared" si="158"/>
        <v>41994.041666666672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1115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>
        <f t="shared" si="155"/>
        <v>4</v>
      </c>
      <c r="O2270">
        <f t="shared" si="156"/>
        <v>5.75</v>
      </c>
      <c r="P2270" s="11" t="s">
        <v>8289</v>
      </c>
      <c r="Q2270" t="s">
        <v>8307</v>
      </c>
      <c r="R2270" s="15">
        <f t="shared" si="157"/>
        <v>42776.082349537035</v>
      </c>
      <c r="S2270" s="15">
        <f t="shared" si="158"/>
        <v>42806.082349537035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>
        <f t="shared" si="155"/>
        <v>45</v>
      </c>
      <c r="O2271">
        <f t="shared" si="156"/>
        <v>1.24</v>
      </c>
      <c r="P2271" s="11" t="s">
        <v>8289</v>
      </c>
      <c r="Q2271" t="s">
        <v>8307</v>
      </c>
      <c r="R2271" s="15">
        <f t="shared" si="157"/>
        <v>42776.704432870371</v>
      </c>
      <c r="S2271" s="15">
        <f t="shared" si="158"/>
        <v>42801.208333333328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1111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>
        <f t="shared" si="155"/>
        <v>4</v>
      </c>
      <c r="O2272">
        <f t="shared" si="156"/>
        <v>0.67</v>
      </c>
      <c r="P2272" s="11" t="s">
        <v>8289</v>
      </c>
      <c r="Q2272" t="s">
        <v>8307</v>
      </c>
      <c r="R2272" s="15">
        <f t="shared" si="157"/>
        <v>42725.869363425925</v>
      </c>
      <c r="S2272" s="15">
        <f t="shared" si="158"/>
        <v>42745.915972222225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>
        <f t="shared" si="155"/>
        <v>6</v>
      </c>
      <c r="O2273">
        <f t="shared" si="156"/>
        <v>0.84</v>
      </c>
      <c r="P2273" s="11" t="s">
        <v>8289</v>
      </c>
      <c r="Q2273" t="s">
        <v>8307</v>
      </c>
      <c r="R2273" s="15">
        <f t="shared" si="157"/>
        <v>42684.000046296293</v>
      </c>
      <c r="S2273" s="15">
        <f t="shared" si="158"/>
        <v>42714.000046296293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1108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>
        <f t="shared" si="155"/>
        <v>111</v>
      </c>
      <c r="O2274">
        <f t="shared" si="156"/>
        <v>1.17</v>
      </c>
      <c r="P2274" s="11" t="s">
        <v>8289</v>
      </c>
      <c r="Q2274" t="s">
        <v>8307</v>
      </c>
      <c r="R2274" s="15">
        <f t="shared" si="157"/>
        <v>42315.699490740735</v>
      </c>
      <c r="S2274" s="15">
        <f t="shared" si="158"/>
        <v>42345.699490740735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1106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>
        <f t="shared" si="155"/>
        <v>44</v>
      </c>
      <c r="O2275">
        <f t="shared" si="156"/>
        <v>7.52</v>
      </c>
      <c r="P2275" s="11" t="s">
        <v>8289</v>
      </c>
      <c r="Q2275" t="s">
        <v>8307</v>
      </c>
      <c r="R2275" s="15">
        <f t="shared" si="157"/>
        <v>42781.549097222218</v>
      </c>
      <c r="S2275" s="15">
        <f t="shared" si="158"/>
        <v>42806.507430555561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1105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>
        <f t="shared" si="155"/>
        <v>44</v>
      </c>
      <c r="O2276">
        <f t="shared" si="156"/>
        <v>11.16</v>
      </c>
      <c r="P2276" s="11" t="s">
        <v>8289</v>
      </c>
      <c r="Q2276" t="s">
        <v>8307</v>
      </c>
      <c r="R2276" s="15">
        <f t="shared" si="157"/>
        <v>41663.500659722224</v>
      </c>
      <c r="S2276" s="15">
        <f t="shared" si="158"/>
        <v>41693.500659722224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1102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>
        <f t="shared" si="155"/>
        <v>170</v>
      </c>
      <c r="O2277">
        <f t="shared" si="156"/>
        <v>13.95</v>
      </c>
      <c r="P2277" s="11" t="s">
        <v>8289</v>
      </c>
      <c r="Q2277" t="s">
        <v>8307</v>
      </c>
      <c r="R2277" s="15">
        <f t="shared" si="157"/>
        <v>41965.616655092599</v>
      </c>
      <c r="S2277" s="15">
        <f t="shared" si="158"/>
        <v>41995.616655092599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1101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>
        <f t="shared" si="155"/>
        <v>24</v>
      </c>
      <c r="O2278">
        <f t="shared" si="156"/>
        <v>14.68</v>
      </c>
      <c r="P2278" s="11" t="s">
        <v>8289</v>
      </c>
      <c r="Q2278" t="s">
        <v>8307</v>
      </c>
      <c r="R2278" s="15">
        <f t="shared" si="157"/>
        <v>41614.651493055557</v>
      </c>
      <c r="S2278" s="15">
        <f t="shared" si="158"/>
        <v>41644.651493055557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1101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>
        <f t="shared" si="155"/>
        <v>13</v>
      </c>
      <c r="O2279">
        <f t="shared" si="156"/>
        <v>5.32</v>
      </c>
      <c r="P2279" s="11" t="s">
        <v>8289</v>
      </c>
      <c r="Q2279" t="s">
        <v>8307</v>
      </c>
      <c r="R2279" s="15">
        <f t="shared" si="157"/>
        <v>40936.678506944445</v>
      </c>
      <c r="S2279" s="15">
        <f t="shared" si="158"/>
        <v>40966.678506944445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1100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>
        <f t="shared" si="155"/>
        <v>55</v>
      </c>
      <c r="O2280">
        <f t="shared" si="156"/>
        <v>10.78</v>
      </c>
      <c r="P2280" s="11" t="s">
        <v>8289</v>
      </c>
      <c r="Q2280" t="s">
        <v>8307</v>
      </c>
      <c r="R2280" s="15">
        <f t="shared" si="157"/>
        <v>42338.709108796291</v>
      </c>
      <c r="S2280" s="15">
        <f t="shared" si="158"/>
        <v>42372.957638888889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1100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>
        <f t="shared" si="155"/>
        <v>110</v>
      </c>
      <c r="O2281">
        <f t="shared" si="156"/>
        <v>34.380000000000003</v>
      </c>
      <c r="P2281" s="11" t="s">
        <v>8289</v>
      </c>
      <c r="Q2281" t="s">
        <v>8307</v>
      </c>
      <c r="R2281" s="15">
        <f t="shared" si="157"/>
        <v>42020.806701388887</v>
      </c>
      <c r="S2281" s="15">
        <f t="shared" si="158"/>
        <v>42039.166666666672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1100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>
        <f t="shared" si="155"/>
        <v>11</v>
      </c>
      <c r="O2282">
        <f t="shared" si="156"/>
        <v>2.29</v>
      </c>
      <c r="P2282" s="11" t="s">
        <v>8289</v>
      </c>
      <c r="Q2282" t="s">
        <v>8307</v>
      </c>
      <c r="R2282" s="15">
        <f t="shared" si="157"/>
        <v>42234.624895833331</v>
      </c>
      <c r="S2282" s="15">
        <f t="shared" si="158"/>
        <v>42264.624895833331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1097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>
        <f t="shared" si="155"/>
        <v>366</v>
      </c>
      <c r="O2283">
        <f t="shared" si="156"/>
        <v>99.73</v>
      </c>
      <c r="P2283" s="11" t="s">
        <v>8281</v>
      </c>
      <c r="Q2283" t="s">
        <v>8282</v>
      </c>
      <c r="R2283" s="15">
        <f t="shared" si="157"/>
        <v>40687.285844907405</v>
      </c>
      <c r="S2283" s="15">
        <f t="shared" si="158"/>
        <v>40749.284722222219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1096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>
        <f t="shared" si="155"/>
        <v>146</v>
      </c>
      <c r="O2284">
        <f t="shared" si="156"/>
        <v>91.33</v>
      </c>
      <c r="P2284" s="11" t="s">
        <v>8281</v>
      </c>
      <c r="Q2284" t="s">
        <v>8282</v>
      </c>
      <c r="R2284" s="15">
        <f t="shared" si="157"/>
        <v>42323.17460648148</v>
      </c>
      <c r="S2284" s="15">
        <f t="shared" si="158"/>
        <v>42383.17460648148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>
        <f t="shared" si="155"/>
        <v>36</v>
      </c>
      <c r="O2285">
        <f t="shared" si="156"/>
        <v>22.73</v>
      </c>
      <c r="P2285" s="11" t="s">
        <v>8281</v>
      </c>
      <c r="Q2285" t="s">
        <v>8282</v>
      </c>
      <c r="R2285" s="15">
        <f t="shared" si="157"/>
        <v>40978.125046296293</v>
      </c>
      <c r="S2285" s="15">
        <f t="shared" si="158"/>
        <v>41038.083379629628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1090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>
        <f t="shared" si="155"/>
        <v>18</v>
      </c>
      <c r="O2286">
        <f t="shared" si="156"/>
        <v>18.47</v>
      </c>
      <c r="P2286" s="11" t="s">
        <v>8281</v>
      </c>
      <c r="Q2286" t="s">
        <v>8282</v>
      </c>
      <c r="R2286" s="15">
        <f t="shared" si="157"/>
        <v>40585.796817129631</v>
      </c>
      <c r="S2286" s="15">
        <f t="shared" si="158"/>
        <v>40614.166666666664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1088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>
        <f t="shared" si="155"/>
        <v>36</v>
      </c>
      <c r="O2287">
        <f t="shared" si="156"/>
        <v>13.77</v>
      </c>
      <c r="P2287" s="11" t="s">
        <v>8281</v>
      </c>
      <c r="Q2287" t="s">
        <v>8282</v>
      </c>
      <c r="R2287" s="15">
        <f t="shared" si="157"/>
        <v>41059.185682870368</v>
      </c>
      <c r="S2287" s="15">
        <f t="shared" si="158"/>
        <v>41089.185682870368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1082.5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>
        <f t="shared" si="155"/>
        <v>72</v>
      </c>
      <c r="O2288">
        <f t="shared" si="156"/>
        <v>77.319999999999993</v>
      </c>
      <c r="P2288" s="11" t="s">
        <v>8281</v>
      </c>
      <c r="Q2288" t="s">
        <v>8282</v>
      </c>
      <c r="R2288" s="15">
        <f t="shared" si="157"/>
        <v>41494.963587962964</v>
      </c>
      <c r="S2288" s="15">
        <f t="shared" si="158"/>
        <v>41523.165972222225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1082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>
        <f t="shared" si="155"/>
        <v>24</v>
      </c>
      <c r="O2289">
        <f t="shared" si="156"/>
        <v>10.210000000000001</v>
      </c>
      <c r="P2289" s="11" t="s">
        <v>8281</v>
      </c>
      <c r="Q2289" t="s">
        <v>8282</v>
      </c>
      <c r="R2289" s="15">
        <f t="shared" si="157"/>
        <v>41792.667361111111</v>
      </c>
      <c r="S2289" s="15">
        <f t="shared" si="158"/>
        <v>41813.667361111111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1082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>
        <f t="shared" si="155"/>
        <v>108</v>
      </c>
      <c r="O2290">
        <f t="shared" si="156"/>
        <v>43.28</v>
      </c>
      <c r="P2290" s="11" t="s">
        <v>8281</v>
      </c>
      <c r="Q2290" t="s">
        <v>8282</v>
      </c>
      <c r="R2290" s="15">
        <f t="shared" si="157"/>
        <v>41067.827418981484</v>
      </c>
      <c r="S2290" s="15">
        <f t="shared" si="158"/>
        <v>41086.75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1081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>
        <f t="shared" si="155"/>
        <v>72</v>
      </c>
      <c r="O2291">
        <f t="shared" si="156"/>
        <v>43.24</v>
      </c>
      <c r="P2291" s="11" t="s">
        <v>8281</v>
      </c>
      <c r="Q2291" t="s">
        <v>8282</v>
      </c>
      <c r="R2291" s="15">
        <f t="shared" si="157"/>
        <v>41571.998379629629</v>
      </c>
      <c r="S2291" s="15">
        <f t="shared" si="158"/>
        <v>41614.973611111112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1080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>
        <f t="shared" si="155"/>
        <v>72</v>
      </c>
      <c r="O2292">
        <f t="shared" si="156"/>
        <v>37.24</v>
      </c>
      <c r="P2292" s="11" t="s">
        <v>8281</v>
      </c>
      <c r="Q2292" t="s">
        <v>8282</v>
      </c>
      <c r="R2292" s="15">
        <f t="shared" si="157"/>
        <v>40070.253819444442</v>
      </c>
      <c r="S2292" s="15">
        <f t="shared" si="158"/>
        <v>40148.708333333336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1080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>
        <f t="shared" si="155"/>
        <v>43</v>
      </c>
      <c r="O2293">
        <f t="shared" si="156"/>
        <v>25.12</v>
      </c>
      <c r="P2293" s="11" t="s">
        <v>8281</v>
      </c>
      <c r="Q2293" t="s">
        <v>8282</v>
      </c>
      <c r="R2293" s="15">
        <f t="shared" si="157"/>
        <v>40987.977060185185</v>
      </c>
      <c r="S2293" s="15">
        <f t="shared" si="158"/>
        <v>41022.166666666664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1078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>
        <f t="shared" si="155"/>
        <v>54</v>
      </c>
      <c r="O2294">
        <f t="shared" si="156"/>
        <v>23.43</v>
      </c>
      <c r="P2294" s="11" t="s">
        <v>8281</v>
      </c>
      <c r="Q2294" t="s">
        <v>8282</v>
      </c>
      <c r="R2294" s="15">
        <f t="shared" si="157"/>
        <v>40987.697638888887</v>
      </c>
      <c r="S2294" s="15">
        <f t="shared" si="158"/>
        <v>41017.697638888887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1073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>
        <f t="shared" si="155"/>
        <v>126</v>
      </c>
      <c r="O2295">
        <f t="shared" si="156"/>
        <v>39.74</v>
      </c>
      <c r="P2295" s="11" t="s">
        <v>8281</v>
      </c>
      <c r="Q2295" t="s">
        <v>8282</v>
      </c>
      <c r="R2295" s="15">
        <f t="shared" si="157"/>
        <v>41151.708321759259</v>
      </c>
      <c r="S2295" s="15">
        <f t="shared" si="158"/>
        <v>41177.165972222225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1072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>
        <f t="shared" si="155"/>
        <v>21</v>
      </c>
      <c r="O2296">
        <f t="shared" si="156"/>
        <v>9.57</v>
      </c>
      <c r="P2296" s="11" t="s">
        <v>8281</v>
      </c>
      <c r="Q2296" t="s">
        <v>8282</v>
      </c>
      <c r="R2296" s="15">
        <f t="shared" si="157"/>
        <v>41264.72314814815</v>
      </c>
      <c r="S2296" s="15">
        <f t="shared" si="158"/>
        <v>41294.72314814815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1069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>
        <f t="shared" si="155"/>
        <v>89</v>
      </c>
      <c r="O2297">
        <f t="shared" si="156"/>
        <v>31.44</v>
      </c>
      <c r="P2297" s="11" t="s">
        <v>8281</v>
      </c>
      <c r="Q2297" t="s">
        <v>8282</v>
      </c>
      <c r="R2297" s="15">
        <f t="shared" si="157"/>
        <v>41270.954351851848</v>
      </c>
      <c r="S2297" s="15">
        <f t="shared" si="158"/>
        <v>41300.954351851848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>
        <f t="shared" si="155"/>
        <v>15</v>
      </c>
      <c r="O2298">
        <f t="shared" si="156"/>
        <v>7.36</v>
      </c>
      <c r="P2298" s="11" t="s">
        <v>8281</v>
      </c>
      <c r="Q2298" t="s">
        <v>8282</v>
      </c>
      <c r="R2298" s="15">
        <f t="shared" si="157"/>
        <v>40927.731782407405</v>
      </c>
      <c r="S2298" s="15">
        <f t="shared" si="158"/>
        <v>40962.731782407405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1066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>
        <f t="shared" si="155"/>
        <v>107</v>
      </c>
      <c r="O2299">
        <f t="shared" si="156"/>
        <v>56.11</v>
      </c>
      <c r="P2299" s="11" t="s">
        <v>8281</v>
      </c>
      <c r="Q2299" t="s">
        <v>8282</v>
      </c>
      <c r="R2299" s="15">
        <f t="shared" si="157"/>
        <v>40948.042233796295</v>
      </c>
      <c r="S2299" s="15">
        <f t="shared" si="158"/>
        <v>40982.165972222225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1066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>
        <f t="shared" si="155"/>
        <v>4</v>
      </c>
      <c r="O2300">
        <f t="shared" si="156"/>
        <v>3.7</v>
      </c>
      <c r="P2300" s="11" t="s">
        <v>8281</v>
      </c>
      <c r="Q2300" t="s">
        <v>8282</v>
      </c>
      <c r="R2300" s="15">
        <f t="shared" si="157"/>
        <v>41694.84065972222</v>
      </c>
      <c r="S2300" s="15">
        <f t="shared" si="158"/>
        <v>41724.798993055556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>
        <f t="shared" si="155"/>
        <v>355</v>
      </c>
      <c r="O2301">
        <f t="shared" si="156"/>
        <v>76.09</v>
      </c>
      <c r="P2301" s="11" t="s">
        <v>8281</v>
      </c>
      <c r="Q2301" t="s">
        <v>8282</v>
      </c>
      <c r="R2301" s="15">
        <f t="shared" si="157"/>
        <v>40565.032511574071</v>
      </c>
      <c r="S2301" s="15">
        <f t="shared" si="158"/>
        <v>40580.032511574071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1065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>
        <f t="shared" si="155"/>
        <v>133</v>
      </c>
      <c r="O2302">
        <f t="shared" si="156"/>
        <v>152.13999999999999</v>
      </c>
      <c r="P2302" s="11" t="s">
        <v>8281</v>
      </c>
      <c r="Q2302" t="s">
        <v>8282</v>
      </c>
      <c r="R2302" s="15">
        <f t="shared" si="157"/>
        <v>41074.727037037039</v>
      </c>
      <c r="S2302" s="15">
        <f t="shared" si="158"/>
        <v>41088.727037037039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1064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>
        <f t="shared" si="155"/>
        <v>21</v>
      </c>
      <c r="O2303">
        <f t="shared" si="156"/>
        <v>5.04</v>
      </c>
      <c r="P2303" s="11" t="s">
        <v>8281</v>
      </c>
      <c r="Q2303" t="s">
        <v>8285</v>
      </c>
      <c r="R2303" s="15">
        <f t="shared" si="157"/>
        <v>41416.146944444445</v>
      </c>
      <c r="S2303" s="15">
        <f t="shared" si="158"/>
        <v>41446.146944444445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1063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>
        <f t="shared" si="155"/>
        <v>46</v>
      </c>
      <c r="O2304">
        <f t="shared" si="156"/>
        <v>12.51</v>
      </c>
      <c r="P2304" s="11" t="s">
        <v>8281</v>
      </c>
      <c r="Q2304" t="s">
        <v>8285</v>
      </c>
      <c r="R2304" s="15">
        <f t="shared" si="157"/>
        <v>41605.868449074071</v>
      </c>
      <c r="S2304" s="15">
        <f t="shared" si="158"/>
        <v>41639.291666666664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1060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>
        <f t="shared" si="155"/>
        <v>16</v>
      </c>
      <c r="O2305">
        <f t="shared" si="156"/>
        <v>10.29</v>
      </c>
      <c r="P2305" s="11" t="s">
        <v>8281</v>
      </c>
      <c r="Q2305" t="s">
        <v>8285</v>
      </c>
      <c r="R2305" s="15">
        <f t="shared" si="157"/>
        <v>40850.111064814817</v>
      </c>
      <c r="S2305" s="15">
        <f t="shared" si="158"/>
        <v>40890.152731481481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1060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>
        <f t="shared" si="155"/>
        <v>18</v>
      </c>
      <c r="O2306">
        <f t="shared" si="156"/>
        <v>9.3800000000000008</v>
      </c>
      <c r="P2306" s="11" t="s">
        <v>8281</v>
      </c>
      <c r="Q2306" t="s">
        <v>8285</v>
      </c>
      <c r="R2306" s="15">
        <f t="shared" si="157"/>
        <v>40502.815868055557</v>
      </c>
      <c r="S2306" s="15">
        <f t="shared" si="158"/>
        <v>40544.207638888889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1058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>
        <f t="shared" ref="N2307:N2370" si="159">ROUND(E2307/D2307*100,0)</f>
        <v>6</v>
      </c>
      <c r="O2307">
        <f t="shared" ref="O2307:O2370" si="160">IFERROR(ROUND(E2307/L2307,2),0)</f>
        <v>6.34</v>
      </c>
      <c r="P2307" s="11" t="s">
        <v>8281</v>
      </c>
      <c r="Q2307" t="s">
        <v>8285</v>
      </c>
      <c r="R2307" s="15">
        <f t="shared" ref="R2307:R2370" si="161">(((J2307/60)/60)/24)+DATE(1970,1,1)</f>
        <v>41834.695277777777</v>
      </c>
      <c r="S2307" s="15">
        <f t="shared" ref="S2307:S2370" si="162">(((I2307/60)/60)/24)+DATE(1970,1,1)</f>
        <v>41859.75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1056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>
        <f t="shared" si="159"/>
        <v>30</v>
      </c>
      <c r="O2308">
        <f t="shared" si="160"/>
        <v>14.47</v>
      </c>
      <c r="P2308" s="11" t="s">
        <v>8281</v>
      </c>
      <c r="Q2308" t="s">
        <v>8285</v>
      </c>
      <c r="R2308" s="15">
        <f t="shared" si="161"/>
        <v>40948.16815972222</v>
      </c>
      <c r="S2308" s="15">
        <f t="shared" si="162"/>
        <v>40978.16815972222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1055.01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>
        <f t="shared" si="159"/>
        <v>54</v>
      </c>
      <c r="O2309">
        <f t="shared" si="160"/>
        <v>14.07</v>
      </c>
      <c r="P2309" s="11" t="s">
        <v>8281</v>
      </c>
      <c r="Q2309" t="s">
        <v>8285</v>
      </c>
      <c r="R2309" s="15">
        <f t="shared" si="161"/>
        <v>41004.802465277775</v>
      </c>
      <c r="S2309" s="15">
        <f t="shared" si="162"/>
        <v>41034.802407407406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>
        <f t="shared" si="159"/>
        <v>2</v>
      </c>
      <c r="O2310">
        <f t="shared" si="160"/>
        <v>1.72</v>
      </c>
      <c r="P2310" s="11" t="s">
        <v>8281</v>
      </c>
      <c r="Q2310" t="s">
        <v>8285</v>
      </c>
      <c r="R2310" s="15">
        <f t="shared" si="161"/>
        <v>41851.962916666671</v>
      </c>
      <c r="S2310" s="15">
        <f t="shared" si="162"/>
        <v>41880.041666666664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>
        <f t="shared" si="159"/>
        <v>18</v>
      </c>
      <c r="O2311">
        <f t="shared" si="160"/>
        <v>9.82</v>
      </c>
      <c r="P2311" s="11" t="s">
        <v>8281</v>
      </c>
      <c r="Q2311" t="s">
        <v>8285</v>
      </c>
      <c r="R2311" s="15">
        <f t="shared" si="161"/>
        <v>41307.987696759257</v>
      </c>
      <c r="S2311" s="15">
        <f t="shared" si="162"/>
        <v>41342.987696759257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>
        <f t="shared" si="159"/>
        <v>6</v>
      </c>
      <c r="O2312">
        <f t="shared" si="160"/>
        <v>0.86</v>
      </c>
      <c r="P2312" s="11" t="s">
        <v>8281</v>
      </c>
      <c r="Q2312" t="s">
        <v>8285</v>
      </c>
      <c r="R2312" s="15">
        <f t="shared" si="161"/>
        <v>41324.79415509259</v>
      </c>
      <c r="S2312" s="15">
        <f t="shared" si="162"/>
        <v>41354.752488425926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>
        <f t="shared" si="159"/>
        <v>12</v>
      </c>
      <c r="O2313">
        <f t="shared" si="160"/>
        <v>10.1</v>
      </c>
      <c r="P2313" s="11" t="s">
        <v>8281</v>
      </c>
      <c r="Q2313" t="s">
        <v>8285</v>
      </c>
      <c r="R2313" s="15">
        <f t="shared" si="161"/>
        <v>41736.004502314812</v>
      </c>
      <c r="S2313" s="15">
        <f t="shared" si="162"/>
        <v>41766.004502314812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1050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>
        <f t="shared" si="159"/>
        <v>35</v>
      </c>
      <c r="O2314">
        <f t="shared" si="160"/>
        <v>13.29</v>
      </c>
      <c r="P2314" s="11" t="s">
        <v>8281</v>
      </c>
      <c r="Q2314" t="s">
        <v>8285</v>
      </c>
      <c r="R2314" s="15">
        <f t="shared" si="161"/>
        <v>41716.632847222223</v>
      </c>
      <c r="S2314" s="15">
        <f t="shared" si="162"/>
        <v>41747.958333333336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1048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>
        <f t="shared" si="159"/>
        <v>21</v>
      </c>
      <c r="O2315">
        <f t="shared" si="160"/>
        <v>6.68</v>
      </c>
      <c r="P2315" s="11" t="s">
        <v>8281</v>
      </c>
      <c r="Q2315" t="s">
        <v>8285</v>
      </c>
      <c r="R2315" s="15">
        <f t="shared" si="161"/>
        <v>41002.958634259259</v>
      </c>
      <c r="S2315" s="15">
        <f t="shared" si="162"/>
        <v>41032.958634259259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1047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>
        <f t="shared" si="159"/>
        <v>87</v>
      </c>
      <c r="O2316">
        <f t="shared" si="160"/>
        <v>20.94</v>
      </c>
      <c r="P2316" s="11" t="s">
        <v>8281</v>
      </c>
      <c r="Q2316" t="s">
        <v>8285</v>
      </c>
      <c r="R2316" s="15">
        <f t="shared" si="161"/>
        <v>41037.551585648151</v>
      </c>
      <c r="S2316" s="15">
        <f t="shared" si="162"/>
        <v>41067.551585648151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1046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>
        <f t="shared" si="159"/>
        <v>42</v>
      </c>
      <c r="O2317">
        <f t="shared" si="160"/>
        <v>16.34</v>
      </c>
      <c r="P2317" s="11" t="s">
        <v>8281</v>
      </c>
      <c r="Q2317" t="s">
        <v>8285</v>
      </c>
      <c r="R2317" s="15">
        <f t="shared" si="161"/>
        <v>41004.72619212963</v>
      </c>
      <c r="S2317" s="15">
        <f t="shared" si="162"/>
        <v>41034.72619212963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1043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>
        <f t="shared" si="159"/>
        <v>7</v>
      </c>
      <c r="O2318">
        <f t="shared" si="160"/>
        <v>5.22</v>
      </c>
      <c r="P2318" s="11" t="s">
        <v>8281</v>
      </c>
      <c r="Q2318" t="s">
        <v>8285</v>
      </c>
      <c r="R2318" s="15">
        <f t="shared" si="161"/>
        <v>40079.725115740745</v>
      </c>
      <c r="S2318" s="15">
        <f t="shared" si="162"/>
        <v>40156.76666666667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>
        <f t="shared" si="159"/>
        <v>260</v>
      </c>
      <c r="O2319">
        <f t="shared" si="160"/>
        <v>47.33</v>
      </c>
      <c r="P2319" s="11" t="s">
        <v>8281</v>
      </c>
      <c r="Q2319" t="s">
        <v>8285</v>
      </c>
      <c r="R2319" s="15">
        <f t="shared" si="161"/>
        <v>40192.542233796295</v>
      </c>
      <c r="S2319" s="15">
        <f t="shared" si="162"/>
        <v>40224.208333333336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1040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>
        <f t="shared" si="159"/>
        <v>21</v>
      </c>
      <c r="O2320">
        <f t="shared" si="160"/>
        <v>6.38</v>
      </c>
      <c r="P2320" s="11" t="s">
        <v>8281</v>
      </c>
      <c r="Q2320" t="s">
        <v>8285</v>
      </c>
      <c r="R2320" s="15">
        <f t="shared" si="161"/>
        <v>40050.643680555557</v>
      </c>
      <c r="S2320" s="15">
        <f t="shared" si="162"/>
        <v>40082.165972222225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>
        <f t="shared" si="159"/>
        <v>35</v>
      </c>
      <c r="O2321">
        <f t="shared" si="160"/>
        <v>13.51</v>
      </c>
      <c r="P2321" s="11" t="s">
        <v>8281</v>
      </c>
      <c r="Q2321" t="s">
        <v>8285</v>
      </c>
      <c r="R2321" s="15">
        <f t="shared" si="161"/>
        <v>41593.082002314812</v>
      </c>
      <c r="S2321" s="15">
        <f t="shared" si="162"/>
        <v>41623.082002314812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>
        <f t="shared" si="159"/>
        <v>21</v>
      </c>
      <c r="O2322">
        <f t="shared" si="160"/>
        <v>11.69</v>
      </c>
      <c r="P2322" s="11" t="s">
        <v>8281</v>
      </c>
      <c r="Q2322" t="s">
        <v>8285</v>
      </c>
      <c r="R2322" s="15">
        <f t="shared" si="161"/>
        <v>41696.817129629628</v>
      </c>
      <c r="S2322" s="15">
        <f t="shared" si="162"/>
        <v>41731.775462962964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1040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>
        <f t="shared" si="159"/>
        <v>10</v>
      </c>
      <c r="O2323">
        <f t="shared" si="160"/>
        <v>16.25</v>
      </c>
      <c r="P2323" s="11" t="s">
        <v>8292</v>
      </c>
      <c r="Q2323" t="s">
        <v>8308</v>
      </c>
      <c r="R2323" s="15">
        <f t="shared" si="161"/>
        <v>42799.260428240741</v>
      </c>
      <c r="S2323" s="15">
        <f t="shared" si="162"/>
        <v>42829.21876157407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1036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>
        <f t="shared" si="159"/>
        <v>38</v>
      </c>
      <c r="O2324">
        <f t="shared" si="160"/>
        <v>259</v>
      </c>
      <c r="P2324" s="11" t="s">
        <v>8292</v>
      </c>
      <c r="Q2324" t="s">
        <v>8308</v>
      </c>
      <c r="R2324" s="15">
        <f t="shared" si="161"/>
        <v>42804.895474537043</v>
      </c>
      <c r="S2324" s="15">
        <f t="shared" si="162"/>
        <v>42834.853807870371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1035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>
        <f t="shared" si="159"/>
        <v>414</v>
      </c>
      <c r="O2325">
        <f t="shared" si="160"/>
        <v>258.75</v>
      </c>
      <c r="P2325" s="11" t="s">
        <v>8292</v>
      </c>
      <c r="Q2325" t="s">
        <v>8308</v>
      </c>
      <c r="R2325" s="15">
        <f t="shared" si="161"/>
        <v>42807.755173611105</v>
      </c>
      <c r="S2325" s="15">
        <f t="shared" si="162"/>
        <v>42814.755173611105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1035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>
        <f t="shared" si="159"/>
        <v>14</v>
      </c>
      <c r="O2326">
        <f t="shared" si="160"/>
        <v>16.97</v>
      </c>
      <c r="P2326" s="11" t="s">
        <v>8292</v>
      </c>
      <c r="Q2326" t="s">
        <v>8308</v>
      </c>
      <c r="R2326" s="15">
        <f t="shared" si="161"/>
        <v>42790.885243055556</v>
      </c>
      <c r="S2326" s="15">
        <f t="shared" si="162"/>
        <v>42820.843576388885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1035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>
        <f t="shared" si="159"/>
        <v>104</v>
      </c>
      <c r="O2327">
        <f t="shared" si="160"/>
        <v>147.86000000000001</v>
      </c>
      <c r="P2327" s="11" t="s">
        <v>8292</v>
      </c>
      <c r="Q2327" t="s">
        <v>8308</v>
      </c>
      <c r="R2327" s="15">
        <f t="shared" si="161"/>
        <v>42794.022349537037</v>
      </c>
      <c r="S2327" s="15">
        <f t="shared" si="162"/>
        <v>42823.980682870373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1035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>
        <f t="shared" si="159"/>
        <v>7</v>
      </c>
      <c r="O2328">
        <f t="shared" si="160"/>
        <v>1035</v>
      </c>
      <c r="P2328" s="11" t="s">
        <v>8292</v>
      </c>
      <c r="Q2328" t="s">
        <v>8308</v>
      </c>
      <c r="R2328" s="15">
        <f t="shared" si="161"/>
        <v>42804.034120370372</v>
      </c>
      <c r="S2328" s="15">
        <f t="shared" si="162"/>
        <v>42855.708333333328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>
        <f t="shared" si="159"/>
        <v>3</v>
      </c>
      <c r="O2329">
        <f t="shared" si="160"/>
        <v>0.31</v>
      </c>
      <c r="P2329" s="11" t="s">
        <v>8292</v>
      </c>
      <c r="Q2329" t="s">
        <v>8308</v>
      </c>
      <c r="R2329" s="15">
        <f t="shared" si="161"/>
        <v>41842.917129629634</v>
      </c>
      <c r="S2329" s="15">
        <f t="shared" si="162"/>
        <v>41877.917129629634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1030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>
        <f t="shared" si="159"/>
        <v>10</v>
      </c>
      <c r="O2330">
        <f t="shared" si="160"/>
        <v>1.92</v>
      </c>
      <c r="P2330" s="11" t="s">
        <v>8292</v>
      </c>
      <c r="Q2330" t="s">
        <v>8308</v>
      </c>
      <c r="R2330" s="15">
        <f t="shared" si="161"/>
        <v>42139.781678240746</v>
      </c>
      <c r="S2330" s="15">
        <f t="shared" si="162"/>
        <v>42169.781678240746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1030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>
        <f t="shared" si="159"/>
        <v>4</v>
      </c>
      <c r="O2331">
        <f t="shared" si="160"/>
        <v>8.24</v>
      </c>
      <c r="P2331" s="11" t="s">
        <v>8292</v>
      </c>
      <c r="Q2331" t="s">
        <v>8308</v>
      </c>
      <c r="R2331" s="15">
        <f t="shared" si="161"/>
        <v>41807.624374999999</v>
      </c>
      <c r="S2331" s="15">
        <f t="shared" si="162"/>
        <v>41837.624374999999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1026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>
        <f t="shared" si="159"/>
        <v>3</v>
      </c>
      <c r="O2332">
        <f t="shared" si="160"/>
        <v>6.29</v>
      </c>
      <c r="P2332" s="11" t="s">
        <v>8292</v>
      </c>
      <c r="Q2332" t="s">
        <v>8308</v>
      </c>
      <c r="R2332" s="15">
        <f t="shared" si="161"/>
        <v>42332.89980324074</v>
      </c>
      <c r="S2332" s="15">
        <f t="shared" si="162"/>
        <v>42363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1026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>
        <f t="shared" si="159"/>
        <v>13</v>
      </c>
      <c r="O2333">
        <f t="shared" si="160"/>
        <v>3.63</v>
      </c>
      <c r="P2333" s="11" t="s">
        <v>8292</v>
      </c>
      <c r="Q2333" t="s">
        <v>8308</v>
      </c>
      <c r="R2333" s="15">
        <f t="shared" si="161"/>
        <v>41839.005671296298</v>
      </c>
      <c r="S2333" s="15">
        <f t="shared" si="162"/>
        <v>41869.005671296298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1026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>
        <f t="shared" si="159"/>
        <v>4</v>
      </c>
      <c r="O2334">
        <f t="shared" si="160"/>
        <v>2.91</v>
      </c>
      <c r="P2334" s="11" t="s">
        <v>8292</v>
      </c>
      <c r="Q2334" t="s">
        <v>8308</v>
      </c>
      <c r="R2334" s="15">
        <f t="shared" si="161"/>
        <v>42011.628136574072</v>
      </c>
      <c r="S2334" s="15">
        <f t="shared" si="162"/>
        <v>42041.628136574072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1025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>
        <f t="shared" si="159"/>
        <v>171</v>
      </c>
      <c r="O2335">
        <f t="shared" si="160"/>
        <v>10.9</v>
      </c>
      <c r="P2335" s="11" t="s">
        <v>8292</v>
      </c>
      <c r="Q2335" t="s">
        <v>8308</v>
      </c>
      <c r="R2335" s="15">
        <f t="shared" si="161"/>
        <v>41767.650347222225</v>
      </c>
      <c r="S2335" s="15">
        <f t="shared" si="162"/>
        <v>41788.743055555555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1025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>
        <f t="shared" si="159"/>
        <v>26</v>
      </c>
      <c r="O2336">
        <f t="shared" si="160"/>
        <v>15.3</v>
      </c>
      <c r="P2336" s="11" t="s">
        <v>8292</v>
      </c>
      <c r="Q2336" t="s">
        <v>8308</v>
      </c>
      <c r="R2336" s="15">
        <f t="shared" si="161"/>
        <v>41918.670115740737</v>
      </c>
      <c r="S2336" s="15">
        <f t="shared" si="162"/>
        <v>41948.731944444444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1025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>
        <f t="shared" si="159"/>
        <v>4</v>
      </c>
      <c r="O2337">
        <f t="shared" si="160"/>
        <v>4.6399999999999997</v>
      </c>
      <c r="P2337" s="11" t="s">
        <v>8292</v>
      </c>
      <c r="Q2337" t="s">
        <v>8308</v>
      </c>
      <c r="R2337" s="15">
        <f t="shared" si="161"/>
        <v>41771.572256944448</v>
      </c>
      <c r="S2337" s="15">
        <f t="shared" si="162"/>
        <v>41801.572256944448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1021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>
        <f t="shared" si="159"/>
        <v>5</v>
      </c>
      <c r="O2338">
        <f t="shared" si="160"/>
        <v>0.47</v>
      </c>
      <c r="P2338" s="11" t="s">
        <v>8292</v>
      </c>
      <c r="Q2338" t="s">
        <v>8308</v>
      </c>
      <c r="R2338" s="15">
        <f t="shared" si="161"/>
        <v>41666.924710648149</v>
      </c>
      <c r="S2338" s="15">
        <f t="shared" si="162"/>
        <v>41706.924710648149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1020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>
        <f t="shared" si="159"/>
        <v>9</v>
      </c>
      <c r="O2339">
        <f t="shared" si="160"/>
        <v>5.7</v>
      </c>
      <c r="P2339" s="11" t="s">
        <v>8292</v>
      </c>
      <c r="Q2339" t="s">
        <v>8308</v>
      </c>
      <c r="R2339" s="15">
        <f t="shared" si="161"/>
        <v>41786.640543981484</v>
      </c>
      <c r="S2339" s="15">
        <f t="shared" si="162"/>
        <v>41816.640543981484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1020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>
        <f t="shared" si="159"/>
        <v>7</v>
      </c>
      <c r="O2340">
        <f t="shared" si="160"/>
        <v>8.2899999999999991</v>
      </c>
      <c r="P2340" s="11" t="s">
        <v>8292</v>
      </c>
      <c r="Q2340" t="s">
        <v>8308</v>
      </c>
      <c r="R2340" s="15">
        <f t="shared" si="161"/>
        <v>41789.896805555552</v>
      </c>
      <c r="S2340" s="15">
        <f t="shared" si="162"/>
        <v>41819.896805555552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1020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>
        <f t="shared" si="159"/>
        <v>4</v>
      </c>
      <c r="O2341">
        <f t="shared" si="160"/>
        <v>0.92</v>
      </c>
      <c r="P2341" s="11" t="s">
        <v>8292</v>
      </c>
      <c r="Q2341" t="s">
        <v>8308</v>
      </c>
      <c r="R2341" s="15">
        <f t="shared" si="161"/>
        <v>42692.79987268518</v>
      </c>
      <c r="S2341" s="15">
        <f t="shared" si="162"/>
        <v>42723.332638888889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1016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>
        <f t="shared" si="159"/>
        <v>3</v>
      </c>
      <c r="O2342">
        <f t="shared" si="160"/>
        <v>2.52</v>
      </c>
      <c r="P2342" s="11" t="s">
        <v>8292</v>
      </c>
      <c r="Q2342" t="s">
        <v>8308</v>
      </c>
      <c r="R2342" s="15">
        <f t="shared" si="161"/>
        <v>42643.642800925925</v>
      </c>
      <c r="S2342" s="15">
        <f t="shared" si="162"/>
        <v>42673.642800925925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1015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>
        <f t="shared" si="159"/>
        <v>20</v>
      </c>
      <c r="O2343">
        <f t="shared" si="160"/>
        <v>0</v>
      </c>
      <c r="P2343" s="11" t="s">
        <v>8275</v>
      </c>
      <c r="Q2343" t="s">
        <v>8276</v>
      </c>
      <c r="R2343" s="15">
        <f t="shared" si="161"/>
        <v>42167.813703703709</v>
      </c>
      <c r="S2343" s="15">
        <f t="shared" si="162"/>
        <v>42197.813703703709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1015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>
        <f t="shared" si="159"/>
        <v>18</v>
      </c>
      <c r="O2344">
        <f t="shared" si="160"/>
        <v>0</v>
      </c>
      <c r="P2344" s="11" t="s">
        <v>8275</v>
      </c>
      <c r="Q2344" t="s">
        <v>8276</v>
      </c>
      <c r="R2344" s="15">
        <f t="shared" si="161"/>
        <v>41897.702199074076</v>
      </c>
      <c r="S2344" s="15">
        <f t="shared" si="162"/>
        <v>41918.208333333336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1011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>
        <f t="shared" si="159"/>
        <v>10</v>
      </c>
      <c r="O2345">
        <f t="shared" si="160"/>
        <v>1011</v>
      </c>
      <c r="P2345" s="11" t="s">
        <v>8275</v>
      </c>
      <c r="Q2345" t="s">
        <v>8276</v>
      </c>
      <c r="R2345" s="15">
        <f t="shared" si="161"/>
        <v>42327.825289351851</v>
      </c>
      <c r="S2345" s="15">
        <f t="shared" si="162"/>
        <v>42377.82430555555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1010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>
        <f t="shared" si="159"/>
        <v>101</v>
      </c>
      <c r="O2346">
        <f t="shared" si="160"/>
        <v>1010</v>
      </c>
      <c r="P2346" s="11" t="s">
        <v>8275</v>
      </c>
      <c r="Q2346" t="s">
        <v>8276</v>
      </c>
      <c r="R2346" s="15">
        <f t="shared" si="161"/>
        <v>42515.727650462963</v>
      </c>
      <c r="S2346" s="15">
        <f t="shared" si="162"/>
        <v>42545.727650462963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1010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>
        <f t="shared" si="159"/>
        <v>34</v>
      </c>
      <c r="O2347">
        <f t="shared" si="160"/>
        <v>0</v>
      </c>
      <c r="P2347" s="11" t="s">
        <v>8275</v>
      </c>
      <c r="Q2347" t="s">
        <v>8276</v>
      </c>
      <c r="R2347" s="15">
        <f t="shared" si="161"/>
        <v>42060.001805555556</v>
      </c>
      <c r="S2347" s="15">
        <f t="shared" si="162"/>
        <v>42094.985416666663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1006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>
        <f t="shared" si="159"/>
        <v>2</v>
      </c>
      <c r="O2348">
        <f t="shared" si="160"/>
        <v>335.33</v>
      </c>
      <c r="P2348" s="11" t="s">
        <v>8275</v>
      </c>
      <c r="Q2348" t="s">
        <v>8276</v>
      </c>
      <c r="R2348" s="15">
        <f t="shared" si="161"/>
        <v>42615.79896990741</v>
      </c>
      <c r="S2348" s="15">
        <f t="shared" si="162"/>
        <v>42660.79896990741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1005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>
        <f t="shared" si="159"/>
        <v>101</v>
      </c>
      <c r="O2349">
        <f t="shared" si="160"/>
        <v>1005</v>
      </c>
      <c r="P2349" s="11" t="s">
        <v>8275</v>
      </c>
      <c r="Q2349" t="s">
        <v>8276</v>
      </c>
      <c r="R2349" s="15">
        <f t="shared" si="161"/>
        <v>42577.607361111113</v>
      </c>
      <c r="S2349" s="15">
        <f t="shared" si="162"/>
        <v>42607.607361111113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1005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>
        <f t="shared" si="159"/>
        <v>1</v>
      </c>
      <c r="O2350">
        <f t="shared" si="160"/>
        <v>201</v>
      </c>
      <c r="P2350" s="11" t="s">
        <v>8275</v>
      </c>
      <c r="Q2350" t="s">
        <v>8276</v>
      </c>
      <c r="R2350" s="15">
        <f t="shared" si="161"/>
        <v>42360.932152777779</v>
      </c>
      <c r="S2350" s="15">
        <f t="shared" si="162"/>
        <v>42420.932152777779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1004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>
        <f t="shared" si="159"/>
        <v>0</v>
      </c>
      <c r="O2351">
        <f t="shared" si="160"/>
        <v>0</v>
      </c>
      <c r="P2351" s="11" t="s">
        <v>8275</v>
      </c>
      <c r="Q2351" t="s">
        <v>8276</v>
      </c>
      <c r="R2351" s="15">
        <f t="shared" si="161"/>
        <v>42198.775787037041</v>
      </c>
      <c r="S2351" s="15">
        <f t="shared" si="162"/>
        <v>42227.775787037041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1003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>
        <f t="shared" si="159"/>
        <v>2</v>
      </c>
      <c r="O2352">
        <f t="shared" si="160"/>
        <v>0</v>
      </c>
      <c r="P2352" s="11" t="s">
        <v>8275</v>
      </c>
      <c r="Q2352" t="s">
        <v>8276</v>
      </c>
      <c r="R2352" s="15">
        <f t="shared" si="161"/>
        <v>42708.842245370368</v>
      </c>
      <c r="S2352" s="15">
        <f t="shared" si="162"/>
        <v>42738.842245370368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1003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>
        <f t="shared" si="159"/>
        <v>5</v>
      </c>
      <c r="O2353">
        <f t="shared" si="160"/>
        <v>143.29</v>
      </c>
      <c r="P2353" s="11" t="s">
        <v>8275</v>
      </c>
      <c r="Q2353" t="s">
        <v>8276</v>
      </c>
      <c r="R2353" s="15">
        <f t="shared" si="161"/>
        <v>42094.101145833338</v>
      </c>
      <c r="S2353" s="15">
        <f t="shared" si="162"/>
        <v>42124.101145833338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1002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>
        <f t="shared" si="159"/>
        <v>50</v>
      </c>
      <c r="O2354">
        <f t="shared" si="160"/>
        <v>0</v>
      </c>
      <c r="P2354" s="11" t="s">
        <v>8275</v>
      </c>
      <c r="Q2354" t="s">
        <v>8276</v>
      </c>
      <c r="R2354" s="15">
        <f t="shared" si="161"/>
        <v>42101.633703703701</v>
      </c>
      <c r="S2354" s="15">
        <f t="shared" si="162"/>
        <v>42161.633703703701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1001.49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>
        <f t="shared" si="159"/>
        <v>100</v>
      </c>
      <c r="O2355">
        <f t="shared" si="160"/>
        <v>0</v>
      </c>
      <c r="P2355" s="11" t="s">
        <v>8275</v>
      </c>
      <c r="Q2355" t="s">
        <v>8276</v>
      </c>
      <c r="R2355" s="15">
        <f t="shared" si="161"/>
        <v>42103.676180555558</v>
      </c>
      <c r="S2355" s="15">
        <f t="shared" si="162"/>
        <v>42115.676180555558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1001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>
        <f t="shared" si="159"/>
        <v>3</v>
      </c>
      <c r="O2356">
        <f t="shared" si="160"/>
        <v>1001</v>
      </c>
      <c r="P2356" s="11" t="s">
        <v>8275</v>
      </c>
      <c r="Q2356" t="s">
        <v>8276</v>
      </c>
      <c r="R2356" s="15">
        <f t="shared" si="161"/>
        <v>41954.722916666666</v>
      </c>
      <c r="S2356" s="15">
        <f t="shared" si="162"/>
        <v>42014.722916666666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1001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>
        <f t="shared" si="159"/>
        <v>13</v>
      </c>
      <c r="O2357">
        <f t="shared" si="160"/>
        <v>500.5</v>
      </c>
      <c r="P2357" s="11" t="s">
        <v>8275</v>
      </c>
      <c r="Q2357" t="s">
        <v>8276</v>
      </c>
      <c r="R2357" s="15">
        <f t="shared" si="161"/>
        <v>42096.918240740735</v>
      </c>
      <c r="S2357" s="15">
        <f t="shared" si="162"/>
        <v>42126.918240740735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1001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>
        <f t="shared" si="159"/>
        <v>10</v>
      </c>
      <c r="O2358">
        <f t="shared" si="160"/>
        <v>0</v>
      </c>
      <c r="P2358" s="11" t="s">
        <v>8275</v>
      </c>
      <c r="Q2358" t="s">
        <v>8276</v>
      </c>
      <c r="R2358" s="15">
        <f t="shared" si="161"/>
        <v>42130.78361111111</v>
      </c>
      <c r="S2358" s="15">
        <f t="shared" si="162"/>
        <v>42160.78361111111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1001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>
        <f t="shared" si="159"/>
        <v>4</v>
      </c>
      <c r="O2359">
        <f t="shared" si="160"/>
        <v>0</v>
      </c>
      <c r="P2359" s="11" t="s">
        <v>8275</v>
      </c>
      <c r="Q2359" t="s">
        <v>8276</v>
      </c>
      <c r="R2359" s="15">
        <f t="shared" si="161"/>
        <v>42264.620115740734</v>
      </c>
      <c r="S2359" s="15">
        <f t="shared" si="162"/>
        <v>42294.620115740734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1001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>
        <f t="shared" si="159"/>
        <v>67</v>
      </c>
      <c r="O2360">
        <f t="shared" si="160"/>
        <v>0</v>
      </c>
      <c r="P2360" s="11" t="s">
        <v>8275</v>
      </c>
      <c r="Q2360" t="s">
        <v>8276</v>
      </c>
      <c r="R2360" s="15">
        <f t="shared" si="161"/>
        <v>41978.930972222224</v>
      </c>
      <c r="S2360" s="15">
        <f t="shared" si="162"/>
        <v>42035.027083333334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1000.99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>
        <f t="shared" si="159"/>
        <v>13</v>
      </c>
      <c r="O2361">
        <f t="shared" si="160"/>
        <v>333.66</v>
      </c>
      <c r="P2361" s="11" t="s">
        <v>8275</v>
      </c>
      <c r="Q2361" t="s">
        <v>8276</v>
      </c>
      <c r="R2361" s="15">
        <f t="shared" si="161"/>
        <v>42159.649583333332</v>
      </c>
      <c r="S2361" s="15">
        <f t="shared" si="162"/>
        <v>42219.649583333332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1000.01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>
        <f t="shared" si="159"/>
        <v>20</v>
      </c>
      <c r="O2362">
        <f t="shared" si="160"/>
        <v>1000.01</v>
      </c>
      <c r="P2362" s="11" t="s">
        <v>8275</v>
      </c>
      <c r="Q2362" t="s">
        <v>8276</v>
      </c>
      <c r="R2362" s="15">
        <f t="shared" si="161"/>
        <v>42377.70694444445</v>
      </c>
      <c r="S2362" s="15">
        <f t="shared" si="162"/>
        <v>42407.70694444445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1000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>
        <f t="shared" si="159"/>
        <v>500</v>
      </c>
      <c r="O2363">
        <f t="shared" si="160"/>
        <v>0</v>
      </c>
      <c r="P2363" s="11" t="s">
        <v>8275</v>
      </c>
      <c r="Q2363" t="s">
        <v>8276</v>
      </c>
      <c r="R2363" s="15">
        <f t="shared" si="161"/>
        <v>42466.858888888892</v>
      </c>
      <c r="S2363" s="15">
        <f t="shared" si="162"/>
        <v>42490.916666666672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1000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>
        <f t="shared" si="159"/>
        <v>238</v>
      </c>
      <c r="O2364">
        <f t="shared" si="160"/>
        <v>500</v>
      </c>
      <c r="P2364" s="11" t="s">
        <v>8275</v>
      </c>
      <c r="Q2364" t="s">
        <v>8276</v>
      </c>
      <c r="R2364" s="15">
        <f t="shared" si="161"/>
        <v>41954.688310185185</v>
      </c>
      <c r="S2364" s="15">
        <f t="shared" si="162"/>
        <v>41984.688310185185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1000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>
        <f t="shared" si="159"/>
        <v>1</v>
      </c>
      <c r="O2365">
        <f t="shared" si="160"/>
        <v>0</v>
      </c>
      <c r="P2365" s="11" t="s">
        <v>8275</v>
      </c>
      <c r="Q2365" t="s">
        <v>8276</v>
      </c>
      <c r="R2365" s="15">
        <f t="shared" si="161"/>
        <v>42322.011574074073</v>
      </c>
      <c r="S2365" s="15">
        <f t="shared" si="162"/>
        <v>42367.011574074073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1000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>
        <f t="shared" si="159"/>
        <v>781</v>
      </c>
      <c r="O2366">
        <f t="shared" si="160"/>
        <v>0</v>
      </c>
      <c r="P2366" s="11" t="s">
        <v>8275</v>
      </c>
      <c r="Q2366" t="s">
        <v>8276</v>
      </c>
      <c r="R2366" s="15">
        <f t="shared" si="161"/>
        <v>42248.934675925921</v>
      </c>
      <c r="S2366" s="15">
        <f t="shared" si="162"/>
        <v>42303.934675925921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1000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>
        <f t="shared" si="159"/>
        <v>100</v>
      </c>
      <c r="O2367">
        <f t="shared" si="160"/>
        <v>0</v>
      </c>
      <c r="P2367" s="11" t="s">
        <v>8275</v>
      </c>
      <c r="Q2367" t="s">
        <v>8276</v>
      </c>
      <c r="R2367" s="15">
        <f t="shared" si="161"/>
        <v>42346.736400462964</v>
      </c>
      <c r="S2367" s="15">
        <f t="shared" si="162"/>
        <v>42386.958333333328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1000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>
        <f t="shared" si="159"/>
        <v>4</v>
      </c>
      <c r="O2368">
        <f t="shared" si="160"/>
        <v>37.04</v>
      </c>
      <c r="P2368" s="11" t="s">
        <v>8275</v>
      </c>
      <c r="Q2368" t="s">
        <v>8276</v>
      </c>
      <c r="R2368" s="15">
        <f t="shared" si="161"/>
        <v>42268.531631944439</v>
      </c>
      <c r="S2368" s="15">
        <f t="shared" si="162"/>
        <v>42298.531631944439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1000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>
        <f t="shared" si="159"/>
        <v>2</v>
      </c>
      <c r="O2369">
        <f t="shared" si="160"/>
        <v>71.430000000000007</v>
      </c>
      <c r="P2369" s="11" t="s">
        <v>8275</v>
      </c>
      <c r="Q2369" t="s">
        <v>8276</v>
      </c>
      <c r="R2369" s="15">
        <f t="shared" si="161"/>
        <v>42425.970092592594</v>
      </c>
      <c r="S2369" s="15">
        <f t="shared" si="162"/>
        <v>42485.928425925929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>
        <f t="shared" si="159"/>
        <v>3</v>
      </c>
      <c r="O2370">
        <f t="shared" si="160"/>
        <v>500</v>
      </c>
      <c r="P2370" s="11" t="s">
        <v>8275</v>
      </c>
      <c r="Q2370" t="s">
        <v>8276</v>
      </c>
      <c r="R2370" s="15">
        <f t="shared" si="161"/>
        <v>42063.721817129626</v>
      </c>
      <c r="S2370" s="15">
        <f t="shared" si="162"/>
        <v>42108.680150462969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1000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>
        <f t="shared" ref="N2371:N2434" si="163">ROUND(E2371/D2371*100,0)</f>
        <v>4</v>
      </c>
      <c r="O2371">
        <f t="shared" ref="O2371:O2434" si="164">IFERROR(ROUND(E2371/L2371,2),0)</f>
        <v>0</v>
      </c>
      <c r="P2371" s="11" t="s">
        <v>8275</v>
      </c>
      <c r="Q2371" t="s">
        <v>8276</v>
      </c>
      <c r="R2371" s="15">
        <f t="shared" ref="R2371:R2434" si="165">(((J2371/60)/60)/24)+DATE(1970,1,1)</f>
        <v>42380.812627314815</v>
      </c>
      <c r="S2371" s="15">
        <f t="shared" ref="S2371:S2434" si="166">(((I2371/60)/60)/24)+DATE(1970,1,1)</f>
        <v>42410.812627314815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1000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>
        <f t="shared" si="163"/>
        <v>4</v>
      </c>
      <c r="O2372">
        <f t="shared" si="164"/>
        <v>250</v>
      </c>
      <c r="P2372" s="11" t="s">
        <v>8275</v>
      </c>
      <c r="Q2372" t="s">
        <v>8276</v>
      </c>
      <c r="R2372" s="15">
        <f t="shared" si="165"/>
        <v>41961.18913194444</v>
      </c>
      <c r="S2372" s="15">
        <f t="shared" si="166"/>
        <v>41991.18913194444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1000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>
        <f t="shared" si="163"/>
        <v>50</v>
      </c>
      <c r="O2373">
        <f t="shared" si="164"/>
        <v>0</v>
      </c>
      <c r="P2373" s="11" t="s">
        <v>8275</v>
      </c>
      <c r="Q2373" t="s">
        <v>8276</v>
      </c>
      <c r="R2373" s="15">
        <f t="shared" si="165"/>
        <v>42150.777731481481</v>
      </c>
      <c r="S2373" s="15">
        <f t="shared" si="166"/>
        <v>42180.777731481481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1000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>
        <f t="shared" si="163"/>
        <v>18</v>
      </c>
      <c r="O2374">
        <f t="shared" si="164"/>
        <v>166.67</v>
      </c>
      <c r="P2374" s="11" t="s">
        <v>8275</v>
      </c>
      <c r="Q2374" t="s">
        <v>8276</v>
      </c>
      <c r="R2374" s="15">
        <f t="shared" si="165"/>
        <v>42088.069108796291</v>
      </c>
      <c r="S2374" s="15">
        <f t="shared" si="166"/>
        <v>42118.069108796291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997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>
        <f t="shared" si="163"/>
        <v>0</v>
      </c>
      <c r="O2375">
        <f t="shared" si="164"/>
        <v>997</v>
      </c>
      <c r="P2375" s="11" t="s">
        <v>8275</v>
      </c>
      <c r="Q2375" t="s">
        <v>8276</v>
      </c>
      <c r="R2375" s="15">
        <f t="shared" si="165"/>
        <v>42215.662314814821</v>
      </c>
      <c r="S2375" s="15">
        <f t="shared" si="166"/>
        <v>42245.662314814821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995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>
        <f t="shared" si="163"/>
        <v>5</v>
      </c>
      <c r="O2376">
        <f t="shared" si="164"/>
        <v>995</v>
      </c>
      <c r="P2376" s="11" t="s">
        <v>8275</v>
      </c>
      <c r="Q2376" t="s">
        <v>8276</v>
      </c>
      <c r="R2376" s="15">
        <f t="shared" si="165"/>
        <v>42017.843287037031</v>
      </c>
      <c r="S2376" s="15">
        <f t="shared" si="166"/>
        <v>42047.843287037031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>
        <f t="shared" si="163"/>
        <v>10</v>
      </c>
      <c r="O2377">
        <f t="shared" si="164"/>
        <v>0</v>
      </c>
      <c r="P2377" s="11" t="s">
        <v>8275</v>
      </c>
      <c r="Q2377" t="s">
        <v>8276</v>
      </c>
      <c r="R2377" s="15">
        <f t="shared" si="165"/>
        <v>42592.836076388892</v>
      </c>
      <c r="S2377" s="15">
        <f t="shared" si="166"/>
        <v>42622.836076388892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986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>
        <f t="shared" si="163"/>
        <v>33</v>
      </c>
      <c r="O2378">
        <f t="shared" si="164"/>
        <v>246.5</v>
      </c>
      <c r="P2378" s="11" t="s">
        <v>8275</v>
      </c>
      <c r="Q2378" t="s">
        <v>8276</v>
      </c>
      <c r="R2378" s="15">
        <f t="shared" si="165"/>
        <v>42318.925532407404</v>
      </c>
      <c r="S2378" s="15">
        <f t="shared" si="166"/>
        <v>42348.925532407404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980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>
        <f t="shared" si="163"/>
        <v>39</v>
      </c>
      <c r="O2379">
        <f t="shared" si="164"/>
        <v>0</v>
      </c>
      <c r="P2379" s="11" t="s">
        <v>8275</v>
      </c>
      <c r="Q2379" t="s">
        <v>8276</v>
      </c>
      <c r="R2379" s="15">
        <f t="shared" si="165"/>
        <v>42669.870173611111</v>
      </c>
      <c r="S2379" s="15">
        <f t="shared" si="166"/>
        <v>42699.911840277782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980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>
        <f t="shared" si="163"/>
        <v>1</v>
      </c>
      <c r="O2380">
        <f t="shared" si="164"/>
        <v>0</v>
      </c>
      <c r="P2380" s="11" t="s">
        <v>8275</v>
      </c>
      <c r="Q2380" t="s">
        <v>8276</v>
      </c>
      <c r="R2380" s="15">
        <f t="shared" si="165"/>
        <v>42213.013078703705</v>
      </c>
      <c r="S2380" s="15">
        <f t="shared" si="166"/>
        <v>42242.013078703705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979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>
        <f t="shared" si="163"/>
        <v>3</v>
      </c>
      <c r="O2381">
        <f t="shared" si="164"/>
        <v>0</v>
      </c>
      <c r="P2381" s="11" t="s">
        <v>8275</v>
      </c>
      <c r="Q2381" t="s">
        <v>8276</v>
      </c>
      <c r="R2381" s="15">
        <f t="shared" si="165"/>
        <v>42237.016388888893</v>
      </c>
      <c r="S2381" s="15">
        <f t="shared" si="166"/>
        <v>42282.016388888893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977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>
        <f t="shared" si="163"/>
        <v>7</v>
      </c>
      <c r="O2382">
        <f t="shared" si="164"/>
        <v>325.67</v>
      </c>
      <c r="P2382" s="11" t="s">
        <v>8275</v>
      </c>
      <c r="Q2382" t="s">
        <v>8276</v>
      </c>
      <c r="R2382" s="15">
        <f t="shared" si="165"/>
        <v>42248.793310185181</v>
      </c>
      <c r="S2382" s="15">
        <f t="shared" si="166"/>
        <v>42278.793310185181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971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>
        <f t="shared" si="163"/>
        <v>1</v>
      </c>
      <c r="O2383">
        <f t="shared" si="164"/>
        <v>138.71</v>
      </c>
      <c r="P2383" s="11" t="s">
        <v>8275</v>
      </c>
      <c r="Q2383" t="s">
        <v>8276</v>
      </c>
      <c r="R2383" s="15">
        <f t="shared" si="165"/>
        <v>42074.935740740737</v>
      </c>
      <c r="S2383" s="15">
        <f t="shared" si="166"/>
        <v>42104.935740740737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970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>
        <f t="shared" si="163"/>
        <v>32</v>
      </c>
      <c r="O2384">
        <f t="shared" si="164"/>
        <v>485</v>
      </c>
      <c r="P2384" s="11" t="s">
        <v>8275</v>
      </c>
      <c r="Q2384" t="s">
        <v>8276</v>
      </c>
      <c r="R2384" s="15">
        <f t="shared" si="165"/>
        <v>42195.187534722223</v>
      </c>
      <c r="S2384" s="15">
        <f t="shared" si="166"/>
        <v>42220.187534722223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966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>
        <f t="shared" si="163"/>
        <v>10</v>
      </c>
      <c r="O2385">
        <f t="shared" si="164"/>
        <v>322</v>
      </c>
      <c r="P2385" s="11" t="s">
        <v>8275</v>
      </c>
      <c r="Q2385" t="s">
        <v>8276</v>
      </c>
      <c r="R2385" s="15">
        <f t="shared" si="165"/>
        <v>42027.056793981479</v>
      </c>
      <c r="S2385" s="15">
        <f t="shared" si="166"/>
        <v>42057.056793981479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953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>
        <f t="shared" si="163"/>
        <v>95</v>
      </c>
      <c r="O2386">
        <f t="shared" si="164"/>
        <v>119.13</v>
      </c>
      <c r="P2386" s="11" t="s">
        <v>8275</v>
      </c>
      <c r="Q2386" t="s">
        <v>8276</v>
      </c>
      <c r="R2386" s="15">
        <f t="shared" si="165"/>
        <v>41927.067627314813</v>
      </c>
      <c r="S2386" s="15">
        <f t="shared" si="166"/>
        <v>41957.109293981484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950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>
        <f t="shared" si="163"/>
        <v>1</v>
      </c>
      <c r="O2387">
        <f t="shared" si="164"/>
        <v>135.71</v>
      </c>
      <c r="P2387" s="11" t="s">
        <v>8275</v>
      </c>
      <c r="Q2387" t="s">
        <v>8276</v>
      </c>
      <c r="R2387" s="15">
        <f t="shared" si="165"/>
        <v>42191.70175925926</v>
      </c>
      <c r="S2387" s="15">
        <f t="shared" si="166"/>
        <v>42221.70175925926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930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>
        <f t="shared" si="163"/>
        <v>3</v>
      </c>
      <c r="O2388">
        <f t="shared" si="164"/>
        <v>0</v>
      </c>
      <c r="P2388" s="11" t="s">
        <v>8275</v>
      </c>
      <c r="Q2388" t="s">
        <v>8276</v>
      </c>
      <c r="R2388" s="15">
        <f t="shared" si="165"/>
        <v>41954.838240740741</v>
      </c>
      <c r="S2388" s="15">
        <f t="shared" si="166"/>
        <v>42014.838240740741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926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>
        <f t="shared" si="163"/>
        <v>1</v>
      </c>
      <c r="O2389">
        <f t="shared" si="164"/>
        <v>308.67</v>
      </c>
      <c r="P2389" s="11" t="s">
        <v>8275</v>
      </c>
      <c r="Q2389" t="s">
        <v>8276</v>
      </c>
      <c r="R2389" s="15">
        <f t="shared" si="165"/>
        <v>42528.626620370371</v>
      </c>
      <c r="S2389" s="15">
        <f t="shared" si="166"/>
        <v>42573.626620370371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926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>
        <f t="shared" si="163"/>
        <v>3</v>
      </c>
      <c r="O2390">
        <f t="shared" si="164"/>
        <v>115.75</v>
      </c>
      <c r="P2390" s="11" t="s">
        <v>8275</v>
      </c>
      <c r="Q2390" t="s">
        <v>8276</v>
      </c>
      <c r="R2390" s="15">
        <f t="shared" si="165"/>
        <v>41989.853692129633</v>
      </c>
      <c r="S2390" s="15">
        <f t="shared" si="166"/>
        <v>42019.811805555553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924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>
        <f t="shared" si="163"/>
        <v>6</v>
      </c>
      <c r="O2391">
        <f t="shared" si="164"/>
        <v>924</v>
      </c>
      <c r="P2391" s="11" t="s">
        <v>8275</v>
      </c>
      <c r="Q2391" t="s">
        <v>8276</v>
      </c>
      <c r="R2391" s="15">
        <f t="shared" si="165"/>
        <v>42179.653379629628</v>
      </c>
      <c r="S2391" s="15">
        <f t="shared" si="166"/>
        <v>42210.915972222225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920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>
        <f t="shared" si="163"/>
        <v>0</v>
      </c>
      <c r="O2392">
        <f t="shared" si="164"/>
        <v>0</v>
      </c>
      <c r="P2392" s="11" t="s">
        <v>8275</v>
      </c>
      <c r="Q2392" t="s">
        <v>8276</v>
      </c>
      <c r="R2392" s="15">
        <f t="shared" si="165"/>
        <v>41968.262314814812</v>
      </c>
      <c r="S2392" s="15">
        <f t="shared" si="166"/>
        <v>42008.262314814812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920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>
        <f t="shared" si="163"/>
        <v>5</v>
      </c>
      <c r="O2393">
        <f t="shared" si="164"/>
        <v>920</v>
      </c>
      <c r="P2393" s="11" t="s">
        <v>8275</v>
      </c>
      <c r="Q2393" t="s">
        <v>8276</v>
      </c>
      <c r="R2393" s="15">
        <f t="shared" si="165"/>
        <v>42064.794490740736</v>
      </c>
      <c r="S2393" s="15">
        <f t="shared" si="166"/>
        <v>42094.752824074079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916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>
        <f t="shared" si="163"/>
        <v>22</v>
      </c>
      <c r="O2394">
        <f t="shared" si="164"/>
        <v>0</v>
      </c>
      <c r="P2394" s="11" t="s">
        <v>8275</v>
      </c>
      <c r="Q2394" t="s">
        <v>8276</v>
      </c>
      <c r="R2394" s="15">
        <f t="shared" si="165"/>
        <v>42276.120636574073</v>
      </c>
      <c r="S2394" s="15">
        <f t="shared" si="166"/>
        <v>42306.120636574073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911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>
        <f t="shared" si="163"/>
        <v>1</v>
      </c>
      <c r="O2395">
        <f t="shared" si="164"/>
        <v>911</v>
      </c>
      <c r="P2395" s="11" t="s">
        <v>8275</v>
      </c>
      <c r="Q2395" t="s">
        <v>8276</v>
      </c>
      <c r="R2395" s="15">
        <f t="shared" si="165"/>
        <v>42194.648344907408</v>
      </c>
      <c r="S2395" s="15">
        <f t="shared" si="166"/>
        <v>42224.648344907408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911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>
        <f t="shared" si="163"/>
        <v>18</v>
      </c>
      <c r="O2396">
        <f t="shared" si="164"/>
        <v>455.5</v>
      </c>
      <c r="P2396" s="11" t="s">
        <v>8275</v>
      </c>
      <c r="Q2396" t="s">
        <v>8276</v>
      </c>
      <c r="R2396" s="15">
        <f t="shared" si="165"/>
        <v>42031.362187499995</v>
      </c>
      <c r="S2396" s="15">
        <f t="shared" si="166"/>
        <v>42061.362187499995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910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>
        <f t="shared" si="163"/>
        <v>3</v>
      </c>
      <c r="O2397">
        <f t="shared" si="164"/>
        <v>0</v>
      </c>
      <c r="P2397" s="11" t="s">
        <v>8275</v>
      </c>
      <c r="Q2397" t="s">
        <v>8276</v>
      </c>
      <c r="R2397" s="15">
        <f t="shared" si="165"/>
        <v>42717.121377314819</v>
      </c>
      <c r="S2397" s="15">
        <f t="shared" si="166"/>
        <v>42745.372916666667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909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>
        <f t="shared" si="163"/>
        <v>18</v>
      </c>
      <c r="O2398">
        <f t="shared" si="164"/>
        <v>909</v>
      </c>
      <c r="P2398" s="11" t="s">
        <v>8275</v>
      </c>
      <c r="Q2398" t="s">
        <v>8276</v>
      </c>
      <c r="R2398" s="15">
        <f t="shared" si="165"/>
        <v>42262.849050925928</v>
      </c>
      <c r="S2398" s="15">
        <f t="shared" si="166"/>
        <v>42292.849050925928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909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>
        <f t="shared" si="163"/>
        <v>1</v>
      </c>
      <c r="O2399">
        <f t="shared" si="164"/>
        <v>0</v>
      </c>
      <c r="P2399" s="11" t="s">
        <v>8275</v>
      </c>
      <c r="Q2399" t="s">
        <v>8276</v>
      </c>
      <c r="R2399" s="15">
        <f t="shared" si="165"/>
        <v>41976.88490740741</v>
      </c>
      <c r="S2399" s="15">
        <f t="shared" si="166"/>
        <v>42006.88490740741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905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>
        <f t="shared" si="163"/>
        <v>23</v>
      </c>
      <c r="O2400">
        <f t="shared" si="164"/>
        <v>0</v>
      </c>
      <c r="P2400" s="11" t="s">
        <v>8275</v>
      </c>
      <c r="Q2400" t="s">
        <v>8276</v>
      </c>
      <c r="R2400" s="15">
        <f t="shared" si="165"/>
        <v>42157.916481481487</v>
      </c>
      <c r="S2400" s="15">
        <f t="shared" si="166"/>
        <v>42187.916481481487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905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>
        <f t="shared" si="163"/>
        <v>7</v>
      </c>
      <c r="O2401">
        <f t="shared" si="164"/>
        <v>0</v>
      </c>
      <c r="P2401" s="11" t="s">
        <v>8275</v>
      </c>
      <c r="Q2401" t="s">
        <v>8276</v>
      </c>
      <c r="R2401" s="15">
        <f t="shared" si="165"/>
        <v>41956.853078703702</v>
      </c>
      <c r="S2401" s="15">
        <f t="shared" si="166"/>
        <v>41991.853078703702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904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>
        <f t="shared" si="163"/>
        <v>2</v>
      </c>
      <c r="O2402">
        <f t="shared" si="164"/>
        <v>0</v>
      </c>
      <c r="P2402" s="11" t="s">
        <v>8275</v>
      </c>
      <c r="Q2402" t="s">
        <v>8276</v>
      </c>
      <c r="R2402" s="15">
        <f t="shared" si="165"/>
        <v>42444.268101851849</v>
      </c>
      <c r="S2402" s="15">
        <f t="shared" si="166"/>
        <v>42474.268101851849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903.14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>
        <f t="shared" si="163"/>
        <v>3</v>
      </c>
      <c r="O2403">
        <f t="shared" si="164"/>
        <v>100.35</v>
      </c>
      <c r="P2403" s="11" t="s">
        <v>8292</v>
      </c>
      <c r="Q2403" t="s">
        <v>8293</v>
      </c>
      <c r="R2403" s="15">
        <f t="shared" si="165"/>
        <v>42374.822870370372</v>
      </c>
      <c r="S2403" s="15">
        <f t="shared" si="166"/>
        <v>42434.822870370372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900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>
        <f t="shared" si="163"/>
        <v>8</v>
      </c>
      <c r="O2404">
        <f t="shared" si="164"/>
        <v>900</v>
      </c>
      <c r="P2404" s="11" t="s">
        <v>8292</v>
      </c>
      <c r="Q2404" t="s">
        <v>8293</v>
      </c>
      <c r="R2404" s="15">
        <f t="shared" si="165"/>
        <v>42107.679756944446</v>
      </c>
      <c r="S2404" s="15">
        <f t="shared" si="166"/>
        <v>42137.679756944446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900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>
        <f t="shared" si="163"/>
        <v>75</v>
      </c>
      <c r="O2405">
        <f t="shared" si="164"/>
        <v>75</v>
      </c>
      <c r="P2405" s="11" t="s">
        <v>8292</v>
      </c>
      <c r="Q2405" t="s">
        <v>8293</v>
      </c>
      <c r="R2405" s="15">
        <f t="shared" si="165"/>
        <v>42399.882615740738</v>
      </c>
      <c r="S2405" s="15">
        <f t="shared" si="166"/>
        <v>42459.840949074074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898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>
        <f t="shared" si="163"/>
        <v>6</v>
      </c>
      <c r="O2406">
        <f t="shared" si="164"/>
        <v>0</v>
      </c>
      <c r="P2406" s="11" t="s">
        <v>8292</v>
      </c>
      <c r="Q2406" t="s">
        <v>8293</v>
      </c>
      <c r="R2406" s="15">
        <f t="shared" si="165"/>
        <v>42342.03943287037</v>
      </c>
      <c r="S2406" s="15">
        <f t="shared" si="166"/>
        <v>42372.03943287037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895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>
        <f t="shared" si="163"/>
        <v>18</v>
      </c>
      <c r="O2407">
        <f t="shared" si="164"/>
        <v>44.75</v>
      </c>
      <c r="P2407" s="11" t="s">
        <v>8292</v>
      </c>
      <c r="Q2407" t="s">
        <v>8293</v>
      </c>
      <c r="R2407" s="15">
        <f t="shared" si="165"/>
        <v>42595.585358796292</v>
      </c>
      <c r="S2407" s="15">
        <f t="shared" si="166"/>
        <v>42616.585358796292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895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>
        <f t="shared" si="163"/>
        <v>28</v>
      </c>
      <c r="O2408">
        <f t="shared" si="164"/>
        <v>55.94</v>
      </c>
      <c r="P2408" s="11" t="s">
        <v>8292</v>
      </c>
      <c r="Q2408" t="s">
        <v>8293</v>
      </c>
      <c r="R2408" s="15">
        <f t="shared" si="165"/>
        <v>41983.110995370371</v>
      </c>
      <c r="S2408" s="15">
        <f t="shared" si="166"/>
        <v>42023.110995370371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>
        <f t="shared" si="163"/>
        <v>4</v>
      </c>
      <c r="O2409">
        <f t="shared" si="164"/>
        <v>27</v>
      </c>
      <c r="P2409" s="11" t="s">
        <v>8292</v>
      </c>
      <c r="Q2409" t="s">
        <v>8293</v>
      </c>
      <c r="R2409" s="15">
        <f t="shared" si="165"/>
        <v>42082.575555555552</v>
      </c>
      <c r="S2409" s="15">
        <f t="shared" si="166"/>
        <v>42105.25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890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>
        <f t="shared" si="163"/>
        <v>6</v>
      </c>
      <c r="O2410">
        <f t="shared" si="164"/>
        <v>445</v>
      </c>
      <c r="P2410" s="11" t="s">
        <v>8292</v>
      </c>
      <c r="Q2410" t="s">
        <v>8293</v>
      </c>
      <c r="R2410" s="15">
        <f t="shared" si="165"/>
        <v>41919.140706018516</v>
      </c>
      <c r="S2410" s="15">
        <f t="shared" si="166"/>
        <v>41949.182372685187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890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>
        <f t="shared" si="163"/>
        <v>4</v>
      </c>
      <c r="O2411">
        <f t="shared" si="164"/>
        <v>148.33000000000001</v>
      </c>
      <c r="P2411" s="11" t="s">
        <v>8292</v>
      </c>
      <c r="Q2411" t="s">
        <v>8293</v>
      </c>
      <c r="R2411" s="15">
        <f t="shared" si="165"/>
        <v>42204.875868055555</v>
      </c>
      <c r="S2411" s="15">
        <f t="shared" si="166"/>
        <v>42234.875868055555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886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>
        <f t="shared" si="163"/>
        <v>6</v>
      </c>
      <c r="O2412">
        <f t="shared" si="164"/>
        <v>0</v>
      </c>
      <c r="P2412" s="11" t="s">
        <v>8292</v>
      </c>
      <c r="Q2412" t="s">
        <v>8293</v>
      </c>
      <c r="R2412" s="15">
        <f t="shared" si="165"/>
        <v>42224.408275462964</v>
      </c>
      <c r="S2412" s="15">
        <f t="shared" si="166"/>
        <v>42254.408275462964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886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>
        <f t="shared" si="163"/>
        <v>4</v>
      </c>
      <c r="O2413">
        <f t="shared" si="164"/>
        <v>295.33</v>
      </c>
      <c r="P2413" s="11" t="s">
        <v>8292</v>
      </c>
      <c r="Q2413" t="s">
        <v>8293</v>
      </c>
      <c r="R2413" s="15">
        <f t="shared" si="165"/>
        <v>42211.732430555552</v>
      </c>
      <c r="S2413" s="15">
        <f t="shared" si="166"/>
        <v>42241.732430555552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885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>
        <f t="shared" si="163"/>
        <v>11</v>
      </c>
      <c r="O2414">
        <f t="shared" si="164"/>
        <v>0</v>
      </c>
      <c r="P2414" s="11" t="s">
        <v>8292</v>
      </c>
      <c r="Q2414" t="s">
        <v>8293</v>
      </c>
      <c r="R2414" s="15">
        <f t="shared" si="165"/>
        <v>42655.736956018518</v>
      </c>
      <c r="S2414" s="15">
        <f t="shared" si="166"/>
        <v>42700.778622685189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885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>
        <f t="shared" si="163"/>
        <v>30</v>
      </c>
      <c r="O2415">
        <f t="shared" si="164"/>
        <v>295</v>
      </c>
      <c r="P2415" s="11" t="s">
        <v>8292</v>
      </c>
      <c r="Q2415" t="s">
        <v>8293</v>
      </c>
      <c r="R2415" s="15">
        <f t="shared" si="165"/>
        <v>41760.10974537037</v>
      </c>
      <c r="S2415" s="15">
        <f t="shared" si="166"/>
        <v>41790.979166666664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881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>
        <f t="shared" si="163"/>
        <v>6</v>
      </c>
      <c r="O2416">
        <f t="shared" si="164"/>
        <v>67.77</v>
      </c>
      <c r="P2416" s="11" t="s">
        <v>8292</v>
      </c>
      <c r="Q2416" t="s">
        <v>8293</v>
      </c>
      <c r="R2416" s="15">
        <f t="shared" si="165"/>
        <v>42198.695138888885</v>
      </c>
      <c r="S2416" s="15">
        <f t="shared" si="166"/>
        <v>42238.165972222225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881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>
        <f t="shared" si="163"/>
        <v>1</v>
      </c>
      <c r="O2417">
        <f t="shared" si="164"/>
        <v>146.83000000000001</v>
      </c>
      <c r="P2417" s="11" t="s">
        <v>8292</v>
      </c>
      <c r="Q2417" t="s">
        <v>8293</v>
      </c>
      <c r="R2417" s="15">
        <f t="shared" si="165"/>
        <v>42536.862800925926</v>
      </c>
      <c r="S2417" s="15">
        <f t="shared" si="166"/>
        <v>42566.862800925926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881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>
        <f t="shared" si="163"/>
        <v>4</v>
      </c>
      <c r="O2418">
        <f t="shared" si="164"/>
        <v>881</v>
      </c>
      <c r="P2418" s="11" t="s">
        <v>8292</v>
      </c>
      <c r="Q2418" t="s">
        <v>8293</v>
      </c>
      <c r="R2418" s="15">
        <f t="shared" si="165"/>
        <v>42019.737766203703</v>
      </c>
      <c r="S2418" s="15">
        <f t="shared" si="166"/>
        <v>42077.625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880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>
        <f t="shared" si="163"/>
        <v>88</v>
      </c>
      <c r="O2419">
        <f t="shared" si="164"/>
        <v>0</v>
      </c>
      <c r="P2419" s="11" t="s">
        <v>8292</v>
      </c>
      <c r="Q2419" t="s">
        <v>8293</v>
      </c>
      <c r="R2419" s="15">
        <f t="shared" si="165"/>
        <v>41831.884108796294</v>
      </c>
      <c r="S2419" s="15">
        <f t="shared" si="166"/>
        <v>41861.884108796294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879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>
        <f t="shared" si="163"/>
        <v>4</v>
      </c>
      <c r="O2420">
        <f t="shared" si="164"/>
        <v>175.8</v>
      </c>
      <c r="P2420" s="11" t="s">
        <v>8292</v>
      </c>
      <c r="Q2420" t="s">
        <v>8293</v>
      </c>
      <c r="R2420" s="15">
        <f t="shared" si="165"/>
        <v>42027.856990740736</v>
      </c>
      <c r="S2420" s="15">
        <f t="shared" si="166"/>
        <v>42087.815324074079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876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>
        <f t="shared" si="163"/>
        <v>29</v>
      </c>
      <c r="O2421">
        <f t="shared" si="164"/>
        <v>0</v>
      </c>
      <c r="P2421" s="11" t="s">
        <v>8292</v>
      </c>
      <c r="Q2421" t="s">
        <v>8293</v>
      </c>
      <c r="R2421" s="15">
        <f t="shared" si="165"/>
        <v>41993.738298611104</v>
      </c>
      <c r="S2421" s="15">
        <f t="shared" si="166"/>
        <v>42053.738298611104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875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>
        <f t="shared" si="163"/>
        <v>5</v>
      </c>
      <c r="O2422">
        <f t="shared" si="164"/>
        <v>24.31</v>
      </c>
      <c r="P2422" s="11" t="s">
        <v>8292</v>
      </c>
      <c r="Q2422" t="s">
        <v>8293</v>
      </c>
      <c r="R2422" s="15">
        <f t="shared" si="165"/>
        <v>41893.028877314813</v>
      </c>
      <c r="S2422" s="15">
        <f t="shared" si="166"/>
        <v>41953.070543981477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875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>
        <f t="shared" si="163"/>
        <v>15</v>
      </c>
      <c r="O2423">
        <f t="shared" si="164"/>
        <v>875</v>
      </c>
      <c r="P2423" s="11" t="s">
        <v>8292</v>
      </c>
      <c r="Q2423" t="s">
        <v>8293</v>
      </c>
      <c r="R2423" s="15">
        <f t="shared" si="165"/>
        <v>42026.687453703707</v>
      </c>
      <c r="S2423" s="15">
        <f t="shared" si="166"/>
        <v>42056.687453703707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872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>
        <f t="shared" si="163"/>
        <v>174</v>
      </c>
      <c r="O2424">
        <f t="shared" si="164"/>
        <v>872</v>
      </c>
      <c r="P2424" s="11" t="s">
        <v>8292</v>
      </c>
      <c r="Q2424" t="s">
        <v>8293</v>
      </c>
      <c r="R2424" s="15">
        <f t="shared" si="165"/>
        <v>42044.724953703699</v>
      </c>
      <c r="S2424" s="15">
        <f t="shared" si="166"/>
        <v>42074.683287037042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867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>
        <f t="shared" si="163"/>
        <v>1</v>
      </c>
      <c r="O2425">
        <f t="shared" si="164"/>
        <v>867</v>
      </c>
      <c r="P2425" s="11" t="s">
        <v>8292</v>
      </c>
      <c r="Q2425" t="s">
        <v>8293</v>
      </c>
      <c r="R2425" s="15">
        <f t="shared" si="165"/>
        <v>41974.704745370371</v>
      </c>
      <c r="S2425" s="15">
        <f t="shared" si="166"/>
        <v>42004.704745370371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865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>
        <f t="shared" si="163"/>
        <v>3</v>
      </c>
      <c r="O2426">
        <f t="shared" si="164"/>
        <v>96.11</v>
      </c>
      <c r="P2426" s="11" t="s">
        <v>8292</v>
      </c>
      <c r="Q2426" t="s">
        <v>8293</v>
      </c>
      <c r="R2426" s="15">
        <f t="shared" si="165"/>
        <v>41909.892453703702</v>
      </c>
      <c r="S2426" s="15">
        <f t="shared" si="166"/>
        <v>41939.892453703702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861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>
        <f t="shared" si="163"/>
        <v>25</v>
      </c>
      <c r="O2427">
        <f t="shared" si="164"/>
        <v>861</v>
      </c>
      <c r="P2427" s="11" t="s">
        <v>8292</v>
      </c>
      <c r="Q2427" t="s">
        <v>8293</v>
      </c>
      <c r="R2427" s="15">
        <f t="shared" si="165"/>
        <v>42502.913761574076</v>
      </c>
      <c r="S2427" s="15">
        <f t="shared" si="166"/>
        <v>42517.919444444444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>
        <f t="shared" si="163"/>
        <v>4</v>
      </c>
      <c r="O2428">
        <f t="shared" si="164"/>
        <v>0</v>
      </c>
      <c r="P2428" s="11" t="s">
        <v>8292</v>
      </c>
      <c r="Q2428" t="s">
        <v>8293</v>
      </c>
      <c r="R2428" s="15">
        <f t="shared" si="165"/>
        <v>42164.170046296291</v>
      </c>
      <c r="S2428" s="15">
        <f t="shared" si="166"/>
        <v>42224.170046296291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860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>
        <f t="shared" si="163"/>
        <v>2</v>
      </c>
      <c r="O2429">
        <f t="shared" si="164"/>
        <v>860</v>
      </c>
      <c r="P2429" s="11" t="s">
        <v>8292</v>
      </c>
      <c r="Q2429" t="s">
        <v>8293</v>
      </c>
      <c r="R2429" s="15">
        <f t="shared" si="165"/>
        <v>42412.318668981476</v>
      </c>
      <c r="S2429" s="15">
        <f t="shared" si="166"/>
        <v>42452.277002314819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858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>
        <f t="shared" si="163"/>
        <v>2</v>
      </c>
      <c r="O2430">
        <f t="shared" si="164"/>
        <v>858</v>
      </c>
      <c r="P2430" s="11" t="s">
        <v>8292</v>
      </c>
      <c r="Q2430" t="s">
        <v>8293</v>
      </c>
      <c r="R2430" s="15">
        <f t="shared" si="165"/>
        <v>42045.784155092595</v>
      </c>
      <c r="S2430" s="15">
        <f t="shared" si="166"/>
        <v>42075.742488425924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855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>
        <f t="shared" si="163"/>
        <v>1</v>
      </c>
      <c r="O2431">
        <f t="shared" si="164"/>
        <v>213.75</v>
      </c>
      <c r="P2431" s="11" t="s">
        <v>8292</v>
      </c>
      <c r="Q2431" t="s">
        <v>8293</v>
      </c>
      <c r="R2431" s="15">
        <f t="shared" si="165"/>
        <v>42734.879236111112</v>
      </c>
      <c r="S2431" s="15">
        <f t="shared" si="166"/>
        <v>42771.697222222225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852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>
        <f t="shared" si="163"/>
        <v>28</v>
      </c>
      <c r="O2432">
        <f t="shared" si="164"/>
        <v>426</v>
      </c>
      <c r="P2432" s="11" t="s">
        <v>8292</v>
      </c>
      <c r="Q2432" t="s">
        <v>8293</v>
      </c>
      <c r="R2432" s="15">
        <f t="shared" si="165"/>
        <v>42382.130833333329</v>
      </c>
      <c r="S2432" s="15">
        <f t="shared" si="166"/>
        <v>42412.130833333329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852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>
        <f t="shared" si="163"/>
        <v>1</v>
      </c>
      <c r="O2433">
        <f t="shared" si="164"/>
        <v>426</v>
      </c>
      <c r="P2433" s="11" t="s">
        <v>8292</v>
      </c>
      <c r="Q2433" t="s">
        <v>8293</v>
      </c>
      <c r="R2433" s="15">
        <f t="shared" si="165"/>
        <v>42489.099687499998</v>
      </c>
      <c r="S2433" s="15">
        <f t="shared" si="166"/>
        <v>42549.099687499998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>
        <f t="shared" si="163"/>
        <v>6</v>
      </c>
      <c r="O2434">
        <f t="shared" si="164"/>
        <v>425</v>
      </c>
      <c r="P2434" s="11" t="s">
        <v>8292</v>
      </c>
      <c r="Q2434" t="s">
        <v>8293</v>
      </c>
      <c r="R2434" s="15">
        <f t="shared" si="165"/>
        <v>42041.218715277777</v>
      </c>
      <c r="S2434" s="15">
        <f t="shared" si="166"/>
        <v>42071.218715277777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850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>
        <f t="shared" ref="N2435:N2498" si="167">ROUND(E2435/D2435*100,0)</f>
        <v>9</v>
      </c>
      <c r="O2435">
        <f t="shared" ref="O2435:O2498" si="168">IFERROR(ROUND(E2435/L2435,2),0)</f>
        <v>0</v>
      </c>
      <c r="P2435" s="11" t="s">
        <v>8292</v>
      </c>
      <c r="Q2435" t="s">
        <v>8293</v>
      </c>
      <c r="R2435" s="15">
        <f t="shared" ref="R2435:R2498" si="169">(((J2435/60)/60)/24)+DATE(1970,1,1)</f>
        <v>42397.89980324074</v>
      </c>
      <c r="S2435" s="15">
        <f t="shared" ref="S2435:S2498" si="170">(((I2435/60)/60)/24)+DATE(1970,1,1)</f>
        <v>42427.89980324074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>
        <f t="shared" si="167"/>
        <v>4</v>
      </c>
      <c r="O2436">
        <f t="shared" si="168"/>
        <v>425</v>
      </c>
      <c r="P2436" s="11" t="s">
        <v>8292</v>
      </c>
      <c r="Q2436" t="s">
        <v>8293</v>
      </c>
      <c r="R2436" s="15">
        <f t="shared" si="169"/>
        <v>42180.18604166666</v>
      </c>
      <c r="S2436" s="15">
        <f t="shared" si="170"/>
        <v>42220.18604166666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850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>
        <f t="shared" si="167"/>
        <v>0</v>
      </c>
      <c r="O2437">
        <f t="shared" si="168"/>
        <v>212.5</v>
      </c>
      <c r="P2437" s="11" t="s">
        <v>8292</v>
      </c>
      <c r="Q2437" t="s">
        <v>8293</v>
      </c>
      <c r="R2437" s="15">
        <f t="shared" si="169"/>
        <v>42252.277615740735</v>
      </c>
      <c r="S2437" s="15">
        <f t="shared" si="170"/>
        <v>42282.277615740735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850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>
        <f t="shared" si="167"/>
        <v>1</v>
      </c>
      <c r="O2438">
        <f t="shared" si="168"/>
        <v>425</v>
      </c>
      <c r="P2438" s="11" t="s">
        <v>8292</v>
      </c>
      <c r="Q2438" t="s">
        <v>8293</v>
      </c>
      <c r="R2438" s="15">
        <f t="shared" si="169"/>
        <v>42338.615393518514</v>
      </c>
      <c r="S2438" s="15">
        <f t="shared" si="170"/>
        <v>42398.615393518514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842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>
        <f t="shared" si="167"/>
        <v>11</v>
      </c>
      <c r="O2439">
        <f t="shared" si="168"/>
        <v>0</v>
      </c>
      <c r="P2439" s="11" t="s">
        <v>8292</v>
      </c>
      <c r="Q2439" t="s">
        <v>8293</v>
      </c>
      <c r="R2439" s="15">
        <f t="shared" si="169"/>
        <v>42031.965138888889</v>
      </c>
      <c r="S2439" s="15">
        <f t="shared" si="170"/>
        <v>42080.75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838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>
        <f t="shared" si="167"/>
        <v>6</v>
      </c>
      <c r="O2440">
        <f t="shared" si="168"/>
        <v>838</v>
      </c>
      <c r="P2440" s="11" t="s">
        <v>8292</v>
      </c>
      <c r="Q2440" t="s">
        <v>8293</v>
      </c>
      <c r="R2440" s="15">
        <f t="shared" si="169"/>
        <v>42285.91506944444</v>
      </c>
      <c r="S2440" s="15">
        <f t="shared" si="170"/>
        <v>42345.956736111111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837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>
        <f t="shared" si="167"/>
        <v>8</v>
      </c>
      <c r="O2441">
        <f t="shared" si="168"/>
        <v>0</v>
      </c>
      <c r="P2441" s="11" t="s">
        <v>8292</v>
      </c>
      <c r="Q2441" t="s">
        <v>8293</v>
      </c>
      <c r="R2441" s="15">
        <f t="shared" si="169"/>
        <v>42265.818622685183</v>
      </c>
      <c r="S2441" s="15">
        <f t="shared" si="170"/>
        <v>42295.818622685183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835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>
        <f t="shared" si="167"/>
        <v>17</v>
      </c>
      <c r="O2442">
        <f t="shared" si="168"/>
        <v>417.5</v>
      </c>
      <c r="P2442" s="11" t="s">
        <v>8292</v>
      </c>
      <c r="Q2442" t="s">
        <v>8293</v>
      </c>
      <c r="R2442" s="15">
        <f t="shared" si="169"/>
        <v>42383.899456018517</v>
      </c>
      <c r="S2442" s="15">
        <f t="shared" si="170"/>
        <v>42413.899456018517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831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>
        <f t="shared" si="167"/>
        <v>11</v>
      </c>
      <c r="O2443">
        <f t="shared" si="168"/>
        <v>7.62</v>
      </c>
      <c r="P2443" s="11" t="s">
        <v>8292</v>
      </c>
      <c r="Q2443" t="s">
        <v>8308</v>
      </c>
      <c r="R2443" s="15">
        <f t="shared" si="169"/>
        <v>42187.125625000001</v>
      </c>
      <c r="S2443" s="15">
        <f t="shared" si="170"/>
        <v>42208.207638888889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827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>
        <f t="shared" si="167"/>
        <v>3</v>
      </c>
      <c r="O2444">
        <f t="shared" si="168"/>
        <v>2.2200000000000002</v>
      </c>
      <c r="P2444" s="11" t="s">
        <v>8292</v>
      </c>
      <c r="Q2444" t="s">
        <v>8308</v>
      </c>
      <c r="R2444" s="15">
        <f t="shared" si="169"/>
        <v>42052.666990740734</v>
      </c>
      <c r="S2444" s="15">
        <f t="shared" si="170"/>
        <v>42082.625324074077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825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>
        <f t="shared" si="167"/>
        <v>4</v>
      </c>
      <c r="O2445">
        <f t="shared" si="168"/>
        <v>2.65</v>
      </c>
      <c r="P2445" s="11" t="s">
        <v>8292</v>
      </c>
      <c r="Q2445" t="s">
        <v>8308</v>
      </c>
      <c r="R2445" s="15">
        <f t="shared" si="169"/>
        <v>41836.625254629631</v>
      </c>
      <c r="S2445" s="15">
        <f t="shared" si="170"/>
        <v>41866.625254629631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824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>
        <f t="shared" si="167"/>
        <v>27</v>
      </c>
      <c r="O2446">
        <f t="shared" si="168"/>
        <v>13.51</v>
      </c>
      <c r="P2446" s="11" t="s">
        <v>8292</v>
      </c>
      <c r="Q2446" t="s">
        <v>8308</v>
      </c>
      <c r="R2446" s="15">
        <f t="shared" si="169"/>
        <v>42485.754525462966</v>
      </c>
      <c r="S2446" s="15">
        <f t="shared" si="170"/>
        <v>42515.754525462966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821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>
        <f t="shared" si="167"/>
        <v>16</v>
      </c>
      <c r="O2447">
        <f t="shared" si="168"/>
        <v>7.14</v>
      </c>
      <c r="P2447" s="11" t="s">
        <v>8292</v>
      </c>
      <c r="Q2447" t="s">
        <v>8308</v>
      </c>
      <c r="R2447" s="15">
        <f t="shared" si="169"/>
        <v>42243.190057870372</v>
      </c>
      <c r="S2447" s="15">
        <f t="shared" si="170"/>
        <v>42273.190057870372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821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>
        <f t="shared" si="167"/>
        <v>16</v>
      </c>
      <c r="O2448">
        <f t="shared" si="168"/>
        <v>7.4</v>
      </c>
      <c r="P2448" s="11" t="s">
        <v>8292</v>
      </c>
      <c r="Q2448" t="s">
        <v>8308</v>
      </c>
      <c r="R2448" s="15">
        <f t="shared" si="169"/>
        <v>42670.602673611109</v>
      </c>
      <c r="S2448" s="15">
        <f t="shared" si="170"/>
        <v>42700.64434027778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820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>
        <f t="shared" si="167"/>
        <v>33</v>
      </c>
      <c r="O2449">
        <f t="shared" si="168"/>
        <v>2.4300000000000002</v>
      </c>
      <c r="P2449" s="11" t="s">
        <v>8292</v>
      </c>
      <c r="Q2449" t="s">
        <v>8308</v>
      </c>
      <c r="R2449" s="15">
        <f t="shared" si="169"/>
        <v>42654.469826388886</v>
      </c>
      <c r="S2449" s="15">
        <f t="shared" si="170"/>
        <v>42686.166666666672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815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>
        <f t="shared" si="167"/>
        <v>204</v>
      </c>
      <c r="O2450">
        <f t="shared" si="168"/>
        <v>90.56</v>
      </c>
      <c r="P2450" s="11" t="s">
        <v>8292</v>
      </c>
      <c r="Q2450" t="s">
        <v>8308</v>
      </c>
      <c r="R2450" s="15">
        <f t="shared" si="169"/>
        <v>42607.316122685181</v>
      </c>
      <c r="S2450" s="15">
        <f t="shared" si="170"/>
        <v>42613.233333333337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814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>
        <f t="shared" si="167"/>
        <v>8</v>
      </c>
      <c r="O2451">
        <f t="shared" si="168"/>
        <v>6.78</v>
      </c>
      <c r="P2451" s="11" t="s">
        <v>8292</v>
      </c>
      <c r="Q2451" t="s">
        <v>8308</v>
      </c>
      <c r="R2451" s="15">
        <f t="shared" si="169"/>
        <v>41943.142534722225</v>
      </c>
      <c r="S2451" s="15">
        <f t="shared" si="170"/>
        <v>41973.184201388889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814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>
        <f t="shared" si="167"/>
        <v>5</v>
      </c>
      <c r="O2452">
        <f t="shared" si="168"/>
        <v>7.98</v>
      </c>
      <c r="P2452" s="11" t="s">
        <v>8292</v>
      </c>
      <c r="Q2452" t="s">
        <v>8308</v>
      </c>
      <c r="R2452" s="15">
        <f t="shared" si="169"/>
        <v>41902.07240740741</v>
      </c>
      <c r="S2452" s="15">
        <f t="shared" si="170"/>
        <v>41940.132638888892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813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>
        <f t="shared" si="167"/>
        <v>8</v>
      </c>
      <c r="O2453">
        <f t="shared" si="168"/>
        <v>4.37</v>
      </c>
      <c r="P2453" s="11" t="s">
        <v>8292</v>
      </c>
      <c r="Q2453" t="s">
        <v>8308</v>
      </c>
      <c r="R2453" s="15">
        <f t="shared" si="169"/>
        <v>42779.908449074079</v>
      </c>
      <c r="S2453" s="15">
        <f t="shared" si="170"/>
        <v>42799.908449074079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811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>
        <f t="shared" si="167"/>
        <v>135</v>
      </c>
      <c r="O2454">
        <f t="shared" si="168"/>
        <v>54.07</v>
      </c>
      <c r="P2454" s="11" t="s">
        <v>8292</v>
      </c>
      <c r="Q2454" t="s">
        <v>8308</v>
      </c>
      <c r="R2454" s="15">
        <f t="shared" si="169"/>
        <v>42338.84375</v>
      </c>
      <c r="S2454" s="15">
        <f t="shared" si="170"/>
        <v>42367.958333333328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810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>
        <f t="shared" si="167"/>
        <v>27</v>
      </c>
      <c r="O2455">
        <f t="shared" si="168"/>
        <v>12.09</v>
      </c>
      <c r="P2455" s="11" t="s">
        <v>8292</v>
      </c>
      <c r="Q2455" t="s">
        <v>8308</v>
      </c>
      <c r="R2455" s="15">
        <f t="shared" si="169"/>
        <v>42738.692233796297</v>
      </c>
      <c r="S2455" s="15">
        <f t="shared" si="170"/>
        <v>42768.692233796297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810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>
        <f t="shared" si="167"/>
        <v>2</v>
      </c>
      <c r="O2456">
        <f t="shared" si="168"/>
        <v>6.23</v>
      </c>
      <c r="P2456" s="11" t="s">
        <v>8292</v>
      </c>
      <c r="Q2456" t="s">
        <v>8308</v>
      </c>
      <c r="R2456" s="15">
        <f t="shared" si="169"/>
        <v>42770.201481481476</v>
      </c>
      <c r="S2456" s="15">
        <f t="shared" si="170"/>
        <v>42805.201481481476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807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>
        <f t="shared" si="167"/>
        <v>269</v>
      </c>
      <c r="O2457">
        <f t="shared" si="168"/>
        <v>50.44</v>
      </c>
      <c r="P2457" s="11" t="s">
        <v>8292</v>
      </c>
      <c r="Q2457" t="s">
        <v>8308</v>
      </c>
      <c r="R2457" s="15">
        <f t="shared" si="169"/>
        <v>42452.781828703708</v>
      </c>
      <c r="S2457" s="15">
        <f t="shared" si="170"/>
        <v>42480.781828703708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>
        <f t="shared" si="167"/>
        <v>54</v>
      </c>
      <c r="O2458">
        <f t="shared" si="168"/>
        <v>12.02</v>
      </c>
      <c r="P2458" s="11" t="s">
        <v>8292</v>
      </c>
      <c r="Q2458" t="s">
        <v>8308</v>
      </c>
      <c r="R2458" s="15">
        <f t="shared" si="169"/>
        <v>42761.961099537039</v>
      </c>
      <c r="S2458" s="15">
        <f t="shared" si="170"/>
        <v>42791.961099537039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805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>
        <f t="shared" si="167"/>
        <v>4</v>
      </c>
      <c r="O2459">
        <f t="shared" si="168"/>
        <v>6.49</v>
      </c>
      <c r="P2459" s="11" t="s">
        <v>8292</v>
      </c>
      <c r="Q2459" t="s">
        <v>8308</v>
      </c>
      <c r="R2459" s="15">
        <f t="shared" si="169"/>
        <v>42423.602500000001</v>
      </c>
      <c r="S2459" s="15">
        <f t="shared" si="170"/>
        <v>42453.560833333337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805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>
        <f t="shared" si="167"/>
        <v>16</v>
      </c>
      <c r="O2460">
        <f t="shared" si="168"/>
        <v>10.06</v>
      </c>
      <c r="P2460" s="11" t="s">
        <v>8292</v>
      </c>
      <c r="Q2460" t="s">
        <v>8308</v>
      </c>
      <c r="R2460" s="15">
        <f t="shared" si="169"/>
        <v>42495.871736111112</v>
      </c>
      <c r="S2460" s="15">
        <f t="shared" si="170"/>
        <v>42530.791666666672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801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>
        <f t="shared" si="167"/>
        <v>3</v>
      </c>
      <c r="O2461">
        <f t="shared" si="168"/>
        <v>2.84</v>
      </c>
      <c r="P2461" s="11" t="s">
        <v>8292</v>
      </c>
      <c r="Q2461" t="s">
        <v>8308</v>
      </c>
      <c r="R2461" s="15">
        <f t="shared" si="169"/>
        <v>42407.637557870374</v>
      </c>
      <c r="S2461" s="15">
        <f t="shared" si="170"/>
        <v>42452.595891203702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801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>
        <f t="shared" si="167"/>
        <v>9</v>
      </c>
      <c r="O2462">
        <f t="shared" si="168"/>
        <v>11.78</v>
      </c>
      <c r="P2462" s="11" t="s">
        <v>8292</v>
      </c>
      <c r="Q2462" t="s">
        <v>8308</v>
      </c>
      <c r="R2462" s="15">
        <f t="shared" si="169"/>
        <v>42704.187118055561</v>
      </c>
      <c r="S2462" s="15">
        <f t="shared" si="170"/>
        <v>42738.178472222222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800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>
        <f t="shared" si="167"/>
        <v>11</v>
      </c>
      <c r="O2463">
        <f t="shared" si="168"/>
        <v>9.3000000000000007</v>
      </c>
      <c r="P2463" s="11" t="s">
        <v>8281</v>
      </c>
      <c r="Q2463" t="s">
        <v>8285</v>
      </c>
      <c r="R2463" s="15">
        <f t="shared" si="169"/>
        <v>40784.012696759259</v>
      </c>
      <c r="S2463" s="15">
        <f t="shared" si="170"/>
        <v>40817.125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800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>
        <f t="shared" si="167"/>
        <v>27</v>
      </c>
      <c r="O2464">
        <f t="shared" si="168"/>
        <v>6.96</v>
      </c>
      <c r="P2464" s="11" t="s">
        <v>8281</v>
      </c>
      <c r="Q2464" t="s">
        <v>8285</v>
      </c>
      <c r="R2464" s="15">
        <f t="shared" si="169"/>
        <v>41089.186296296299</v>
      </c>
      <c r="S2464" s="15">
        <f t="shared" si="170"/>
        <v>41109.186296296299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800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>
        <f t="shared" si="167"/>
        <v>40</v>
      </c>
      <c r="O2465">
        <f t="shared" si="168"/>
        <v>10.67</v>
      </c>
      <c r="P2465" s="11" t="s">
        <v>8281</v>
      </c>
      <c r="Q2465" t="s">
        <v>8285</v>
      </c>
      <c r="R2465" s="15">
        <f t="shared" si="169"/>
        <v>41341.111400462964</v>
      </c>
      <c r="S2465" s="15">
        <f t="shared" si="170"/>
        <v>41380.791666666664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800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>
        <f t="shared" si="167"/>
        <v>40</v>
      </c>
      <c r="O2466">
        <f t="shared" si="168"/>
        <v>18.600000000000001</v>
      </c>
      <c r="P2466" s="11" t="s">
        <v>8281</v>
      </c>
      <c r="Q2466" t="s">
        <v>8285</v>
      </c>
      <c r="R2466" s="15">
        <f t="shared" si="169"/>
        <v>42248.90042824074</v>
      </c>
      <c r="S2466" s="15">
        <f t="shared" si="170"/>
        <v>42277.811805555553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800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>
        <f t="shared" si="167"/>
        <v>114</v>
      </c>
      <c r="O2467">
        <f t="shared" si="168"/>
        <v>16.670000000000002</v>
      </c>
      <c r="P2467" s="11" t="s">
        <v>8281</v>
      </c>
      <c r="Q2467" t="s">
        <v>8285</v>
      </c>
      <c r="R2467" s="15">
        <f t="shared" si="169"/>
        <v>41145.719305555554</v>
      </c>
      <c r="S2467" s="15">
        <f t="shared" si="170"/>
        <v>41175.719305555554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800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>
        <f t="shared" si="167"/>
        <v>32</v>
      </c>
      <c r="O2468">
        <f t="shared" si="168"/>
        <v>15.38</v>
      </c>
      <c r="P2468" s="11" t="s">
        <v>8281</v>
      </c>
      <c r="Q2468" t="s">
        <v>8285</v>
      </c>
      <c r="R2468" s="15">
        <f t="shared" si="169"/>
        <v>41373.102465277778</v>
      </c>
      <c r="S2468" s="15">
        <f t="shared" si="170"/>
        <v>41403.102465277778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797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>
        <f t="shared" si="167"/>
        <v>80</v>
      </c>
      <c r="O2469">
        <f t="shared" si="168"/>
        <v>18.53</v>
      </c>
      <c r="P2469" s="11" t="s">
        <v>8281</v>
      </c>
      <c r="Q2469" t="s">
        <v>8285</v>
      </c>
      <c r="R2469" s="15">
        <f t="shared" si="169"/>
        <v>41025.874201388891</v>
      </c>
      <c r="S2469" s="15">
        <f t="shared" si="170"/>
        <v>41039.708333333336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796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>
        <f t="shared" si="167"/>
        <v>40</v>
      </c>
      <c r="O2470">
        <f t="shared" si="168"/>
        <v>13.72</v>
      </c>
      <c r="P2470" s="11" t="s">
        <v>8281</v>
      </c>
      <c r="Q2470" t="s">
        <v>8285</v>
      </c>
      <c r="R2470" s="15">
        <f t="shared" si="169"/>
        <v>41174.154178240737</v>
      </c>
      <c r="S2470" s="15">
        <f t="shared" si="170"/>
        <v>41210.208333333336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795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>
        <f t="shared" si="167"/>
        <v>66</v>
      </c>
      <c r="O2471">
        <f t="shared" si="168"/>
        <v>16.91</v>
      </c>
      <c r="P2471" s="11" t="s">
        <v>8281</v>
      </c>
      <c r="Q2471" t="s">
        <v>8285</v>
      </c>
      <c r="R2471" s="15">
        <f t="shared" si="169"/>
        <v>40557.429733796293</v>
      </c>
      <c r="S2471" s="15">
        <f t="shared" si="170"/>
        <v>40582.429733796293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795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>
        <f t="shared" si="167"/>
        <v>80</v>
      </c>
      <c r="O2472">
        <f t="shared" si="168"/>
        <v>22.08</v>
      </c>
      <c r="P2472" s="11" t="s">
        <v>8281</v>
      </c>
      <c r="Q2472" t="s">
        <v>8285</v>
      </c>
      <c r="R2472" s="15">
        <f t="shared" si="169"/>
        <v>41023.07471064815</v>
      </c>
      <c r="S2472" s="15">
        <f t="shared" si="170"/>
        <v>41053.07471064815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795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>
        <f t="shared" si="167"/>
        <v>159</v>
      </c>
      <c r="O2473">
        <f t="shared" si="168"/>
        <v>46.76</v>
      </c>
      <c r="P2473" s="11" t="s">
        <v>8281</v>
      </c>
      <c r="Q2473" t="s">
        <v>8285</v>
      </c>
      <c r="R2473" s="15">
        <f t="shared" si="169"/>
        <v>40893.992962962962</v>
      </c>
      <c r="S2473" s="15">
        <f t="shared" si="170"/>
        <v>40933.992962962962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791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>
        <f t="shared" si="167"/>
        <v>11</v>
      </c>
      <c r="O2474">
        <f t="shared" si="168"/>
        <v>7.61</v>
      </c>
      <c r="P2474" s="11" t="s">
        <v>8281</v>
      </c>
      <c r="Q2474" t="s">
        <v>8285</v>
      </c>
      <c r="R2474" s="15">
        <f t="shared" si="169"/>
        <v>40354.11550925926</v>
      </c>
      <c r="S2474" s="15">
        <f t="shared" si="170"/>
        <v>40425.043749999997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788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>
        <f t="shared" si="167"/>
        <v>39</v>
      </c>
      <c r="O2475">
        <f t="shared" si="168"/>
        <v>16.77</v>
      </c>
      <c r="P2475" s="11" t="s">
        <v>8281</v>
      </c>
      <c r="Q2475" t="s">
        <v>8285</v>
      </c>
      <c r="R2475" s="15">
        <f t="shared" si="169"/>
        <v>41193.748483796298</v>
      </c>
      <c r="S2475" s="15">
        <f t="shared" si="170"/>
        <v>41223.790150462963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786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>
        <f t="shared" si="167"/>
        <v>16</v>
      </c>
      <c r="O2476">
        <f t="shared" si="168"/>
        <v>20.68</v>
      </c>
      <c r="P2476" s="11" t="s">
        <v>8281</v>
      </c>
      <c r="Q2476" t="s">
        <v>8285</v>
      </c>
      <c r="R2476" s="15">
        <f t="shared" si="169"/>
        <v>40417.011296296296</v>
      </c>
      <c r="S2476" s="15">
        <f t="shared" si="170"/>
        <v>40462.011296296296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783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>
        <f t="shared" si="167"/>
        <v>31</v>
      </c>
      <c r="O2477">
        <f t="shared" si="168"/>
        <v>9.67</v>
      </c>
      <c r="P2477" s="11" t="s">
        <v>8281</v>
      </c>
      <c r="Q2477" t="s">
        <v>8285</v>
      </c>
      <c r="R2477" s="15">
        <f t="shared" si="169"/>
        <v>40310.287673611114</v>
      </c>
      <c r="S2477" s="15">
        <f t="shared" si="170"/>
        <v>40369.916666666664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780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>
        <f t="shared" si="167"/>
        <v>24</v>
      </c>
      <c r="O2478">
        <f t="shared" si="168"/>
        <v>14.18</v>
      </c>
      <c r="P2478" s="11" t="s">
        <v>8281</v>
      </c>
      <c r="Q2478" t="s">
        <v>8285</v>
      </c>
      <c r="R2478" s="15">
        <f t="shared" si="169"/>
        <v>41913.328356481477</v>
      </c>
      <c r="S2478" s="15">
        <f t="shared" si="170"/>
        <v>41946.370023148149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780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>
        <f t="shared" si="167"/>
        <v>104</v>
      </c>
      <c r="O2479">
        <f t="shared" si="168"/>
        <v>19.02</v>
      </c>
      <c r="P2479" s="11" t="s">
        <v>8281</v>
      </c>
      <c r="Q2479" t="s">
        <v>8285</v>
      </c>
      <c r="R2479" s="15">
        <f t="shared" si="169"/>
        <v>41088.691493055558</v>
      </c>
      <c r="S2479" s="15">
        <f t="shared" si="170"/>
        <v>41133.691493055558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780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>
        <f t="shared" si="167"/>
        <v>10</v>
      </c>
      <c r="O2480">
        <f t="shared" si="168"/>
        <v>9.8699999999999992</v>
      </c>
      <c r="P2480" s="11" t="s">
        <v>8281</v>
      </c>
      <c r="Q2480" t="s">
        <v>8285</v>
      </c>
      <c r="R2480" s="15">
        <f t="shared" si="169"/>
        <v>41257.950381944444</v>
      </c>
      <c r="S2480" s="15">
        <f t="shared" si="170"/>
        <v>41287.950381944444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775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>
        <f t="shared" si="167"/>
        <v>258</v>
      </c>
      <c r="O2481">
        <f t="shared" si="168"/>
        <v>48.44</v>
      </c>
      <c r="P2481" s="11" t="s">
        <v>8281</v>
      </c>
      <c r="Q2481" t="s">
        <v>8285</v>
      </c>
      <c r="R2481" s="15">
        <f t="shared" si="169"/>
        <v>41107.726782407408</v>
      </c>
      <c r="S2481" s="15">
        <f t="shared" si="170"/>
        <v>41118.083333333336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773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>
        <f t="shared" si="167"/>
        <v>39</v>
      </c>
      <c r="O2482">
        <f t="shared" si="168"/>
        <v>96.63</v>
      </c>
      <c r="P2482" s="11" t="s">
        <v>8281</v>
      </c>
      <c r="Q2482" t="s">
        <v>8285</v>
      </c>
      <c r="R2482" s="15">
        <f t="shared" si="169"/>
        <v>42227.936157407406</v>
      </c>
      <c r="S2482" s="15">
        <f t="shared" si="170"/>
        <v>42287.936157407406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766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>
        <f t="shared" si="167"/>
        <v>19</v>
      </c>
      <c r="O2483">
        <f t="shared" si="168"/>
        <v>8.06</v>
      </c>
      <c r="P2483" s="11" t="s">
        <v>8281</v>
      </c>
      <c r="Q2483" t="s">
        <v>8285</v>
      </c>
      <c r="R2483" s="15">
        <f t="shared" si="169"/>
        <v>40999.645925925928</v>
      </c>
      <c r="S2483" s="15">
        <f t="shared" si="170"/>
        <v>41029.645925925928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764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>
        <f t="shared" si="167"/>
        <v>76</v>
      </c>
      <c r="O2484">
        <f t="shared" si="168"/>
        <v>30.56</v>
      </c>
      <c r="P2484" s="11" t="s">
        <v>8281</v>
      </c>
      <c r="Q2484" t="s">
        <v>8285</v>
      </c>
      <c r="R2484" s="15">
        <f t="shared" si="169"/>
        <v>40711.782210648147</v>
      </c>
      <c r="S2484" s="15">
        <f t="shared" si="170"/>
        <v>40756.782210648147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763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>
        <f t="shared" si="167"/>
        <v>69</v>
      </c>
      <c r="O2485">
        <f t="shared" si="168"/>
        <v>40.159999999999997</v>
      </c>
      <c r="P2485" s="11" t="s">
        <v>8281</v>
      </c>
      <c r="Q2485" t="s">
        <v>8285</v>
      </c>
      <c r="R2485" s="15">
        <f t="shared" si="169"/>
        <v>40970.750034722223</v>
      </c>
      <c r="S2485" s="15">
        <f t="shared" si="170"/>
        <v>41030.708368055559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760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>
        <f t="shared" si="167"/>
        <v>22</v>
      </c>
      <c r="O2486">
        <f t="shared" si="168"/>
        <v>8.44</v>
      </c>
      <c r="P2486" s="11" t="s">
        <v>8281</v>
      </c>
      <c r="Q2486" t="s">
        <v>8285</v>
      </c>
      <c r="R2486" s="15">
        <f t="shared" si="169"/>
        <v>40771.916701388887</v>
      </c>
      <c r="S2486" s="15">
        <f t="shared" si="170"/>
        <v>40801.916701388887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760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>
        <f t="shared" si="167"/>
        <v>38</v>
      </c>
      <c r="O2487">
        <f t="shared" si="168"/>
        <v>18.54</v>
      </c>
      <c r="P2487" s="11" t="s">
        <v>8281</v>
      </c>
      <c r="Q2487" t="s">
        <v>8285</v>
      </c>
      <c r="R2487" s="15">
        <f t="shared" si="169"/>
        <v>40793.998599537037</v>
      </c>
      <c r="S2487" s="15">
        <f t="shared" si="170"/>
        <v>40828.998599537037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760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>
        <f t="shared" si="167"/>
        <v>253</v>
      </c>
      <c r="O2488">
        <f t="shared" si="168"/>
        <v>25.33</v>
      </c>
      <c r="P2488" s="11" t="s">
        <v>8281</v>
      </c>
      <c r="Q2488" t="s">
        <v>8285</v>
      </c>
      <c r="R2488" s="15">
        <f t="shared" si="169"/>
        <v>40991.708055555559</v>
      </c>
      <c r="S2488" s="15">
        <f t="shared" si="170"/>
        <v>41021.708055555559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759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>
        <f t="shared" si="167"/>
        <v>51</v>
      </c>
      <c r="O2489">
        <f t="shared" si="168"/>
        <v>19.97</v>
      </c>
      <c r="P2489" s="11" t="s">
        <v>8281</v>
      </c>
      <c r="Q2489" t="s">
        <v>8285</v>
      </c>
      <c r="R2489" s="15">
        <f t="shared" si="169"/>
        <v>41026.083298611113</v>
      </c>
      <c r="S2489" s="15">
        <f t="shared" si="170"/>
        <v>41056.083298611113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758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>
        <f t="shared" si="167"/>
        <v>25</v>
      </c>
      <c r="O2490">
        <f t="shared" si="168"/>
        <v>11.66</v>
      </c>
      <c r="P2490" s="11" t="s">
        <v>8281</v>
      </c>
      <c r="Q2490" t="s">
        <v>8285</v>
      </c>
      <c r="R2490" s="15">
        <f t="shared" si="169"/>
        <v>40833.633194444446</v>
      </c>
      <c r="S2490" s="15">
        <f t="shared" si="170"/>
        <v>40863.674861111111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754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>
        <f t="shared" si="167"/>
        <v>22</v>
      </c>
      <c r="O2491">
        <f t="shared" si="168"/>
        <v>10.050000000000001</v>
      </c>
      <c r="P2491" s="11" t="s">
        <v>8281</v>
      </c>
      <c r="Q2491" t="s">
        <v>8285</v>
      </c>
      <c r="R2491" s="15">
        <f t="shared" si="169"/>
        <v>41373.690266203703</v>
      </c>
      <c r="S2491" s="15">
        <f t="shared" si="170"/>
        <v>41403.690266203703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752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>
        <f t="shared" si="167"/>
        <v>150</v>
      </c>
      <c r="O2492">
        <f t="shared" si="168"/>
        <v>47</v>
      </c>
      <c r="P2492" s="11" t="s">
        <v>8281</v>
      </c>
      <c r="Q2492" t="s">
        <v>8285</v>
      </c>
      <c r="R2492" s="15">
        <f t="shared" si="169"/>
        <v>41023.227731481478</v>
      </c>
      <c r="S2492" s="15">
        <f t="shared" si="170"/>
        <v>41083.227731481478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750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>
        <f t="shared" si="167"/>
        <v>150</v>
      </c>
      <c r="O2493">
        <f t="shared" si="168"/>
        <v>75</v>
      </c>
      <c r="P2493" s="11" t="s">
        <v>8281</v>
      </c>
      <c r="Q2493" t="s">
        <v>8285</v>
      </c>
      <c r="R2493" s="15">
        <f t="shared" si="169"/>
        <v>40542.839282407411</v>
      </c>
      <c r="S2493" s="15">
        <f t="shared" si="170"/>
        <v>40559.07708333333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>
        <f t="shared" si="167"/>
        <v>125</v>
      </c>
      <c r="O2494">
        <f t="shared" si="168"/>
        <v>27.78</v>
      </c>
      <c r="P2494" s="11" t="s">
        <v>8281</v>
      </c>
      <c r="Q2494" t="s">
        <v>8285</v>
      </c>
      <c r="R2494" s="15">
        <f t="shared" si="169"/>
        <v>41024.985972222225</v>
      </c>
      <c r="S2494" s="15">
        <f t="shared" si="170"/>
        <v>41076.415972222225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750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>
        <f t="shared" si="167"/>
        <v>4</v>
      </c>
      <c r="O2495">
        <f t="shared" si="168"/>
        <v>2.9</v>
      </c>
      <c r="P2495" s="11" t="s">
        <v>8281</v>
      </c>
      <c r="Q2495" t="s">
        <v>8285</v>
      </c>
      <c r="R2495" s="15">
        <f t="shared" si="169"/>
        <v>41348.168287037035</v>
      </c>
      <c r="S2495" s="15">
        <f t="shared" si="170"/>
        <v>41393.168287037035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746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>
        <f t="shared" si="167"/>
        <v>50</v>
      </c>
      <c r="O2496">
        <f t="shared" si="168"/>
        <v>19.13</v>
      </c>
      <c r="P2496" s="11" t="s">
        <v>8281</v>
      </c>
      <c r="Q2496" t="s">
        <v>8285</v>
      </c>
      <c r="R2496" s="15">
        <f t="shared" si="169"/>
        <v>41022.645185185182</v>
      </c>
      <c r="S2496" s="15">
        <f t="shared" si="170"/>
        <v>41052.645185185182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745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>
        <f t="shared" si="167"/>
        <v>50</v>
      </c>
      <c r="O2497">
        <f t="shared" si="168"/>
        <v>17.739999999999998</v>
      </c>
      <c r="P2497" s="11" t="s">
        <v>8281</v>
      </c>
      <c r="Q2497" t="s">
        <v>8285</v>
      </c>
      <c r="R2497" s="15">
        <f t="shared" si="169"/>
        <v>41036.946469907409</v>
      </c>
      <c r="S2497" s="15">
        <f t="shared" si="170"/>
        <v>41066.946469907409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735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>
        <f t="shared" si="167"/>
        <v>12</v>
      </c>
      <c r="O2498">
        <f t="shared" si="168"/>
        <v>73.5</v>
      </c>
      <c r="P2498" s="11" t="s">
        <v>8281</v>
      </c>
      <c r="Q2498" t="s">
        <v>8285</v>
      </c>
      <c r="R2498" s="15">
        <f t="shared" si="169"/>
        <v>41327.996435185189</v>
      </c>
      <c r="S2498" s="15">
        <f t="shared" si="170"/>
        <v>41362.954768518517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732.5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>
        <f t="shared" ref="N2499:N2562" si="171">ROUND(E2499/D2499*100,0)</f>
        <v>18</v>
      </c>
      <c r="O2499">
        <f t="shared" ref="O2499:O2562" si="172">IFERROR(ROUND(E2499/L2499,2),0)</f>
        <v>13.08</v>
      </c>
      <c r="P2499" s="11" t="s">
        <v>8281</v>
      </c>
      <c r="Q2499" t="s">
        <v>8285</v>
      </c>
      <c r="R2499" s="15">
        <f t="shared" ref="R2499:R2562" si="173">(((J2499/60)/60)/24)+DATE(1970,1,1)</f>
        <v>40730.878912037035</v>
      </c>
      <c r="S2499" s="15">
        <f t="shared" ref="S2499:S2562" si="174">(((I2499/60)/60)/24)+DATE(1970,1,1)</f>
        <v>40760.878912037035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731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>
        <f t="shared" si="171"/>
        <v>73</v>
      </c>
      <c r="O2500">
        <f t="shared" si="172"/>
        <v>36.549999999999997</v>
      </c>
      <c r="P2500" s="11" t="s">
        <v>8281</v>
      </c>
      <c r="Q2500" t="s">
        <v>8285</v>
      </c>
      <c r="R2500" s="15">
        <f t="shared" si="173"/>
        <v>42017.967442129629</v>
      </c>
      <c r="S2500" s="15">
        <f t="shared" si="174"/>
        <v>42031.967442129629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730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>
        <f t="shared" si="171"/>
        <v>18</v>
      </c>
      <c r="O2501">
        <f t="shared" si="172"/>
        <v>4.29</v>
      </c>
      <c r="P2501" s="11" t="s">
        <v>8281</v>
      </c>
      <c r="Q2501" t="s">
        <v>8285</v>
      </c>
      <c r="R2501" s="15">
        <f t="shared" si="173"/>
        <v>41226.648576388885</v>
      </c>
      <c r="S2501" s="15">
        <f t="shared" si="174"/>
        <v>41274.75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730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>
        <f t="shared" si="171"/>
        <v>122</v>
      </c>
      <c r="O2502">
        <f t="shared" si="172"/>
        <v>25.17</v>
      </c>
      <c r="P2502" s="11" t="s">
        <v>8281</v>
      </c>
      <c r="Q2502" t="s">
        <v>8285</v>
      </c>
      <c r="R2502" s="15">
        <f t="shared" si="173"/>
        <v>41053.772858796299</v>
      </c>
      <c r="S2502" s="15">
        <f t="shared" si="174"/>
        <v>41083.772858796299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730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>
        <f t="shared" si="171"/>
        <v>7</v>
      </c>
      <c r="O2503">
        <f t="shared" si="172"/>
        <v>104.29</v>
      </c>
      <c r="P2503" s="11" t="s">
        <v>8292</v>
      </c>
      <c r="Q2503" t="s">
        <v>8309</v>
      </c>
      <c r="R2503" s="15">
        <f t="shared" si="173"/>
        <v>42244.776666666665</v>
      </c>
      <c r="S2503" s="15">
        <f t="shared" si="174"/>
        <v>42274.776666666665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727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>
        <f t="shared" si="171"/>
        <v>1</v>
      </c>
      <c r="O2504">
        <f t="shared" si="172"/>
        <v>145.4</v>
      </c>
      <c r="P2504" s="11" t="s">
        <v>8292</v>
      </c>
      <c r="Q2504" t="s">
        <v>8309</v>
      </c>
      <c r="R2504" s="15">
        <f t="shared" si="173"/>
        <v>41858.825439814813</v>
      </c>
      <c r="S2504" s="15">
        <f t="shared" si="174"/>
        <v>41903.825439814813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>
        <f t="shared" si="171"/>
        <v>7</v>
      </c>
      <c r="O2505">
        <f t="shared" si="172"/>
        <v>0</v>
      </c>
      <c r="P2505" s="11" t="s">
        <v>8292</v>
      </c>
      <c r="Q2505" t="s">
        <v>8309</v>
      </c>
      <c r="R2505" s="15">
        <f t="shared" si="173"/>
        <v>42498.899398148147</v>
      </c>
      <c r="S2505" s="15">
        <f t="shared" si="174"/>
        <v>42528.879166666666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725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>
        <f t="shared" si="171"/>
        <v>2</v>
      </c>
      <c r="O2506">
        <f t="shared" si="172"/>
        <v>0</v>
      </c>
      <c r="P2506" s="11" t="s">
        <v>8292</v>
      </c>
      <c r="Q2506" t="s">
        <v>8309</v>
      </c>
      <c r="R2506" s="15">
        <f t="shared" si="173"/>
        <v>41928.015439814815</v>
      </c>
      <c r="S2506" s="15">
        <f t="shared" si="174"/>
        <v>41958.057106481487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722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>
        <f t="shared" si="171"/>
        <v>10</v>
      </c>
      <c r="O2507">
        <f t="shared" si="172"/>
        <v>0</v>
      </c>
      <c r="P2507" s="11" t="s">
        <v>8292</v>
      </c>
      <c r="Q2507" t="s">
        <v>8309</v>
      </c>
      <c r="R2507" s="15">
        <f t="shared" si="173"/>
        <v>42047.05574074074</v>
      </c>
      <c r="S2507" s="15">
        <f t="shared" si="174"/>
        <v>42077.014074074075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721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>
        <f t="shared" si="171"/>
        <v>14</v>
      </c>
      <c r="O2508">
        <f t="shared" si="172"/>
        <v>360.5</v>
      </c>
      <c r="P2508" s="11" t="s">
        <v>8292</v>
      </c>
      <c r="Q2508" t="s">
        <v>8309</v>
      </c>
      <c r="R2508" s="15">
        <f t="shared" si="173"/>
        <v>42258.297094907408</v>
      </c>
      <c r="S2508" s="15">
        <f t="shared" si="174"/>
        <v>42280.875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720.01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>
        <f t="shared" si="171"/>
        <v>2</v>
      </c>
      <c r="O2509">
        <f t="shared" si="172"/>
        <v>0</v>
      </c>
      <c r="P2509" s="11" t="s">
        <v>8292</v>
      </c>
      <c r="Q2509" t="s">
        <v>8309</v>
      </c>
      <c r="R2509" s="15">
        <f t="shared" si="173"/>
        <v>42105.072962962964</v>
      </c>
      <c r="S2509" s="15">
        <f t="shared" si="174"/>
        <v>42135.072962962964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718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>
        <f t="shared" si="171"/>
        <v>4</v>
      </c>
      <c r="O2510">
        <f t="shared" si="172"/>
        <v>0</v>
      </c>
      <c r="P2510" s="11" t="s">
        <v>8292</v>
      </c>
      <c r="Q2510" t="s">
        <v>8309</v>
      </c>
      <c r="R2510" s="15">
        <f t="shared" si="173"/>
        <v>41835.951782407406</v>
      </c>
      <c r="S2510" s="15">
        <f t="shared" si="174"/>
        <v>41865.951782407406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715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>
        <f t="shared" si="171"/>
        <v>1</v>
      </c>
      <c r="O2511">
        <f t="shared" si="172"/>
        <v>25.54</v>
      </c>
      <c r="P2511" s="11" t="s">
        <v>8292</v>
      </c>
      <c r="Q2511" t="s">
        <v>8309</v>
      </c>
      <c r="R2511" s="15">
        <f t="shared" si="173"/>
        <v>42058.809594907405</v>
      </c>
      <c r="S2511" s="15">
        <f t="shared" si="174"/>
        <v>42114.767928240741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715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>
        <f t="shared" si="171"/>
        <v>1</v>
      </c>
      <c r="O2512">
        <f t="shared" si="172"/>
        <v>357.5</v>
      </c>
      <c r="P2512" s="11" t="s">
        <v>8292</v>
      </c>
      <c r="Q2512" t="s">
        <v>8309</v>
      </c>
      <c r="R2512" s="15">
        <f t="shared" si="173"/>
        <v>42078.997361111105</v>
      </c>
      <c r="S2512" s="15">
        <f t="shared" si="174"/>
        <v>42138.997361111105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715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>
        <f t="shared" si="171"/>
        <v>1</v>
      </c>
      <c r="O2513">
        <f t="shared" si="172"/>
        <v>0</v>
      </c>
      <c r="P2513" s="11" t="s">
        <v>8292</v>
      </c>
      <c r="Q2513" t="s">
        <v>8309</v>
      </c>
      <c r="R2513" s="15">
        <f t="shared" si="173"/>
        <v>42371.446909722217</v>
      </c>
      <c r="S2513" s="15">
        <f t="shared" si="174"/>
        <v>42401.446909722217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715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>
        <f t="shared" si="171"/>
        <v>62</v>
      </c>
      <c r="O2514">
        <f t="shared" si="172"/>
        <v>0</v>
      </c>
      <c r="P2514" s="11" t="s">
        <v>8292</v>
      </c>
      <c r="Q2514" t="s">
        <v>8309</v>
      </c>
      <c r="R2514" s="15">
        <f t="shared" si="173"/>
        <v>41971.876863425925</v>
      </c>
      <c r="S2514" s="15">
        <f t="shared" si="174"/>
        <v>41986.876863425925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714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>
        <f t="shared" si="171"/>
        <v>0</v>
      </c>
      <c r="O2515">
        <f t="shared" si="172"/>
        <v>0</v>
      </c>
      <c r="P2515" s="11" t="s">
        <v>8292</v>
      </c>
      <c r="Q2515" t="s">
        <v>8309</v>
      </c>
      <c r="R2515" s="15">
        <f t="shared" si="173"/>
        <v>42732.00681712963</v>
      </c>
      <c r="S2515" s="15">
        <f t="shared" si="174"/>
        <v>42792.00681712963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713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>
        <f t="shared" si="171"/>
        <v>6</v>
      </c>
      <c r="O2516">
        <f t="shared" si="172"/>
        <v>178.25</v>
      </c>
      <c r="P2516" s="11" t="s">
        <v>8292</v>
      </c>
      <c r="Q2516" t="s">
        <v>8309</v>
      </c>
      <c r="R2516" s="15">
        <f t="shared" si="173"/>
        <v>41854.389780092592</v>
      </c>
      <c r="S2516" s="15">
        <f t="shared" si="174"/>
        <v>41871.389780092592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712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>
        <f t="shared" si="171"/>
        <v>14</v>
      </c>
      <c r="O2517">
        <f t="shared" si="172"/>
        <v>59.33</v>
      </c>
      <c r="P2517" s="11" t="s">
        <v>8292</v>
      </c>
      <c r="Q2517" t="s">
        <v>8309</v>
      </c>
      <c r="R2517" s="15">
        <f t="shared" si="173"/>
        <v>42027.839733796296</v>
      </c>
      <c r="S2517" s="15">
        <f t="shared" si="174"/>
        <v>42057.839733796296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710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>
        <f t="shared" si="171"/>
        <v>3</v>
      </c>
      <c r="O2518">
        <f t="shared" si="172"/>
        <v>0</v>
      </c>
      <c r="P2518" s="11" t="s">
        <v>8292</v>
      </c>
      <c r="Q2518" t="s">
        <v>8309</v>
      </c>
      <c r="R2518" s="15">
        <f t="shared" si="173"/>
        <v>41942.653379629628</v>
      </c>
      <c r="S2518" s="15">
        <f t="shared" si="174"/>
        <v>41972.6950462963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705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>
        <f t="shared" si="171"/>
        <v>4</v>
      </c>
      <c r="O2519">
        <f t="shared" si="172"/>
        <v>21.36</v>
      </c>
      <c r="P2519" s="11" t="s">
        <v>8292</v>
      </c>
      <c r="Q2519" t="s">
        <v>8309</v>
      </c>
      <c r="R2519" s="15">
        <f t="shared" si="173"/>
        <v>42052.802430555559</v>
      </c>
      <c r="S2519" s="15">
        <f t="shared" si="174"/>
        <v>42082.760763888888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701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>
        <f t="shared" si="171"/>
        <v>14</v>
      </c>
      <c r="O2520">
        <f t="shared" si="172"/>
        <v>0</v>
      </c>
      <c r="P2520" s="11" t="s">
        <v>8292</v>
      </c>
      <c r="Q2520" t="s">
        <v>8309</v>
      </c>
      <c r="R2520" s="15">
        <f t="shared" si="173"/>
        <v>41926.680879629632</v>
      </c>
      <c r="S2520" s="15">
        <f t="shared" si="174"/>
        <v>41956.722546296296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700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>
        <f t="shared" si="171"/>
        <v>0</v>
      </c>
      <c r="O2521">
        <f t="shared" si="172"/>
        <v>175</v>
      </c>
      <c r="P2521" s="11" t="s">
        <v>8292</v>
      </c>
      <c r="Q2521" t="s">
        <v>8309</v>
      </c>
      <c r="R2521" s="15">
        <f t="shared" si="173"/>
        <v>41809.155138888891</v>
      </c>
      <c r="S2521" s="15">
        <f t="shared" si="174"/>
        <v>41839.155138888891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700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>
        <f t="shared" si="171"/>
        <v>1</v>
      </c>
      <c r="O2522">
        <f t="shared" si="172"/>
        <v>0</v>
      </c>
      <c r="P2522" s="11" t="s">
        <v>8292</v>
      </c>
      <c r="Q2522" t="s">
        <v>8309</v>
      </c>
      <c r="R2522" s="15">
        <f t="shared" si="173"/>
        <v>42612.600520833337</v>
      </c>
      <c r="S2522" s="15">
        <f t="shared" si="174"/>
        <v>42658.806249999994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695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>
        <f t="shared" si="171"/>
        <v>6</v>
      </c>
      <c r="O2523">
        <f t="shared" si="172"/>
        <v>5.27</v>
      </c>
      <c r="P2523" s="11" t="s">
        <v>8281</v>
      </c>
      <c r="Q2523" t="s">
        <v>8310</v>
      </c>
      <c r="R2523" s="15">
        <f t="shared" si="173"/>
        <v>42269.967835648145</v>
      </c>
      <c r="S2523" s="15">
        <f t="shared" si="174"/>
        <v>42290.967835648145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690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>
        <f t="shared" si="171"/>
        <v>14</v>
      </c>
      <c r="O2524">
        <f t="shared" si="172"/>
        <v>25.56</v>
      </c>
      <c r="P2524" s="11" t="s">
        <v>8281</v>
      </c>
      <c r="Q2524" t="s">
        <v>8310</v>
      </c>
      <c r="R2524" s="15">
        <f t="shared" si="173"/>
        <v>42460.573611111111</v>
      </c>
      <c r="S2524" s="15">
        <f t="shared" si="174"/>
        <v>42482.619444444441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684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>
        <f t="shared" si="171"/>
        <v>76</v>
      </c>
      <c r="O2525">
        <f t="shared" si="172"/>
        <v>26.31</v>
      </c>
      <c r="P2525" s="11" t="s">
        <v>8281</v>
      </c>
      <c r="Q2525" t="s">
        <v>8310</v>
      </c>
      <c r="R2525" s="15">
        <f t="shared" si="173"/>
        <v>41930.975601851853</v>
      </c>
      <c r="S2525" s="15">
        <f t="shared" si="174"/>
        <v>41961.017268518524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684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>
        <f t="shared" si="171"/>
        <v>9</v>
      </c>
      <c r="O2526">
        <f t="shared" si="172"/>
        <v>15.91</v>
      </c>
      <c r="P2526" s="11" t="s">
        <v>8281</v>
      </c>
      <c r="Q2526" t="s">
        <v>8310</v>
      </c>
      <c r="R2526" s="15">
        <f t="shared" si="173"/>
        <v>41961.807372685187</v>
      </c>
      <c r="S2526" s="15">
        <f t="shared" si="174"/>
        <v>41994.1875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683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>
        <f t="shared" si="171"/>
        <v>9</v>
      </c>
      <c r="O2527">
        <f t="shared" si="172"/>
        <v>8.5399999999999991</v>
      </c>
      <c r="P2527" s="11" t="s">
        <v>8281</v>
      </c>
      <c r="Q2527" t="s">
        <v>8310</v>
      </c>
      <c r="R2527" s="15">
        <f t="shared" si="173"/>
        <v>41058.844571759262</v>
      </c>
      <c r="S2527" s="15">
        <f t="shared" si="174"/>
        <v>41088.844571759262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680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>
        <f t="shared" si="171"/>
        <v>17</v>
      </c>
      <c r="O2528">
        <f t="shared" si="172"/>
        <v>20.61</v>
      </c>
      <c r="P2528" s="11" t="s">
        <v>8281</v>
      </c>
      <c r="Q2528" t="s">
        <v>8310</v>
      </c>
      <c r="R2528" s="15">
        <f t="shared" si="173"/>
        <v>41953.091134259259</v>
      </c>
      <c r="S2528" s="15">
        <f t="shared" si="174"/>
        <v>41981.207638888889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>
        <f t="shared" si="171"/>
        <v>17</v>
      </c>
      <c r="O2529">
        <f t="shared" si="172"/>
        <v>9.57</v>
      </c>
      <c r="P2529" s="11" t="s">
        <v>8281</v>
      </c>
      <c r="Q2529" t="s">
        <v>8310</v>
      </c>
      <c r="R2529" s="15">
        <f t="shared" si="173"/>
        <v>41546.75105324074</v>
      </c>
      <c r="S2529" s="15">
        <f t="shared" si="174"/>
        <v>41565.165972222225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678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>
        <f t="shared" si="171"/>
        <v>17</v>
      </c>
      <c r="O2530">
        <f t="shared" si="172"/>
        <v>8.3699999999999992</v>
      </c>
      <c r="P2530" s="11" t="s">
        <v>8281</v>
      </c>
      <c r="Q2530" t="s">
        <v>8310</v>
      </c>
      <c r="R2530" s="15">
        <f t="shared" si="173"/>
        <v>42217.834525462968</v>
      </c>
      <c r="S2530" s="15">
        <f t="shared" si="174"/>
        <v>42236.458333333328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677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>
        <f t="shared" si="171"/>
        <v>11</v>
      </c>
      <c r="O2531">
        <f t="shared" si="172"/>
        <v>8.91</v>
      </c>
      <c r="P2531" s="11" t="s">
        <v>8281</v>
      </c>
      <c r="Q2531" t="s">
        <v>8310</v>
      </c>
      <c r="R2531" s="15">
        <f t="shared" si="173"/>
        <v>40948.080729166664</v>
      </c>
      <c r="S2531" s="15">
        <f t="shared" si="174"/>
        <v>40993.0390625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676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>
        <f t="shared" si="171"/>
        <v>10</v>
      </c>
      <c r="O2532">
        <f t="shared" si="172"/>
        <v>14.08</v>
      </c>
      <c r="P2532" s="11" t="s">
        <v>8281</v>
      </c>
      <c r="Q2532" t="s">
        <v>8310</v>
      </c>
      <c r="R2532" s="15">
        <f t="shared" si="173"/>
        <v>42081.864641203705</v>
      </c>
      <c r="S2532" s="15">
        <f t="shared" si="174"/>
        <v>42114.201388888891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675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>
        <f t="shared" si="171"/>
        <v>15</v>
      </c>
      <c r="O2533">
        <f t="shared" si="172"/>
        <v>11.07</v>
      </c>
      <c r="P2533" s="11" t="s">
        <v>8281</v>
      </c>
      <c r="Q2533" t="s">
        <v>8310</v>
      </c>
      <c r="R2533" s="15">
        <f t="shared" si="173"/>
        <v>42208.680023148147</v>
      </c>
      <c r="S2533" s="15">
        <f t="shared" si="174"/>
        <v>42231.165972222225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671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>
        <f t="shared" si="171"/>
        <v>17</v>
      </c>
      <c r="O2534">
        <f t="shared" si="172"/>
        <v>11.18</v>
      </c>
      <c r="P2534" s="11" t="s">
        <v>8281</v>
      </c>
      <c r="Q2534" t="s">
        <v>8310</v>
      </c>
      <c r="R2534" s="15">
        <f t="shared" si="173"/>
        <v>41107.849143518521</v>
      </c>
      <c r="S2534" s="15">
        <f t="shared" si="174"/>
        <v>41137.849143518521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670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>
        <f t="shared" si="171"/>
        <v>9</v>
      </c>
      <c r="O2535">
        <f t="shared" si="172"/>
        <v>4.93</v>
      </c>
      <c r="P2535" s="11" t="s">
        <v>8281</v>
      </c>
      <c r="Q2535" t="s">
        <v>8310</v>
      </c>
      <c r="R2535" s="15">
        <f t="shared" si="173"/>
        <v>41304.751284722224</v>
      </c>
      <c r="S2535" s="15">
        <f t="shared" si="174"/>
        <v>41334.750787037039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668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>
        <f t="shared" si="171"/>
        <v>33</v>
      </c>
      <c r="O2536">
        <f t="shared" si="172"/>
        <v>47.71</v>
      </c>
      <c r="P2536" s="11" t="s">
        <v>8281</v>
      </c>
      <c r="Q2536" t="s">
        <v>8310</v>
      </c>
      <c r="R2536" s="15">
        <f t="shared" si="173"/>
        <v>40127.700370370374</v>
      </c>
      <c r="S2536" s="15">
        <f t="shared" si="174"/>
        <v>40179.25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666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>
        <f t="shared" si="171"/>
        <v>3</v>
      </c>
      <c r="O2537">
        <f t="shared" si="172"/>
        <v>8.5399999999999991</v>
      </c>
      <c r="P2537" s="11" t="s">
        <v>8281</v>
      </c>
      <c r="Q2537" t="s">
        <v>8310</v>
      </c>
      <c r="R2537" s="15">
        <f t="shared" si="173"/>
        <v>41943.791030092594</v>
      </c>
      <c r="S2537" s="15">
        <f t="shared" si="174"/>
        <v>41974.832696759258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665.21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>
        <f t="shared" si="171"/>
        <v>2661</v>
      </c>
      <c r="O2538">
        <f t="shared" si="172"/>
        <v>166.3</v>
      </c>
      <c r="P2538" s="11" t="s">
        <v>8281</v>
      </c>
      <c r="Q2538" t="s">
        <v>8310</v>
      </c>
      <c r="R2538" s="15">
        <f t="shared" si="173"/>
        <v>41464.106087962966</v>
      </c>
      <c r="S2538" s="15">
        <f t="shared" si="174"/>
        <v>41485.106087962966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660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>
        <f t="shared" si="171"/>
        <v>66</v>
      </c>
      <c r="O2539">
        <f t="shared" si="172"/>
        <v>60</v>
      </c>
      <c r="P2539" s="11" t="s">
        <v>8281</v>
      </c>
      <c r="Q2539" t="s">
        <v>8310</v>
      </c>
      <c r="R2539" s="15">
        <f t="shared" si="173"/>
        <v>40696.648784722223</v>
      </c>
      <c r="S2539" s="15">
        <f t="shared" si="174"/>
        <v>40756.648784722223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658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>
        <f t="shared" si="171"/>
        <v>4</v>
      </c>
      <c r="O2540">
        <f t="shared" si="172"/>
        <v>3.56</v>
      </c>
      <c r="P2540" s="11" t="s">
        <v>8281</v>
      </c>
      <c r="Q2540" t="s">
        <v>8310</v>
      </c>
      <c r="R2540" s="15">
        <f t="shared" si="173"/>
        <v>41298.509965277779</v>
      </c>
      <c r="S2540" s="15">
        <f t="shared" si="174"/>
        <v>41329.207638888889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657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>
        <f t="shared" si="171"/>
        <v>7</v>
      </c>
      <c r="O2541">
        <f t="shared" si="172"/>
        <v>11.14</v>
      </c>
      <c r="P2541" s="11" t="s">
        <v>8281</v>
      </c>
      <c r="Q2541" t="s">
        <v>8310</v>
      </c>
      <c r="R2541" s="15">
        <f t="shared" si="173"/>
        <v>41977.902222222227</v>
      </c>
      <c r="S2541" s="15">
        <f t="shared" si="174"/>
        <v>42037.902222222227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655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>
        <f t="shared" si="171"/>
        <v>26</v>
      </c>
      <c r="O2542">
        <f t="shared" si="172"/>
        <v>24.26</v>
      </c>
      <c r="P2542" s="11" t="s">
        <v>8281</v>
      </c>
      <c r="Q2542" t="s">
        <v>8310</v>
      </c>
      <c r="R2542" s="15">
        <f t="shared" si="173"/>
        <v>40785.675011574072</v>
      </c>
      <c r="S2542" s="15">
        <f t="shared" si="174"/>
        <v>40845.675011574072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651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>
        <f t="shared" si="171"/>
        <v>19</v>
      </c>
      <c r="O2543">
        <f t="shared" si="172"/>
        <v>10.33</v>
      </c>
      <c r="P2543" s="11" t="s">
        <v>8281</v>
      </c>
      <c r="Q2543" t="s">
        <v>8310</v>
      </c>
      <c r="R2543" s="15">
        <f t="shared" si="173"/>
        <v>41483.449282407404</v>
      </c>
      <c r="S2543" s="15">
        <f t="shared" si="174"/>
        <v>41543.449282407404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651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>
        <f t="shared" si="171"/>
        <v>93</v>
      </c>
      <c r="O2544">
        <f t="shared" si="172"/>
        <v>50.08</v>
      </c>
      <c r="P2544" s="11" t="s">
        <v>8281</v>
      </c>
      <c r="Q2544" t="s">
        <v>8310</v>
      </c>
      <c r="R2544" s="15">
        <f t="shared" si="173"/>
        <v>41509.426585648151</v>
      </c>
      <c r="S2544" s="15">
        <f t="shared" si="174"/>
        <v>41548.165972222225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650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>
        <f t="shared" si="171"/>
        <v>260</v>
      </c>
      <c r="O2545">
        <f t="shared" si="172"/>
        <v>50</v>
      </c>
      <c r="P2545" s="11" t="s">
        <v>8281</v>
      </c>
      <c r="Q2545" t="s">
        <v>8310</v>
      </c>
      <c r="R2545" s="15">
        <f t="shared" si="173"/>
        <v>40514.107615740737</v>
      </c>
      <c r="S2545" s="15">
        <f t="shared" si="174"/>
        <v>40545.125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650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>
        <f t="shared" si="171"/>
        <v>13</v>
      </c>
      <c r="O2546">
        <f t="shared" si="172"/>
        <v>11.4</v>
      </c>
      <c r="P2546" s="11" t="s">
        <v>8281</v>
      </c>
      <c r="Q2546" t="s">
        <v>8310</v>
      </c>
      <c r="R2546" s="15">
        <f t="shared" si="173"/>
        <v>41068.520474537036</v>
      </c>
      <c r="S2546" s="15">
        <f t="shared" si="174"/>
        <v>41098.520474537036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650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>
        <f t="shared" si="171"/>
        <v>33</v>
      </c>
      <c r="O2547">
        <f t="shared" si="172"/>
        <v>10.66</v>
      </c>
      <c r="P2547" s="11" t="s">
        <v>8281</v>
      </c>
      <c r="Q2547" t="s">
        <v>8310</v>
      </c>
      <c r="R2547" s="15">
        <f t="shared" si="173"/>
        <v>42027.13817129629</v>
      </c>
      <c r="S2547" s="15">
        <f t="shared" si="174"/>
        <v>42062.020833333328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650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>
        <f t="shared" si="171"/>
        <v>19</v>
      </c>
      <c r="O2548">
        <f t="shared" si="172"/>
        <v>10</v>
      </c>
      <c r="P2548" s="11" t="s">
        <v>8281</v>
      </c>
      <c r="Q2548" t="s">
        <v>8310</v>
      </c>
      <c r="R2548" s="15">
        <f t="shared" si="173"/>
        <v>41524.858553240738</v>
      </c>
      <c r="S2548" s="15">
        <f t="shared" si="174"/>
        <v>41552.208333333336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650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>
        <f t="shared" si="171"/>
        <v>12</v>
      </c>
      <c r="O2549">
        <f t="shared" si="172"/>
        <v>4.8499999999999996</v>
      </c>
      <c r="P2549" s="11" t="s">
        <v>8281</v>
      </c>
      <c r="Q2549" t="s">
        <v>8310</v>
      </c>
      <c r="R2549" s="15">
        <f t="shared" si="173"/>
        <v>40973.773182870369</v>
      </c>
      <c r="S2549" s="15">
        <f t="shared" si="174"/>
        <v>41003.731516203705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650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>
        <f t="shared" si="171"/>
        <v>11</v>
      </c>
      <c r="O2550">
        <f t="shared" si="172"/>
        <v>17.57</v>
      </c>
      <c r="P2550" s="11" t="s">
        <v>8281</v>
      </c>
      <c r="Q2550" t="s">
        <v>8310</v>
      </c>
      <c r="R2550" s="15">
        <f t="shared" si="173"/>
        <v>42618.625428240746</v>
      </c>
      <c r="S2550" s="15">
        <f t="shared" si="174"/>
        <v>42643.185416666667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645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>
        <f t="shared" si="171"/>
        <v>41</v>
      </c>
      <c r="O2551">
        <f t="shared" si="172"/>
        <v>17.43</v>
      </c>
      <c r="P2551" s="11" t="s">
        <v>8281</v>
      </c>
      <c r="Q2551" t="s">
        <v>8310</v>
      </c>
      <c r="R2551" s="15">
        <f t="shared" si="173"/>
        <v>41390.757754629631</v>
      </c>
      <c r="S2551" s="15">
        <f t="shared" si="174"/>
        <v>41425.708333333336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645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>
        <f t="shared" si="171"/>
        <v>10</v>
      </c>
      <c r="O2552">
        <f t="shared" si="172"/>
        <v>4.3</v>
      </c>
      <c r="P2552" s="11" t="s">
        <v>8281</v>
      </c>
      <c r="Q2552" t="s">
        <v>8310</v>
      </c>
      <c r="R2552" s="15">
        <f t="shared" si="173"/>
        <v>42228.634328703702</v>
      </c>
      <c r="S2552" s="15">
        <f t="shared" si="174"/>
        <v>42285.165972222225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644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>
        <f t="shared" si="171"/>
        <v>18</v>
      </c>
      <c r="O2553">
        <f t="shared" si="172"/>
        <v>11.5</v>
      </c>
      <c r="P2553" s="11" t="s">
        <v>8281</v>
      </c>
      <c r="Q2553" t="s">
        <v>8310</v>
      </c>
      <c r="R2553" s="15">
        <f t="shared" si="173"/>
        <v>40961.252141203702</v>
      </c>
      <c r="S2553" s="15">
        <f t="shared" si="174"/>
        <v>40989.866666666669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641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>
        <f t="shared" si="171"/>
        <v>21</v>
      </c>
      <c r="O2554">
        <f t="shared" si="172"/>
        <v>35.61</v>
      </c>
      <c r="P2554" s="11" t="s">
        <v>8281</v>
      </c>
      <c r="Q2554" t="s">
        <v>8310</v>
      </c>
      <c r="R2554" s="15">
        <f t="shared" si="173"/>
        <v>42769.809965277775</v>
      </c>
      <c r="S2554" s="15">
        <f t="shared" si="174"/>
        <v>42799.809965277775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641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>
        <f t="shared" si="171"/>
        <v>43</v>
      </c>
      <c r="O2555">
        <f t="shared" si="172"/>
        <v>10.68</v>
      </c>
      <c r="P2555" s="11" t="s">
        <v>8281</v>
      </c>
      <c r="Q2555" t="s">
        <v>8310</v>
      </c>
      <c r="R2555" s="15">
        <f t="shared" si="173"/>
        <v>41113.199155092596</v>
      </c>
      <c r="S2555" s="15">
        <f t="shared" si="174"/>
        <v>41173.199155092596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641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>
        <f t="shared" si="171"/>
        <v>21</v>
      </c>
      <c r="O2556">
        <f t="shared" si="172"/>
        <v>9.57</v>
      </c>
      <c r="P2556" s="11" t="s">
        <v>8281</v>
      </c>
      <c r="Q2556" t="s">
        <v>8310</v>
      </c>
      <c r="R2556" s="15">
        <f t="shared" si="173"/>
        <v>42125.078275462962</v>
      </c>
      <c r="S2556" s="15">
        <f t="shared" si="174"/>
        <v>42156.165972222225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641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>
        <f t="shared" si="171"/>
        <v>32</v>
      </c>
      <c r="O2557">
        <f t="shared" si="172"/>
        <v>18.309999999999999</v>
      </c>
      <c r="P2557" s="11" t="s">
        <v>8281</v>
      </c>
      <c r="Q2557" t="s">
        <v>8310</v>
      </c>
      <c r="R2557" s="15">
        <f t="shared" si="173"/>
        <v>41026.655011574076</v>
      </c>
      <c r="S2557" s="15">
        <f t="shared" si="174"/>
        <v>41057.655011574076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640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>
        <f t="shared" si="171"/>
        <v>86</v>
      </c>
      <c r="O2558">
        <f t="shared" si="172"/>
        <v>18.82</v>
      </c>
      <c r="P2558" s="11" t="s">
        <v>8281</v>
      </c>
      <c r="Q2558" t="s">
        <v>8310</v>
      </c>
      <c r="R2558" s="15">
        <f t="shared" si="173"/>
        <v>41222.991400462961</v>
      </c>
      <c r="S2558" s="15">
        <f t="shared" si="174"/>
        <v>41267.991400462961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640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>
        <f t="shared" si="171"/>
        <v>71</v>
      </c>
      <c r="O2559">
        <f t="shared" si="172"/>
        <v>17.78</v>
      </c>
      <c r="P2559" s="11" t="s">
        <v>8281</v>
      </c>
      <c r="Q2559" t="s">
        <v>8310</v>
      </c>
      <c r="R2559" s="15">
        <f t="shared" si="173"/>
        <v>41744.745208333334</v>
      </c>
      <c r="S2559" s="15">
        <f t="shared" si="174"/>
        <v>41774.745208333334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640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>
        <f t="shared" si="171"/>
        <v>51</v>
      </c>
      <c r="O2560">
        <f t="shared" si="172"/>
        <v>35.56</v>
      </c>
      <c r="P2560" s="11" t="s">
        <v>8281</v>
      </c>
      <c r="Q2560" t="s">
        <v>8310</v>
      </c>
      <c r="R2560" s="15">
        <f t="shared" si="173"/>
        <v>42093.860023148154</v>
      </c>
      <c r="S2560" s="15">
        <f t="shared" si="174"/>
        <v>42125.582638888889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640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>
        <f t="shared" si="171"/>
        <v>80</v>
      </c>
      <c r="O2561">
        <f t="shared" si="172"/>
        <v>25.6</v>
      </c>
      <c r="P2561" s="11" t="s">
        <v>8281</v>
      </c>
      <c r="Q2561" t="s">
        <v>8310</v>
      </c>
      <c r="R2561" s="15">
        <f t="shared" si="173"/>
        <v>40829.873657407406</v>
      </c>
      <c r="S2561" s="15">
        <f t="shared" si="174"/>
        <v>40862.817361111112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639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>
        <f t="shared" si="171"/>
        <v>21</v>
      </c>
      <c r="O2562">
        <f t="shared" si="172"/>
        <v>30.43</v>
      </c>
      <c r="P2562" s="11" t="s">
        <v>8281</v>
      </c>
      <c r="Q2562" t="s">
        <v>8310</v>
      </c>
      <c r="R2562" s="15">
        <f t="shared" si="173"/>
        <v>42039.951087962967</v>
      </c>
      <c r="S2562" s="15">
        <f t="shared" si="174"/>
        <v>42069.951087962967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637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>
        <f t="shared" ref="N2563:N2626" si="175">ROUND(E2563/D2563*100,0)</f>
        <v>1</v>
      </c>
      <c r="O2563">
        <f t="shared" ref="O2563:O2626" si="176">IFERROR(ROUND(E2563/L2563,2),0)</f>
        <v>0</v>
      </c>
      <c r="P2563" s="11" t="s">
        <v>8292</v>
      </c>
      <c r="Q2563" t="s">
        <v>8293</v>
      </c>
      <c r="R2563" s="15">
        <f t="shared" ref="R2563:R2626" si="177">(((J2563/60)/60)/24)+DATE(1970,1,1)</f>
        <v>42260.528807870374</v>
      </c>
      <c r="S2563" s="15">
        <f t="shared" ref="S2563:S2626" si="178">(((I2563/60)/60)/24)+DATE(1970,1,1)</f>
        <v>42290.528807870374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636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>
        <f t="shared" si="175"/>
        <v>6</v>
      </c>
      <c r="O2564">
        <f t="shared" si="176"/>
        <v>212</v>
      </c>
      <c r="P2564" s="11" t="s">
        <v>8292</v>
      </c>
      <c r="Q2564" t="s">
        <v>8293</v>
      </c>
      <c r="R2564" s="15">
        <f t="shared" si="177"/>
        <v>42594.524756944447</v>
      </c>
      <c r="S2564" s="15">
        <f t="shared" si="178"/>
        <v>42654.524756944447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636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>
        <f t="shared" si="175"/>
        <v>3</v>
      </c>
      <c r="O2565">
        <f t="shared" si="176"/>
        <v>0</v>
      </c>
      <c r="P2565" s="11" t="s">
        <v>8292</v>
      </c>
      <c r="Q2565" t="s">
        <v>8293</v>
      </c>
      <c r="R2565" s="15">
        <f t="shared" si="177"/>
        <v>42155.139479166668</v>
      </c>
      <c r="S2565" s="15">
        <f t="shared" si="178"/>
        <v>42215.139479166668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636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>
        <f t="shared" si="175"/>
        <v>2</v>
      </c>
      <c r="O2566">
        <f t="shared" si="176"/>
        <v>0</v>
      </c>
      <c r="P2566" s="11" t="s">
        <v>8292</v>
      </c>
      <c r="Q2566" t="s">
        <v>8293</v>
      </c>
      <c r="R2566" s="15">
        <f t="shared" si="177"/>
        <v>41822.040497685186</v>
      </c>
      <c r="S2566" s="15">
        <f t="shared" si="178"/>
        <v>41852.040497685186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635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>
        <f t="shared" si="175"/>
        <v>6</v>
      </c>
      <c r="O2567">
        <f t="shared" si="176"/>
        <v>635</v>
      </c>
      <c r="P2567" s="11" t="s">
        <v>8292</v>
      </c>
      <c r="Q2567" t="s">
        <v>8293</v>
      </c>
      <c r="R2567" s="15">
        <f t="shared" si="177"/>
        <v>42440.650335648148</v>
      </c>
      <c r="S2567" s="15">
        <f t="shared" si="178"/>
        <v>42499.868055555555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633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>
        <f t="shared" si="175"/>
        <v>2</v>
      </c>
      <c r="O2568">
        <f t="shared" si="176"/>
        <v>0</v>
      </c>
      <c r="P2568" s="11" t="s">
        <v>8292</v>
      </c>
      <c r="Q2568" t="s">
        <v>8293</v>
      </c>
      <c r="R2568" s="15">
        <f t="shared" si="177"/>
        <v>41842.980879629627</v>
      </c>
      <c r="S2568" s="15">
        <f t="shared" si="178"/>
        <v>41872.980879629627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633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>
        <f t="shared" si="175"/>
        <v>1</v>
      </c>
      <c r="O2569">
        <f t="shared" si="176"/>
        <v>316.5</v>
      </c>
      <c r="P2569" s="11" t="s">
        <v>8292</v>
      </c>
      <c r="Q2569" t="s">
        <v>8293</v>
      </c>
      <c r="R2569" s="15">
        <f t="shared" si="177"/>
        <v>42087.878912037035</v>
      </c>
      <c r="S2569" s="15">
        <f t="shared" si="178"/>
        <v>42117.878912037035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632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>
        <f t="shared" si="175"/>
        <v>6</v>
      </c>
      <c r="O2570">
        <f t="shared" si="176"/>
        <v>632</v>
      </c>
      <c r="P2570" s="11" t="s">
        <v>8292</v>
      </c>
      <c r="Q2570" t="s">
        <v>8293</v>
      </c>
      <c r="R2570" s="15">
        <f t="shared" si="177"/>
        <v>42584.666597222225</v>
      </c>
      <c r="S2570" s="15">
        <f t="shared" si="178"/>
        <v>42614.666597222225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631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>
        <f t="shared" si="175"/>
        <v>10</v>
      </c>
      <c r="O2571">
        <f t="shared" si="176"/>
        <v>315.5</v>
      </c>
      <c r="P2571" s="11" t="s">
        <v>8292</v>
      </c>
      <c r="Q2571" t="s">
        <v>8293</v>
      </c>
      <c r="R2571" s="15">
        <f t="shared" si="177"/>
        <v>42234.105462962965</v>
      </c>
      <c r="S2571" s="15">
        <f t="shared" si="178"/>
        <v>42264.105462962965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631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>
        <f t="shared" si="175"/>
        <v>9</v>
      </c>
      <c r="O2572">
        <f t="shared" si="176"/>
        <v>315.5</v>
      </c>
      <c r="P2572" s="11" t="s">
        <v>8292</v>
      </c>
      <c r="Q2572" t="s">
        <v>8293</v>
      </c>
      <c r="R2572" s="15">
        <f t="shared" si="177"/>
        <v>42744.903182870374</v>
      </c>
      <c r="S2572" s="15">
        <f t="shared" si="178"/>
        <v>42774.903182870374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629.99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>
        <f t="shared" si="175"/>
        <v>1</v>
      </c>
      <c r="O2573">
        <f t="shared" si="176"/>
        <v>157.5</v>
      </c>
      <c r="P2573" s="11" t="s">
        <v>8292</v>
      </c>
      <c r="Q2573" t="s">
        <v>8293</v>
      </c>
      <c r="R2573" s="15">
        <f t="shared" si="177"/>
        <v>42449.341678240744</v>
      </c>
      <c r="S2573" s="15">
        <f t="shared" si="178"/>
        <v>42509.341678240744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628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>
        <f t="shared" si="175"/>
        <v>2</v>
      </c>
      <c r="O2574">
        <f t="shared" si="176"/>
        <v>0</v>
      </c>
      <c r="P2574" s="11" t="s">
        <v>8292</v>
      </c>
      <c r="Q2574" t="s">
        <v>8293</v>
      </c>
      <c r="R2574" s="15">
        <f t="shared" si="177"/>
        <v>42077.119409722218</v>
      </c>
      <c r="S2574" s="15">
        <f t="shared" si="178"/>
        <v>42107.119409722218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625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>
        <f t="shared" si="175"/>
        <v>8</v>
      </c>
      <c r="O2575">
        <f t="shared" si="176"/>
        <v>0</v>
      </c>
      <c r="P2575" s="11" t="s">
        <v>8292</v>
      </c>
      <c r="Q2575" t="s">
        <v>8293</v>
      </c>
      <c r="R2575" s="15">
        <f t="shared" si="177"/>
        <v>41829.592002314814</v>
      </c>
      <c r="S2575" s="15">
        <f t="shared" si="178"/>
        <v>41874.592002314814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625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>
        <f t="shared" si="175"/>
        <v>6</v>
      </c>
      <c r="O2576">
        <f t="shared" si="176"/>
        <v>0</v>
      </c>
      <c r="P2576" s="11" t="s">
        <v>8292</v>
      </c>
      <c r="Q2576" t="s">
        <v>8293</v>
      </c>
      <c r="R2576" s="15">
        <f t="shared" si="177"/>
        <v>42487.825752314813</v>
      </c>
      <c r="S2576" s="15">
        <f t="shared" si="178"/>
        <v>42508.825752314813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622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>
        <f t="shared" si="175"/>
        <v>1</v>
      </c>
      <c r="O2577">
        <f t="shared" si="176"/>
        <v>0</v>
      </c>
      <c r="P2577" s="11" t="s">
        <v>8292</v>
      </c>
      <c r="Q2577" t="s">
        <v>8293</v>
      </c>
      <c r="R2577" s="15">
        <f t="shared" si="177"/>
        <v>41986.108726851846</v>
      </c>
      <c r="S2577" s="15">
        <f t="shared" si="178"/>
        <v>42016.108726851846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>
        <f t="shared" si="175"/>
        <v>6</v>
      </c>
      <c r="O2578">
        <f t="shared" si="176"/>
        <v>0</v>
      </c>
      <c r="P2578" s="11" t="s">
        <v>8292</v>
      </c>
      <c r="Q2578" t="s">
        <v>8293</v>
      </c>
      <c r="R2578" s="15">
        <f t="shared" si="177"/>
        <v>42060.00980324074</v>
      </c>
      <c r="S2578" s="15">
        <f t="shared" si="178"/>
        <v>42104.968136574069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620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>
        <f t="shared" si="175"/>
        <v>4</v>
      </c>
      <c r="O2579">
        <f t="shared" si="176"/>
        <v>0</v>
      </c>
      <c r="P2579" s="11" t="s">
        <v>8292</v>
      </c>
      <c r="Q2579" t="s">
        <v>8293</v>
      </c>
      <c r="R2579" s="15">
        <f t="shared" si="177"/>
        <v>41830.820567129631</v>
      </c>
      <c r="S2579" s="15">
        <f t="shared" si="178"/>
        <v>41855.820567129631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620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>
        <f t="shared" si="175"/>
        <v>10</v>
      </c>
      <c r="O2580">
        <f t="shared" si="176"/>
        <v>0</v>
      </c>
      <c r="P2580" s="11" t="s">
        <v>8292</v>
      </c>
      <c r="Q2580" t="s">
        <v>8293</v>
      </c>
      <c r="R2580" s="15">
        <f t="shared" si="177"/>
        <v>42238.022905092599</v>
      </c>
      <c r="S2580" s="15">
        <f t="shared" si="178"/>
        <v>42286.708333333328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620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>
        <f t="shared" si="175"/>
        <v>0</v>
      </c>
      <c r="O2581">
        <f t="shared" si="176"/>
        <v>51.67</v>
      </c>
      <c r="P2581" s="11" t="s">
        <v>8292</v>
      </c>
      <c r="Q2581" t="s">
        <v>8293</v>
      </c>
      <c r="R2581" s="15">
        <f t="shared" si="177"/>
        <v>41837.829895833333</v>
      </c>
      <c r="S2581" s="15">
        <f t="shared" si="178"/>
        <v>41897.829895833333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620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>
        <f t="shared" si="175"/>
        <v>7</v>
      </c>
      <c r="O2582">
        <f t="shared" si="176"/>
        <v>310</v>
      </c>
      <c r="P2582" s="11" t="s">
        <v>8292</v>
      </c>
      <c r="Q2582" t="s">
        <v>8293</v>
      </c>
      <c r="R2582" s="15">
        <f t="shared" si="177"/>
        <v>42110.326423611114</v>
      </c>
      <c r="S2582" s="15">
        <f t="shared" si="178"/>
        <v>42140.125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618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>
        <f t="shared" si="175"/>
        <v>12</v>
      </c>
      <c r="O2583">
        <f t="shared" si="176"/>
        <v>56.18</v>
      </c>
      <c r="P2583" s="11" t="s">
        <v>8292</v>
      </c>
      <c r="Q2583" t="s">
        <v>8293</v>
      </c>
      <c r="R2583" s="15">
        <f t="shared" si="177"/>
        <v>42294.628449074073</v>
      </c>
      <c r="S2583" s="15">
        <f t="shared" si="178"/>
        <v>42324.670115740737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615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>
        <f t="shared" si="175"/>
        <v>1</v>
      </c>
      <c r="O2584">
        <f t="shared" si="176"/>
        <v>615</v>
      </c>
      <c r="P2584" s="11" t="s">
        <v>8292</v>
      </c>
      <c r="Q2584" t="s">
        <v>8293</v>
      </c>
      <c r="R2584" s="15">
        <f t="shared" si="177"/>
        <v>42642.988819444443</v>
      </c>
      <c r="S2584" s="15">
        <f t="shared" si="178"/>
        <v>42672.988819444443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611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>
        <f t="shared" si="175"/>
        <v>61</v>
      </c>
      <c r="O2585">
        <f t="shared" si="176"/>
        <v>122.2</v>
      </c>
      <c r="P2585" s="11" t="s">
        <v>8292</v>
      </c>
      <c r="Q2585" t="s">
        <v>8293</v>
      </c>
      <c r="R2585" s="15">
        <f t="shared" si="177"/>
        <v>42019.76944444445</v>
      </c>
      <c r="S2585" s="15">
        <f t="shared" si="178"/>
        <v>42079.727777777778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610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>
        <f t="shared" si="175"/>
        <v>6</v>
      </c>
      <c r="O2586">
        <f t="shared" si="176"/>
        <v>0</v>
      </c>
      <c r="P2586" s="11" t="s">
        <v>8292</v>
      </c>
      <c r="Q2586" t="s">
        <v>8293</v>
      </c>
      <c r="R2586" s="15">
        <f t="shared" si="177"/>
        <v>42140.173252314817</v>
      </c>
      <c r="S2586" s="15">
        <f t="shared" si="178"/>
        <v>42170.173252314817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610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>
        <f t="shared" si="175"/>
        <v>2</v>
      </c>
      <c r="O2587">
        <f t="shared" si="176"/>
        <v>610</v>
      </c>
      <c r="P2587" s="11" t="s">
        <v>8292</v>
      </c>
      <c r="Q2587" t="s">
        <v>8293</v>
      </c>
      <c r="R2587" s="15">
        <f t="shared" si="177"/>
        <v>41795.963333333333</v>
      </c>
      <c r="S2587" s="15">
        <f t="shared" si="178"/>
        <v>41825.963333333333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610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>
        <f t="shared" si="175"/>
        <v>20</v>
      </c>
      <c r="O2588">
        <f t="shared" si="176"/>
        <v>610</v>
      </c>
      <c r="P2588" s="11" t="s">
        <v>8292</v>
      </c>
      <c r="Q2588" t="s">
        <v>8293</v>
      </c>
      <c r="R2588" s="15">
        <f t="shared" si="177"/>
        <v>42333.330277777779</v>
      </c>
      <c r="S2588" s="15">
        <f t="shared" si="178"/>
        <v>42363.330277777779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610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>
        <f t="shared" si="175"/>
        <v>1</v>
      </c>
      <c r="O2589">
        <f t="shared" si="176"/>
        <v>101.67</v>
      </c>
      <c r="P2589" s="11" t="s">
        <v>8292</v>
      </c>
      <c r="Q2589" t="s">
        <v>8293</v>
      </c>
      <c r="R2589" s="15">
        <f t="shared" si="177"/>
        <v>42338.675381944442</v>
      </c>
      <c r="S2589" s="15">
        <f t="shared" si="178"/>
        <v>42368.675381944442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607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>
        <f t="shared" si="175"/>
        <v>10</v>
      </c>
      <c r="O2590">
        <f t="shared" si="176"/>
        <v>75.88</v>
      </c>
      <c r="P2590" s="11" t="s">
        <v>8292</v>
      </c>
      <c r="Q2590" t="s">
        <v>8293</v>
      </c>
      <c r="R2590" s="15">
        <f t="shared" si="177"/>
        <v>42042.676226851851</v>
      </c>
      <c r="S2590" s="15">
        <f t="shared" si="178"/>
        <v>42094.551388888889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607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>
        <f t="shared" si="175"/>
        <v>1</v>
      </c>
      <c r="O2591">
        <f t="shared" si="176"/>
        <v>607</v>
      </c>
      <c r="P2591" s="11" t="s">
        <v>8292</v>
      </c>
      <c r="Q2591" t="s">
        <v>8293</v>
      </c>
      <c r="R2591" s="15">
        <f t="shared" si="177"/>
        <v>42422.536192129628</v>
      </c>
      <c r="S2591" s="15">
        <f t="shared" si="178"/>
        <v>42452.494525462964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606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>
        <f t="shared" si="175"/>
        <v>20</v>
      </c>
      <c r="O2592">
        <f t="shared" si="176"/>
        <v>0</v>
      </c>
      <c r="P2592" s="11" t="s">
        <v>8292</v>
      </c>
      <c r="Q2592" t="s">
        <v>8293</v>
      </c>
      <c r="R2592" s="15">
        <f t="shared" si="177"/>
        <v>42388.589085648149</v>
      </c>
      <c r="S2592" s="15">
        <f t="shared" si="178"/>
        <v>42395.589085648149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605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>
        <f t="shared" si="175"/>
        <v>40</v>
      </c>
      <c r="O2593">
        <f t="shared" si="176"/>
        <v>302.5</v>
      </c>
      <c r="P2593" s="11" t="s">
        <v>8292</v>
      </c>
      <c r="Q2593" t="s">
        <v>8293</v>
      </c>
      <c r="R2593" s="15">
        <f t="shared" si="177"/>
        <v>42382.906527777777</v>
      </c>
      <c r="S2593" s="15">
        <f t="shared" si="178"/>
        <v>42442.864861111113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605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>
        <f t="shared" si="175"/>
        <v>2</v>
      </c>
      <c r="O2594">
        <f t="shared" si="176"/>
        <v>605</v>
      </c>
      <c r="P2594" s="11" t="s">
        <v>8292</v>
      </c>
      <c r="Q2594" t="s">
        <v>8293</v>
      </c>
      <c r="R2594" s="15">
        <f t="shared" si="177"/>
        <v>41887.801168981481</v>
      </c>
      <c r="S2594" s="15">
        <f t="shared" si="178"/>
        <v>41917.801168981481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605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>
        <f t="shared" si="175"/>
        <v>6</v>
      </c>
      <c r="O2595">
        <f t="shared" si="176"/>
        <v>0</v>
      </c>
      <c r="P2595" s="11" t="s">
        <v>8292</v>
      </c>
      <c r="Q2595" t="s">
        <v>8293</v>
      </c>
      <c r="R2595" s="15">
        <f t="shared" si="177"/>
        <v>42089.84520833334</v>
      </c>
      <c r="S2595" s="15">
        <f t="shared" si="178"/>
        <v>42119.84520833334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601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>
        <f t="shared" si="175"/>
        <v>1</v>
      </c>
      <c r="O2596">
        <f t="shared" si="176"/>
        <v>601</v>
      </c>
      <c r="P2596" s="11" t="s">
        <v>8292</v>
      </c>
      <c r="Q2596" t="s">
        <v>8293</v>
      </c>
      <c r="R2596" s="15">
        <f t="shared" si="177"/>
        <v>41828.967916666668</v>
      </c>
      <c r="S2596" s="15">
        <f t="shared" si="178"/>
        <v>41858.967916666668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601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>
        <f t="shared" si="175"/>
        <v>4</v>
      </c>
      <c r="O2597">
        <f t="shared" si="176"/>
        <v>31.63</v>
      </c>
      <c r="P2597" s="11" t="s">
        <v>8292</v>
      </c>
      <c r="Q2597" t="s">
        <v>8293</v>
      </c>
      <c r="R2597" s="15">
        <f t="shared" si="177"/>
        <v>42760.244212962964</v>
      </c>
      <c r="S2597" s="15">
        <f t="shared" si="178"/>
        <v>42790.244212962964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600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>
        <f t="shared" si="175"/>
        <v>2</v>
      </c>
      <c r="O2598">
        <f t="shared" si="176"/>
        <v>22.22</v>
      </c>
      <c r="P2598" s="11" t="s">
        <v>8292</v>
      </c>
      <c r="Q2598" t="s">
        <v>8293</v>
      </c>
      <c r="R2598" s="15">
        <f t="shared" si="177"/>
        <v>41828.664456018516</v>
      </c>
      <c r="S2598" s="15">
        <f t="shared" si="178"/>
        <v>41858.664456018516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600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>
        <f t="shared" si="175"/>
        <v>40</v>
      </c>
      <c r="O2599">
        <f t="shared" si="176"/>
        <v>85.71</v>
      </c>
      <c r="P2599" s="11" t="s">
        <v>8292</v>
      </c>
      <c r="Q2599" t="s">
        <v>8293</v>
      </c>
      <c r="R2599" s="15">
        <f t="shared" si="177"/>
        <v>42510.341631944444</v>
      </c>
      <c r="S2599" s="15">
        <f t="shared" si="178"/>
        <v>42540.341631944444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600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>
        <f t="shared" si="175"/>
        <v>20</v>
      </c>
      <c r="O2600">
        <f t="shared" si="176"/>
        <v>42.86</v>
      </c>
      <c r="P2600" s="11" t="s">
        <v>8292</v>
      </c>
      <c r="Q2600" t="s">
        <v>8293</v>
      </c>
      <c r="R2600" s="15">
        <f t="shared" si="177"/>
        <v>42240.840289351851</v>
      </c>
      <c r="S2600" s="15">
        <f t="shared" si="178"/>
        <v>42270.840289351851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600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>
        <f t="shared" si="175"/>
        <v>7</v>
      </c>
      <c r="O2601">
        <f t="shared" si="176"/>
        <v>120</v>
      </c>
      <c r="P2601" s="11" t="s">
        <v>8292</v>
      </c>
      <c r="Q2601" t="s">
        <v>8293</v>
      </c>
      <c r="R2601" s="15">
        <f t="shared" si="177"/>
        <v>41809.754016203704</v>
      </c>
      <c r="S2601" s="15">
        <f t="shared" si="178"/>
        <v>41854.754016203704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597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>
        <f t="shared" si="175"/>
        <v>1</v>
      </c>
      <c r="O2602">
        <f t="shared" si="176"/>
        <v>19.899999999999999</v>
      </c>
      <c r="P2602" s="11" t="s">
        <v>8292</v>
      </c>
      <c r="Q2602" t="s">
        <v>8293</v>
      </c>
      <c r="R2602" s="15">
        <f t="shared" si="177"/>
        <v>42394.900462962964</v>
      </c>
      <c r="S2602" s="15">
        <f t="shared" si="178"/>
        <v>42454.858796296292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595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>
        <f t="shared" si="175"/>
        <v>119</v>
      </c>
      <c r="O2603">
        <f t="shared" si="176"/>
        <v>3.94</v>
      </c>
      <c r="P2603" s="11" t="s">
        <v>8275</v>
      </c>
      <c r="Q2603" t="s">
        <v>8311</v>
      </c>
      <c r="R2603" s="15">
        <f t="shared" si="177"/>
        <v>41150.902187499996</v>
      </c>
      <c r="S2603" s="15">
        <f t="shared" si="178"/>
        <v>41165.165972222225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593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>
        <f t="shared" si="175"/>
        <v>5</v>
      </c>
      <c r="O2604">
        <f t="shared" si="176"/>
        <v>1.21</v>
      </c>
      <c r="P2604" s="11" t="s">
        <v>8275</v>
      </c>
      <c r="Q2604" t="s">
        <v>8311</v>
      </c>
      <c r="R2604" s="15">
        <f t="shared" si="177"/>
        <v>41915.747314814813</v>
      </c>
      <c r="S2604" s="15">
        <f t="shared" si="178"/>
        <v>41955.888888888891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592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>
        <f t="shared" si="175"/>
        <v>34</v>
      </c>
      <c r="O2605">
        <f t="shared" si="176"/>
        <v>11.84</v>
      </c>
      <c r="P2605" s="11" t="s">
        <v>8275</v>
      </c>
      <c r="Q2605" t="s">
        <v>8311</v>
      </c>
      <c r="R2605" s="15">
        <f t="shared" si="177"/>
        <v>41617.912662037037</v>
      </c>
      <c r="S2605" s="15">
        <f t="shared" si="178"/>
        <v>41631.912662037037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591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>
        <f t="shared" si="175"/>
        <v>3</v>
      </c>
      <c r="O2606">
        <f t="shared" si="176"/>
        <v>1.84</v>
      </c>
      <c r="P2606" s="11" t="s">
        <v>8275</v>
      </c>
      <c r="Q2606" t="s">
        <v>8311</v>
      </c>
      <c r="R2606" s="15">
        <f t="shared" si="177"/>
        <v>40998.051192129627</v>
      </c>
      <c r="S2606" s="15">
        <f t="shared" si="178"/>
        <v>41028.051192129627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590.02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>
        <f t="shared" si="175"/>
        <v>1</v>
      </c>
      <c r="O2607">
        <f t="shared" si="176"/>
        <v>0.33</v>
      </c>
      <c r="P2607" s="11" t="s">
        <v>8275</v>
      </c>
      <c r="Q2607" t="s">
        <v>8311</v>
      </c>
      <c r="R2607" s="15">
        <f t="shared" si="177"/>
        <v>42508.541550925926</v>
      </c>
      <c r="S2607" s="15">
        <f t="shared" si="178"/>
        <v>42538.541550925926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590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>
        <f t="shared" si="175"/>
        <v>5</v>
      </c>
      <c r="O2608">
        <f t="shared" si="176"/>
        <v>1.53</v>
      </c>
      <c r="P2608" s="11" t="s">
        <v>8275</v>
      </c>
      <c r="Q2608" t="s">
        <v>8311</v>
      </c>
      <c r="R2608" s="15">
        <f t="shared" si="177"/>
        <v>41726.712754629632</v>
      </c>
      <c r="S2608" s="15">
        <f t="shared" si="178"/>
        <v>41758.712754629632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587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>
        <f t="shared" si="175"/>
        <v>7</v>
      </c>
      <c r="O2609">
        <f t="shared" si="176"/>
        <v>1.47</v>
      </c>
      <c r="P2609" s="11" t="s">
        <v>8275</v>
      </c>
      <c r="Q2609" t="s">
        <v>8311</v>
      </c>
      <c r="R2609" s="15">
        <f t="shared" si="177"/>
        <v>42184.874675925923</v>
      </c>
      <c r="S2609" s="15">
        <f t="shared" si="178"/>
        <v>42228.083333333328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587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>
        <f t="shared" si="175"/>
        <v>7</v>
      </c>
      <c r="O2610">
        <f t="shared" si="176"/>
        <v>1.93</v>
      </c>
      <c r="P2610" s="11" t="s">
        <v>8275</v>
      </c>
      <c r="Q2610" t="s">
        <v>8311</v>
      </c>
      <c r="R2610" s="15">
        <f t="shared" si="177"/>
        <v>42767.801712962959</v>
      </c>
      <c r="S2610" s="15">
        <f t="shared" si="178"/>
        <v>42809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586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>
        <f t="shared" si="175"/>
        <v>2</v>
      </c>
      <c r="O2611">
        <f t="shared" si="176"/>
        <v>0.87</v>
      </c>
      <c r="P2611" s="11" t="s">
        <v>8275</v>
      </c>
      <c r="Q2611" t="s">
        <v>8311</v>
      </c>
      <c r="R2611" s="15">
        <f t="shared" si="177"/>
        <v>41075.237858796296</v>
      </c>
      <c r="S2611" s="15">
        <f t="shared" si="178"/>
        <v>41105.237858796296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585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>
        <f t="shared" si="175"/>
        <v>3</v>
      </c>
      <c r="O2612">
        <f t="shared" si="176"/>
        <v>1.01</v>
      </c>
      <c r="P2612" s="11" t="s">
        <v>8275</v>
      </c>
      <c r="Q2612" t="s">
        <v>8311</v>
      </c>
      <c r="R2612" s="15">
        <f t="shared" si="177"/>
        <v>42564.881076388891</v>
      </c>
      <c r="S2612" s="15">
        <f t="shared" si="178"/>
        <v>42604.290972222225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585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>
        <f t="shared" si="175"/>
        <v>5</v>
      </c>
      <c r="O2613">
        <f t="shared" si="176"/>
        <v>0.16</v>
      </c>
      <c r="P2613" s="11" t="s">
        <v>8275</v>
      </c>
      <c r="Q2613" t="s">
        <v>8311</v>
      </c>
      <c r="R2613" s="15">
        <f t="shared" si="177"/>
        <v>42704.335810185185</v>
      </c>
      <c r="S2613" s="15">
        <f t="shared" si="178"/>
        <v>42737.957638888889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580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>
        <f t="shared" si="175"/>
        <v>6</v>
      </c>
      <c r="O2614">
        <f t="shared" si="176"/>
        <v>1.97</v>
      </c>
      <c r="P2614" s="11" t="s">
        <v>8275</v>
      </c>
      <c r="Q2614" t="s">
        <v>8311</v>
      </c>
      <c r="R2614" s="15">
        <f t="shared" si="177"/>
        <v>41982.143171296295</v>
      </c>
      <c r="S2614" s="15">
        <f t="shared" si="178"/>
        <v>42013.143171296295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>
        <f t="shared" si="175"/>
        <v>8</v>
      </c>
      <c r="O2615">
        <f t="shared" si="176"/>
        <v>20.57</v>
      </c>
      <c r="P2615" s="11" t="s">
        <v>8275</v>
      </c>
      <c r="Q2615" t="s">
        <v>8311</v>
      </c>
      <c r="R2615" s="15">
        <f t="shared" si="177"/>
        <v>41143.81821759259</v>
      </c>
      <c r="S2615" s="15">
        <f t="shared" si="178"/>
        <v>41173.81821759259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570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>
        <f t="shared" si="175"/>
        <v>5</v>
      </c>
      <c r="O2616">
        <f t="shared" si="176"/>
        <v>5.7</v>
      </c>
      <c r="P2616" s="11" t="s">
        <v>8275</v>
      </c>
      <c r="Q2616" t="s">
        <v>8311</v>
      </c>
      <c r="R2616" s="15">
        <f t="shared" si="177"/>
        <v>41730.708472222221</v>
      </c>
      <c r="S2616" s="15">
        <f t="shared" si="178"/>
        <v>41759.208333333336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570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>
        <f t="shared" si="175"/>
        <v>28</v>
      </c>
      <c r="O2617">
        <f t="shared" si="176"/>
        <v>7.92</v>
      </c>
      <c r="P2617" s="11" t="s">
        <v>8275</v>
      </c>
      <c r="Q2617" t="s">
        <v>8311</v>
      </c>
      <c r="R2617" s="15">
        <f t="shared" si="177"/>
        <v>42453.49726851852</v>
      </c>
      <c r="S2617" s="15">
        <f t="shared" si="178"/>
        <v>42490.5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570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>
        <f t="shared" si="175"/>
        <v>2</v>
      </c>
      <c r="O2618">
        <f t="shared" si="176"/>
        <v>2.39</v>
      </c>
      <c r="P2618" s="11" t="s">
        <v>8275</v>
      </c>
      <c r="Q2618" t="s">
        <v>8311</v>
      </c>
      <c r="R2618" s="15">
        <f t="shared" si="177"/>
        <v>42211.99454861111</v>
      </c>
      <c r="S2618" s="15">
        <f t="shared" si="178"/>
        <v>42241.99454861111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>
        <f t="shared" si="175"/>
        <v>114</v>
      </c>
      <c r="O2619">
        <f t="shared" si="176"/>
        <v>3.58</v>
      </c>
      <c r="P2619" s="11" t="s">
        <v>8275</v>
      </c>
      <c r="Q2619" t="s">
        <v>8311</v>
      </c>
      <c r="R2619" s="15">
        <f t="shared" si="177"/>
        <v>41902.874432870369</v>
      </c>
      <c r="S2619" s="15">
        <f t="shared" si="178"/>
        <v>41932.874432870369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570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>
        <f t="shared" si="175"/>
        <v>4</v>
      </c>
      <c r="O2620">
        <f t="shared" si="176"/>
        <v>7.4</v>
      </c>
      <c r="P2620" s="11" t="s">
        <v>8275</v>
      </c>
      <c r="Q2620" t="s">
        <v>8311</v>
      </c>
      <c r="R2620" s="15">
        <f t="shared" si="177"/>
        <v>42279.792372685188</v>
      </c>
      <c r="S2620" s="15">
        <f t="shared" si="178"/>
        <v>42339.834039351852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565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>
        <f t="shared" si="175"/>
        <v>57</v>
      </c>
      <c r="O2621">
        <f t="shared" si="176"/>
        <v>10.66</v>
      </c>
      <c r="P2621" s="11" t="s">
        <v>8275</v>
      </c>
      <c r="Q2621" t="s">
        <v>8311</v>
      </c>
      <c r="R2621" s="15">
        <f t="shared" si="177"/>
        <v>42273.884305555555</v>
      </c>
      <c r="S2621" s="15">
        <f t="shared" si="178"/>
        <v>42300.458333333328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565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>
        <f t="shared" si="175"/>
        <v>1</v>
      </c>
      <c r="O2622">
        <f t="shared" si="176"/>
        <v>0.45</v>
      </c>
      <c r="P2622" s="11" t="s">
        <v>8275</v>
      </c>
      <c r="Q2622" t="s">
        <v>8311</v>
      </c>
      <c r="R2622" s="15">
        <f t="shared" si="177"/>
        <v>42251.16715277778</v>
      </c>
      <c r="S2622" s="15">
        <f t="shared" si="178"/>
        <v>42288.041666666672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564.66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>
        <f t="shared" si="175"/>
        <v>4</v>
      </c>
      <c r="O2623">
        <f t="shared" si="176"/>
        <v>1.21</v>
      </c>
      <c r="P2623" s="11" t="s">
        <v>8275</v>
      </c>
      <c r="Q2623" t="s">
        <v>8311</v>
      </c>
      <c r="R2623" s="15">
        <f t="shared" si="177"/>
        <v>42115.74754629629</v>
      </c>
      <c r="S2623" s="15">
        <f t="shared" si="178"/>
        <v>42145.74754629629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564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>
        <f t="shared" si="175"/>
        <v>38</v>
      </c>
      <c r="O2624">
        <f t="shared" si="176"/>
        <v>7.62</v>
      </c>
      <c r="P2624" s="11" t="s">
        <v>8275</v>
      </c>
      <c r="Q2624" t="s">
        <v>8311</v>
      </c>
      <c r="R2624" s="15">
        <f t="shared" si="177"/>
        <v>42689.74324074074</v>
      </c>
      <c r="S2624" s="15">
        <f t="shared" si="178"/>
        <v>42734.74324074074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561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>
        <f t="shared" si="175"/>
        <v>28</v>
      </c>
      <c r="O2625">
        <f t="shared" si="176"/>
        <v>9.0500000000000007</v>
      </c>
      <c r="P2625" s="11" t="s">
        <v>8275</v>
      </c>
      <c r="Q2625" t="s">
        <v>8311</v>
      </c>
      <c r="R2625" s="15">
        <f t="shared" si="177"/>
        <v>42692.256550925929</v>
      </c>
      <c r="S2625" s="15">
        <f t="shared" si="178"/>
        <v>42706.256550925929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560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>
        <f t="shared" si="175"/>
        <v>7</v>
      </c>
      <c r="O2626">
        <f t="shared" si="176"/>
        <v>0.16</v>
      </c>
      <c r="P2626" s="11" t="s">
        <v>8275</v>
      </c>
      <c r="Q2626" t="s">
        <v>8311</v>
      </c>
      <c r="R2626" s="15">
        <f t="shared" si="177"/>
        <v>41144.42155092593</v>
      </c>
      <c r="S2626" s="15">
        <f t="shared" si="178"/>
        <v>41165.42155092593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560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>
        <f t="shared" ref="N2627:N2690" si="179">ROUND(E2627/D2627*100,0)</f>
        <v>373</v>
      </c>
      <c r="O2627">
        <f t="shared" ref="O2627:O2690" si="180">IFERROR(ROUND(E2627/L2627,2),0)</f>
        <v>10.77</v>
      </c>
      <c r="P2627" s="11" t="s">
        <v>8275</v>
      </c>
      <c r="Q2627" t="s">
        <v>8311</v>
      </c>
      <c r="R2627" s="15">
        <f t="shared" ref="R2627:R2690" si="181">(((J2627/60)/60)/24)+DATE(1970,1,1)</f>
        <v>42658.810277777782</v>
      </c>
      <c r="S2627" s="15">
        <f t="shared" ref="S2627:S2690" si="182">(((I2627/60)/60)/24)+DATE(1970,1,1)</f>
        <v>42683.851944444439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560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>
        <f t="shared" si="179"/>
        <v>22</v>
      </c>
      <c r="O2628">
        <f t="shared" si="180"/>
        <v>11.2</v>
      </c>
      <c r="P2628" s="11" t="s">
        <v>8275</v>
      </c>
      <c r="Q2628" t="s">
        <v>8311</v>
      </c>
      <c r="R2628" s="15">
        <f t="shared" si="181"/>
        <v>42128.628113425926</v>
      </c>
      <c r="S2628" s="15">
        <f t="shared" si="182"/>
        <v>42158.628113425926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559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>
        <f t="shared" si="179"/>
        <v>373</v>
      </c>
      <c r="O2629">
        <f t="shared" si="180"/>
        <v>12.42</v>
      </c>
      <c r="P2629" s="11" t="s">
        <v>8275</v>
      </c>
      <c r="Q2629" t="s">
        <v>8311</v>
      </c>
      <c r="R2629" s="15">
        <f t="shared" si="181"/>
        <v>42304.829409722224</v>
      </c>
      <c r="S2629" s="15">
        <f t="shared" si="182"/>
        <v>42334.871076388896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558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>
        <f t="shared" si="179"/>
        <v>67</v>
      </c>
      <c r="O2630">
        <f t="shared" si="180"/>
        <v>26.57</v>
      </c>
      <c r="P2630" s="11" t="s">
        <v>8275</v>
      </c>
      <c r="Q2630" t="s">
        <v>8311</v>
      </c>
      <c r="R2630" s="15">
        <f t="shared" si="181"/>
        <v>41953.966053240743</v>
      </c>
      <c r="S2630" s="15">
        <f t="shared" si="182"/>
        <v>41973.966053240743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555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>
        <f t="shared" si="179"/>
        <v>11</v>
      </c>
      <c r="O2631">
        <f t="shared" si="180"/>
        <v>5.55</v>
      </c>
      <c r="P2631" s="11" t="s">
        <v>8275</v>
      </c>
      <c r="Q2631" t="s">
        <v>8311</v>
      </c>
      <c r="R2631" s="15">
        <f t="shared" si="181"/>
        <v>42108.538449074069</v>
      </c>
      <c r="S2631" s="15">
        <f t="shared" si="182"/>
        <v>42138.538449074069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553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>
        <f t="shared" si="179"/>
        <v>28</v>
      </c>
      <c r="O2632">
        <f t="shared" si="180"/>
        <v>6.83</v>
      </c>
      <c r="P2632" s="11" t="s">
        <v>8275</v>
      </c>
      <c r="Q2632" t="s">
        <v>8311</v>
      </c>
      <c r="R2632" s="15">
        <f t="shared" si="181"/>
        <v>42524.105462962965</v>
      </c>
      <c r="S2632" s="15">
        <f t="shared" si="182"/>
        <v>42551.416666666672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553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>
        <f t="shared" si="179"/>
        <v>3</v>
      </c>
      <c r="O2633">
        <f t="shared" si="180"/>
        <v>1.93</v>
      </c>
      <c r="P2633" s="11" t="s">
        <v>8275</v>
      </c>
      <c r="Q2633" t="s">
        <v>8311</v>
      </c>
      <c r="R2633" s="15">
        <f t="shared" si="181"/>
        <v>42218.169293981482</v>
      </c>
      <c r="S2633" s="15">
        <f t="shared" si="182"/>
        <v>42246.169293981482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551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>
        <f t="shared" si="179"/>
        <v>51</v>
      </c>
      <c r="O2634">
        <f t="shared" si="180"/>
        <v>13.12</v>
      </c>
      <c r="P2634" s="11" t="s">
        <v>8275</v>
      </c>
      <c r="Q2634" t="s">
        <v>8311</v>
      </c>
      <c r="R2634" s="15">
        <f t="shared" si="181"/>
        <v>42494.061793981484</v>
      </c>
      <c r="S2634" s="15">
        <f t="shared" si="182"/>
        <v>42519.061793981484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550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>
        <f t="shared" si="179"/>
        <v>11</v>
      </c>
      <c r="O2635">
        <f t="shared" si="180"/>
        <v>2.76</v>
      </c>
      <c r="P2635" s="11" t="s">
        <v>8275</v>
      </c>
      <c r="Q2635" t="s">
        <v>8311</v>
      </c>
      <c r="R2635" s="15">
        <f t="shared" si="181"/>
        <v>41667.823287037041</v>
      </c>
      <c r="S2635" s="15">
        <f t="shared" si="182"/>
        <v>41697.958333333336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550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>
        <f t="shared" si="179"/>
        <v>59</v>
      </c>
      <c r="O2636">
        <f t="shared" si="180"/>
        <v>22</v>
      </c>
      <c r="P2636" s="11" t="s">
        <v>8275</v>
      </c>
      <c r="Q2636" t="s">
        <v>8311</v>
      </c>
      <c r="R2636" s="15">
        <f t="shared" si="181"/>
        <v>42612.656493055561</v>
      </c>
      <c r="S2636" s="15">
        <f t="shared" si="182"/>
        <v>42642.656493055561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550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>
        <f t="shared" si="179"/>
        <v>5</v>
      </c>
      <c r="O2637">
        <f t="shared" si="180"/>
        <v>6.55</v>
      </c>
      <c r="P2637" s="11" t="s">
        <v>8275</v>
      </c>
      <c r="Q2637" t="s">
        <v>8311</v>
      </c>
      <c r="R2637" s="15">
        <f t="shared" si="181"/>
        <v>42037.950937500005</v>
      </c>
      <c r="S2637" s="15">
        <f t="shared" si="182"/>
        <v>42072.909270833334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550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>
        <f t="shared" si="179"/>
        <v>55</v>
      </c>
      <c r="O2638">
        <f t="shared" si="180"/>
        <v>11</v>
      </c>
      <c r="P2638" s="11" t="s">
        <v>8275</v>
      </c>
      <c r="Q2638" t="s">
        <v>8311</v>
      </c>
      <c r="R2638" s="15">
        <f t="shared" si="181"/>
        <v>42636.614745370374</v>
      </c>
      <c r="S2638" s="15">
        <f t="shared" si="182"/>
        <v>42659.041666666672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>
        <f t="shared" si="179"/>
        <v>110</v>
      </c>
      <c r="O2639">
        <f t="shared" si="180"/>
        <v>21.15</v>
      </c>
      <c r="P2639" s="11" t="s">
        <v>8275</v>
      </c>
      <c r="Q2639" t="s">
        <v>8311</v>
      </c>
      <c r="R2639" s="15">
        <f t="shared" si="181"/>
        <v>42639.549479166672</v>
      </c>
      <c r="S2639" s="15">
        <f t="shared" si="182"/>
        <v>42655.549479166672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546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>
        <f t="shared" si="179"/>
        <v>157</v>
      </c>
      <c r="O2640">
        <f t="shared" si="180"/>
        <v>39</v>
      </c>
      <c r="P2640" s="11" t="s">
        <v>8275</v>
      </c>
      <c r="Q2640" t="s">
        <v>8311</v>
      </c>
      <c r="R2640" s="15">
        <f t="shared" si="181"/>
        <v>41989.913136574076</v>
      </c>
      <c r="S2640" s="15">
        <f t="shared" si="182"/>
        <v>42019.913136574076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545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>
        <f t="shared" si="179"/>
        <v>182</v>
      </c>
      <c r="O2641">
        <f t="shared" si="180"/>
        <v>11.12</v>
      </c>
      <c r="P2641" s="11" t="s">
        <v>8275</v>
      </c>
      <c r="Q2641" t="s">
        <v>8311</v>
      </c>
      <c r="R2641" s="15">
        <f t="shared" si="181"/>
        <v>42024.86513888889</v>
      </c>
      <c r="S2641" s="15">
        <f t="shared" si="182"/>
        <v>42054.86513888889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545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>
        <f t="shared" si="179"/>
        <v>18</v>
      </c>
      <c r="O2642">
        <f t="shared" si="180"/>
        <v>7.9</v>
      </c>
      <c r="P2642" s="11" t="s">
        <v>8275</v>
      </c>
      <c r="Q2642" t="s">
        <v>8311</v>
      </c>
      <c r="R2642" s="15">
        <f t="shared" si="181"/>
        <v>42103.160578703704</v>
      </c>
      <c r="S2642" s="15">
        <f t="shared" si="182"/>
        <v>42163.160578703704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545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>
        <f t="shared" si="179"/>
        <v>36</v>
      </c>
      <c r="O2643">
        <f t="shared" si="180"/>
        <v>545</v>
      </c>
      <c r="P2643" s="11" t="s">
        <v>8275</v>
      </c>
      <c r="Q2643" t="s">
        <v>8311</v>
      </c>
      <c r="R2643" s="15">
        <f t="shared" si="181"/>
        <v>41880.827118055553</v>
      </c>
      <c r="S2643" s="15">
        <f t="shared" si="182"/>
        <v>41897.839583333334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542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>
        <f t="shared" si="179"/>
        <v>0</v>
      </c>
      <c r="O2644">
        <f t="shared" si="180"/>
        <v>0</v>
      </c>
      <c r="P2644" s="11" t="s">
        <v>8275</v>
      </c>
      <c r="Q2644" t="s">
        <v>8311</v>
      </c>
      <c r="R2644" s="15">
        <f t="shared" si="181"/>
        <v>42536.246620370366</v>
      </c>
      <c r="S2644" s="15">
        <f t="shared" si="182"/>
        <v>42566.289583333331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541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>
        <f t="shared" si="179"/>
        <v>0</v>
      </c>
      <c r="O2645">
        <f t="shared" si="180"/>
        <v>0.36</v>
      </c>
      <c r="P2645" s="11" t="s">
        <v>8275</v>
      </c>
      <c r="Q2645" t="s">
        <v>8311</v>
      </c>
      <c r="R2645" s="15">
        <f t="shared" si="181"/>
        <v>42689.582349537035</v>
      </c>
      <c r="S2645" s="15">
        <f t="shared" si="182"/>
        <v>42725.332638888889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540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>
        <f t="shared" si="179"/>
        <v>1</v>
      </c>
      <c r="O2646">
        <f t="shared" si="180"/>
        <v>10.38</v>
      </c>
      <c r="P2646" s="11" t="s">
        <v>8275</v>
      </c>
      <c r="Q2646" t="s">
        <v>8311</v>
      </c>
      <c r="R2646" s="15">
        <f t="shared" si="181"/>
        <v>42774.792071759264</v>
      </c>
      <c r="S2646" s="15">
        <f t="shared" si="182"/>
        <v>42804.792071759264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540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>
        <f t="shared" si="179"/>
        <v>3</v>
      </c>
      <c r="O2647">
        <f t="shared" si="180"/>
        <v>23.48</v>
      </c>
      <c r="P2647" s="11" t="s">
        <v>8275</v>
      </c>
      <c r="Q2647" t="s">
        <v>8311</v>
      </c>
      <c r="R2647" s="15">
        <f t="shared" si="181"/>
        <v>41921.842627314814</v>
      </c>
      <c r="S2647" s="15">
        <f t="shared" si="182"/>
        <v>41951.884293981479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537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>
        <f t="shared" si="179"/>
        <v>0</v>
      </c>
      <c r="O2648">
        <f t="shared" si="180"/>
        <v>1</v>
      </c>
      <c r="P2648" s="11" t="s">
        <v>8275</v>
      </c>
      <c r="Q2648" t="s">
        <v>8311</v>
      </c>
      <c r="R2648" s="15">
        <f t="shared" si="181"/>
        <v>42226.313298611116</v>
      </c>
      <c r="S2648" s="15">
        <f t="shared" si="182"/>
        <v>42256.313298611116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530.11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>
        <f t="shared" si="179"/>
        <v>21</v>
      </c>
      <c r="O2649">
        <f t="shared" si="180"/>
        <v>176.7</v>
      </c>
      <c r="P2649" s="11" t="s">
        <v>8275</v>
      </c>
      <c r="Q2649" t="s">
        <v>8311</v>
      </c>
      <c r="R2649" s="15">
        <f t="shared" si="181"/>
        <v>42200.261793981481</v>
      </c>
      <c r="S2649" s="15">
        <f t="shared" si="182"/>
        <v>42230.261793981481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530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>
        <f t="shared" si="179"/>
        <v>4</v>
      </c>
      <c r="O2650">
        <f t="shared" si="180"/>
        <v>88.33</v>
      </c>
      <c r="P2650" s="11" t="s">
        <v>8275</v>
      </c>
      <c r="Q2650" t="s">
        <v>8311</v>
      </c>
      <c r="R2650" s="15">
        <f t="shared" si="181"/>
        <v>42408.714814814812</v>
      </c>
      <c r="S2650" s="15">
        <f t="shared" si="182"/>
        <v>42438.714814814812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530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>
        <f t="shared" si="179"/>
        <v>0</v>
      </c>
      <c r="O2651">
        <f t="shared" si="180"/>
        <v>176.67</v>
      </c>
      <c r="P2651" s="11" t="s">
        <v>8275</v>
      </c>
      <c r="Q2651" t="s">
        <v>8311</v>
      </c>
      <c r="R2651" s="15">
        <f t="shared" si="181"/>
        <v>42341.99700231482</v>
      </c>
      <c r="S2651" s="15">
        <f t="shared" si="182"/>
        <v>42401.99700231482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530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>
        <f t="shared" si="179"/>
        <v>1</v>
      </c>
      <c r="O2652">
        <f t="shared" si="180"/>
        <v>106</v>
      </c>
      <c r="P2652" s="11" t="s">
        <v>8275</v>
      </c>
      <c r="Q2652" t="s">
        <v>8311</v>
      </c>
      <c r="R2652" s="15">
        <f t="shared" si="181"/>
        <v>42695.624340277776</v>
      </c>
      <c r="S2652" s="15">
        <f t="shared" si="182"/>
        <v>42725.624340277776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527.45000000000005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>
        <f t="shared" si="179"/>
        <v>0</v>
      </c>
      <c r="O2653">
        <f t="shared" si="180"/>
        <v>31.03</v>
      </c>
      <c r="P2653" s="11" t="s">
        <v>8275</v>
      </c>
      <c r="Q2653" t="s">
        <v>8311</v>
      </c>
      <c r="R2653" s="15">
        <f t="shared" si="181"/>
        <v>42327.805659722217</v>
      </c>
      <c r="S2653" s="15">
        <f t="shared" si="182"/>
        <v>42355.805659722217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527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>
        <f t="shared" si="179"/>
        <v>1</v>
      </c>
      <c r="O2654">
        <f t="shared" si="180"/>
        <v>47.91</v>
      </c>
      <c r="P2654" s="11" t="s">
        <v>8275</v>
      </c>
      <c r="Q2654" t="s">
        <v>8311</v>
      </c>
      <c r="R2654" s="15">
        <f t="shared" si="181"/>
        <v>41953.158854166672</v>
      </c>
      <c r="S2654" s="15">
        <f t="shared" si="182"/>
        <v>41983.158854166672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525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>
        <f t="shared" si="179"/>
        <v>1</v>
      </c>
      <c r="O2655">
        <f t="shared" si="180"/>
        <v>7.5</v>
      </c>
      <c r="P2655" s="11" t="s">
        <v>8275</v>
      </c>
      <c r="Q2655" t="s">
        <v>8311</v>
      </c>
      <c r="R2655" s="15">
        <f t="shared" si="181"/>
        <v>41771.651932870373</v>
      </c>
      <c r="S2655" s="15">
        <f t="shared" si="182"/>
        <v>41803.166666666664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525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>
        <f t="shared" si="179"/>
        <v>1</v>
      </c>
      <c r="O2656">
        <f t="shared" si="180"/>
        <v>87.5</v>
      </c>
      <c r="P2656" s="11" t="s">
        <v>8275</v>
      </c>
      <c r="Q2656" t="s">
        <v>8311</v>
      </c>
      <c r="R2656" s="15">
        <f t="shared" si="181"/>
        <v>42055.600995370376</v>
      </c>
      <c r="S2656" s="15">
        <f t="shared" si="182"/>
        <v>42115.559328703705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525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>
        <f t="shared" si="179"/>
        <v>4</v>
      </c>
      <c r="O2657">
        <f t="shared" si="180"/>
        <v>12.21</v>
      </c>
      <c r="P2657" s="11" t="s">
        <v>8275</v>
      </c>
      <c r="Q2657" t="s">
        <v>8311</v>
      </c>
      <c r="R2657" s="15">
        <f t="shared" si="181"/>
        <v>42381.866284722222</v>
      </c>
      <c r="S2657" s="15">
        <f t="shared" si="182"/>
        <v>42409.833333333328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521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>
        <f t="shared" si="179"/>
        <v>0</v>
      </c>
      <c r="O2658">
        <f t="shared" si="180"/>
        <v>3.43</v>
      </c>
      <c r="P2658" s="11" t="s">
        <v>8275</v>
      </c>
      <c r="Q2658" t="s">
        <v>8311</v>
      </c>
      <c r="R2658" s="15">
        <f t="shared" si="181"/>
        <v>42767.688518518517</v>
      </c>
      <c r="S2658" s="15">
        <f t="shared" si="182"/>
        <v>42806.791666666672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520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>
        <f t="shared" si="179"/>
        <v>2</v>
      </c>
      <c r="O2659">
        <f t="shared" si="180"/>
        <v>8.81</v>
      </c>
      <c r="P2659" s="11" t="s">
        <v>8275</v>
      </c>
      <c r="Q2659" t="s">
        <v>8311</v>
      </c>
      <c r="R2659" s="15">
        <f t="shared" si="181"/>
        <v>42551.928854166668</v>
      </c>
      <c r="S2659" s="15">
        <f t="shared" si="182"/>
        <v>42585.0625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520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>
        <f t="shared" si="179"/>
        <v>1</v>
      </c>
      <c r="O2660">
        <f t="shared" si="180"/>
        <v>130</v>
      </c>
      <c r="P2660" s="11" t="s">
        <v>8275</v>
      </c>
      <c r="Q2660" t="s">
        <v>8311</v>
      </c>
      <c r="R2660" s="15">
        <f t="shared" si="181"/>
        <v>42551.884189814817</v>
      </c>
      <c r="S2660" s="15">
        <f t="shared" si="182"/>
        <v>42581.884189814817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520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>
        <f t="shared" si="179"/>
        <v>1</v>
      </c>
      <c r="O2661">
        <f t="shared" si="180"/>
        <v>52</v>
      </c>
      <c r="P2661" s="11" t="s">
        <v>8275</v>
      </c>
      <c r="Q2661" t="s">
        <v>8311</v>
      </c>
      <c r="R2661" s="15">
        <f t="shared" si="181"/>
        <v>42082.069560185191</v>
      </c>
      <c r="S2661" s="15">
        <f t="shared" si="182"/>
        <v>42112.069560185191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520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>
        <f t="shared" si="179"/>
        <v>3</v>
      </c>
      <c r="O2662">
        <f t="shared" si="180"/>
        <v>104</v>
      </c>
      <c r="P2662" s="11" t="s">
        <v>8275</v>
      </c>
      <c r="Q2662" t="s">
        <v>8311</v>
      </c>
      <c r="R2662" s="15">
        <f t="shared" si="181"/>
        <v>42272.713171296295</v>
      </c>
      <c r="S2662" s="15">
        <f t="shared" si="182"/>
        <v>42332.754837962959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520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>
        <f t="shared" si="179"/>
        <v>10</v>
      </c>
      <c r="O2663">
        <f t="shared" si="180"/>
        <v>8.67</v>
      </c>
      <c r="P2663" s="11" t="s">
        <v>8275</v>
      </c>
      <c r="Q2663" t="s">
        <v>8312</v>
      </c>
      <c r="R2663" s="15">
        <f t="shared" si="181"/>
        <v>41542.958449074074</v>
      </c>
      <c r="S2663" s="15">
        <f t="shared" si="182"/>
        <v>41572.958449074074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519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>
        <f t="shared" si="179"/>
        <v>3</v>
      </c>
      <c r="O2664">
        <f t="shared" si="180"/>
        <v>6.49</v>
      </c>
      <c r="P2664" s="11" t="s">
        <v>8275</v>
      </c>
      <c r="Q2664" t="s">
        <v>8312</v>
      </c>
      <c r="R2664" s="15">
        <f t="shared" si="181"/>
        <v>42207.746678240743</v>
      </c>
      <c r="S2664" s="15">
        <f t="shared" si="182"/>
        <v>42237.746678240743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516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>
        <f t="shared" si="179"/>
        <v>3</v>
      </c>
      <c r="O2665">
        <f t="shared" si="180"/>
        <v>9.2100000000000009</v>
      </c>
      <c r="P2665" s="11" t="s">
        <v>8275</v>
      </c>
      <c r="Q2665" t="s">
        <v>8312</v>
      </c>
      <c r="R2665" s="15">
        <f t="shared" si="181"/>
        <v>42222.622766203705</v>
      </c>
      <c r="S2665" s="15">
        <f t="shared" si="182"/>
        <v>42251.625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509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>
        <f t="shared" si="179"/>
        <v>3</v>
      </c>
      <c r="O2666">
        <f t="shared" si="180"/>
        <v>4.8899999999999997</v>
      </c>
      <c r="P2666" s="11" t="s">
        <v>8275</v>
      </c>
      <c r="Q2666" t="s">
        <v>8312</v>
      </c>
      <c r="R2666" s="15">
        <f t="shared" si="181"/>
        <v>42313.02542824074</v>
      </c>
      <c r="S2666" s="15">
        <f t="shared" si="182"/>
        <v>42347.290972222225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509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>
        <f t="shared" si="179"/>
        <v>15</v>
      </c>
      <c r="O2667">
        <f t="shared" si="180"/>
        <v>11.07</v>
      </c>
      <c r="P2667" s="11" t="s">
        <v>8275</v>
      </c>
      <c r="Q2667" t="s">
        <v>8312</v>
      </c>
      <c r="R2667" s="15">
        <f t="shared" si="181"/>
        <v>42083.895532407405</v>
      </c>
      <c r="S2667" s="15">
        <f t="shared" si="182"/>
        <v>42128.895532407405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506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>
        <f t="shared" si="179"/>
        <v>5</v>
      </c>
      <c r="O2668">
        <f t="shared" si="180"/>
        <v>2.46</v>
      </c>
      <c r="P2668" s="11" t="s">
        <v>8275</v>
      </c>
      <c r="Q2668" t="s">
        <v>8312</v>
      </c>
      <c r="R2668" s="15">
        <f t="shared" si="181"/>
        <v>42235.764340277776</v>
      </c>
      <c r="S2668" s="15">
        <f t="shared" si="182"/>
        <v>42272.875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505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>
        <f t="shared" si="179"/>
        <v>34</v>
      </c>
      <c r="O2669">
        <f t="shared" si="180"/>
        <v>28.06</v>
      </c>
      <c r="P2669" s="11" t="s">
        <v>8275</v>
      </c>
      <c r="Q2669" t="s">
        <v>8312</v>
      </c>
      <c r="R2669" s="15">
        <f t="shared" si="181"/>
        <v>42380.926111111112</v>
      </c>
      <c r="S2669" s="15">
        <f t="shared" si="182"/>
        <v>42410.926111111112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504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>
        <f t="shared" si="179"/>
        <v>50</v>
      </c>
      <c r="O2670">
        <f t="shared" si="180"/>
        <v>18</v>
      </c>
      <c r="P2670" s="11" t="s">
        <v>8275</v>
      </c>
      <c r="Q2670" t="s">
        <v>8312</v>
      </c>
      <c r="R2670" s="15">
        <f t="shared" si="181"/>
        <v>42275.588715277772</v>
      </c>
      <c r="S2670" s="15">
        <f t="shared" si="182"/>
        <v>42317.60555555555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504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>
        <f t="shared" si="179"/>
        <v>63</v>
      </c>
      <c r="O2671">
        <f t="shared" si="180"/>
        <v>45.82</v>
      </c>
      <c r="P2671" s="11" t="s">
        <v>8275</v>
      </c>
      <c r="Q2671" t="s">
        <v>8312</v>
      </c>
      <c r="R2671" s="15">
        <f t="shared" si="181"/>
        <v>42319.035833333335</v>
      </c>
      <c r="S2671" s="15">
        <f t="shared" si="182"/>
        <v>42379.035833333335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503.22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>
        <f t="shared" si="179"/>
        <v>1</v>
      </c>
      <c r="O2672">
        <f t="shared" si="180"/>
        <v>8.39</v>
      </c>
      <c r="P2672" s="11" t="s">
        <v>8275</v>
      </c>
      <c r="Q2672" t="s">
        <v>8312</v>
      </c>
      <c r="R2672" s="15">
        <f t="shared" si="181"/>
        <v>41821.020601851851</v>
      </c>
      <c r="S2672" s="15">
        <f t="shared" si="182"/>
        <v>41849.020601851851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503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>
        <f t="shared" si="179"/>
        <v>2</v>
      </c>
      <c r="O2673">
        <f t="shared" si="180"/>
        <v>5.99</v>
      </c>
      <c r="P2673" s="11" t="s">
        <v>8275</v>
      </c>
      <c r="Q2673" t="s">
        <v>8312</v>
      </c>
      <c r="R2673" s="15">
        <f t="shared" si="181"/>
        <v>41962.749027777783</v>
      </c>
      <c r="S2673" s="15">
        <f t="shared" si="182"/>
        <v>41992.818055555559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502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>
        <f t="shared" si="179"/>
        <v>5</v>
      </c>
      <c r="O2674">
        <f t="shared" si="180"/>
        <v>10.68</v>
      </c>
      <c r="P2674" s="11" t="s">
        <v>8275</v>
      </c>
      <c r="Q2674" t="s">
        <v>8312</v>
      </c>
      <c r="R2674" s="15">
        <f t="shared" si="181"/>
        <v>42344.884143518517</v>
      </c>
      <c r="S2674" s="15">
        <f t="shared" si="182"/>
        <v>42366.25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501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>
        <f t="shared" si="179"/>
        <v>1</v>
      </c>
      <c r="O2675">
        <f t="shared" si="180"/>
        <v>7.59</v>
      </c>
      <c r="P2675" s="11" t="s">
        <v>8275</v>
      </c>
      <c r="Q2675" t="s">
        <v>8312</v>
      </c>
      <c r="R2675" s="15">
        <f t="shared" si="181"/>
        <v>41912.541655092595</v>
      </c>
      <c r="S2675" s="15">
        <f t="shared" si="182"/>
        <v>41941.947916666664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>
        <f t="shared" si="179"/>
        <v>1</v>
      </c>
      <c r="O2676">
        <f t="shared" si="180"/>
        <v>2.92</v>
      </c>
      <c r="P2676" s="11" t="s">
        <v>8275</v>
      </c>
      <c r="Q2676" t="s">
        <v>8312</v>
      </c>
      <c r="R2676" s="15">
        <f t="shared" si="181"/>
        <v>42529.632754629631</v>
      </c>
      <c r="S2676" s="15">
        <f t="shared" si="182"/>
        <v>42556.207638888889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500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>
        <f t="shared" si="179"/>
        <v>2</v>
      </c>
      <c r="O2677">
        <f t="shared" si="180"/>
        <v>17.239999999999998</v>
      </c>
      <c r="P2677" s="11" t="s">
        <v>8275</v>
      </c>
      <c r="Q2677" t="s">
        <v>8312</v>
      </c>
      <c r="R2677" s="15">
        <f t="shared" si="181"/>
        <v>41923.857511574075</v>
      </c>
      <c r="S2677" s="15">
        <f t="shared" si="182"/>
        <v>41953.899178240739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500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>
        <f t="shared" si="179"/>
        <v>24</v>
      </c>
      <c r="O2678">
        <f t="shared" si="180"/>
        <v>55.56</v>
      </c>
      <c r="P2678" s="11" t="s">
        <v>8275</v>
      </c>
      <c r="Q2678" t="s">
        <v>8312</v>
      </c>
      <c r="R2678" s="15">
        <f t="shared" si="181"/>
        <v>42482.624699074076</v>
      </c>
      <c r="S2678" s="15">
        <f t="shared" si="182"/>
        <v>42512.624699074076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>
        <f t="shared" si="179"/>
        <v>3</v>
      </c>
      <c r="O2679">
        <f t="shared" si="180"/>
        <v>18.52</v>
      </c>
      <c r="P2679" s="11" t="s">
        <v>8275</v>
      </c>
      <c r="Q2679" t="s">
        <v>8312</v>
      </c>
      <c r="R2679" s="15">
        <f t="shared" si="181"/>
        <v>41793.029432870368</v>
      </c>
      <c r="S2679" s="15">
        <f t="shared" si="182"/>
        <v>41823.029432870368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500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>
        <f t="shared" si="179"/>
        <v>0</v>
      </c>
      <c r="O2680">
        <f t="shared" si="180"/>
        <v>250</v>
      </c>
      <c r="P2680" s="11" t="s">
        <v>8275</v>
      </c>
      <c r="Q2680" t="s">
        <v>8312</v>
      </c>
      <c r="R2680" s="15">
        <f t="shared" si="181"/>
        <v>42241.798206018517</v>
      </c>
      <c r="S2680" s="15">
        <f t="shared" si="182"/>
        <v>42271.798206018517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500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>
        <f t="shared" si="179"/>
        <v>1</v>
      </c>
      <c r="O2681">
        <f t="shared" si="180"/>
        <v>166.67</v>
      </c>
      <c r="P2681" s="11" t="s">
        <v>8275</v>
      </c>
      <c r="Q2681" t="s">
        <v>8312</v>
      </c>
      <c r="R2681" s="15">
        <f t="shared" si="181"/>
        <v>42033.001087962963</v>
      </c>
      <c r="S2681" s="15">
        <f t="shared" si="182"/>
        <v>42063.001087962963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500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>
        <f t="shared" si="179"/>
        <v>2</v>
      </c>
      <c r="O2682">
        <f t="shared" si="180"/>
        <v>125</v>
      </c>
      <c r="P2682" s="11" t="s">
        <v>8275</v>
      </c>
      <c r="Q2682" t="s">
        <v>8312</v>
      </c>
      <c r="R2682" s="15">
        <f t="shared" si="181"/>
        <v>42436.211701388893</v>
      </c>
      <c r="S2682" s="15">
        <f t="shared" si="182"/>
        <v>42466.170034722221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500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>
        <f t="shared" si="179"/>
        <v>6</v>
      </c>
      <c r="O2683">
        <f t="shared" si="180"/>
        <v>250</v>
      </c>
      <c r="P2683" s="11" t="s">
        <v>8292</v>
      </c>
      <c r="Q2683" t="s">
        <v>8293</v>
      </c>
      <c r="R2683" s="15">
        <f t="shared" si="181"/>
        <v>41805.895254629628</v>
      </c>
      <c r="S2683" s="15">
        <f t="shared" si="182"/>
        <v>41830.895254629628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500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>
        <f t="shared" si="179"/>
        <v>8</v>
      </c>
      <c r="O2684">
        <f t="shared" si="180"/>
        <v>25</v>
      </c>
      <c r="P2684" s="11" t="s">
        <v>8292</v>
      </c>
      <c r="Q2684" t="s">
        <v>8293</v>
      </c>
      <c r="R2684" s="15">
        <f t="shared" si="181"/>
        <v>41932.871990740743</v>
      </c>
      <c r="S2684" s="15">
        <f t="shared" si="182"/>
        <v>41965.249305555553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500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>
        <f t="shared" si="179"/>
        <v>3</v>
      </c>
      <c r="O2685">
        <f t="shared" si="180"/>
        <v>166.67</v>
      </c>
      <c r="P2685" s="11" t="s">
        <v>8292</v>
      </c>
      <c r="Q2685" t="s">
        <v>8293</v>
      </c>
      <c r="R2685" s="15">
        <f t="shared" si="181"/>
        <v>42034.75509259259</v>
      </c>
      <c r="S2685" s="15">
        <f t="shared" si="182"/>
        <v>42064.75509259259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500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>
        <f t="shared" si="179"/>
        <v>1</v>
      </c>
      <c r="O2686">
        <f t="shared" si="180"/>
        <v>125</v>
      </c>
      <c r="P2686" s="11" t="s">
        <v>8292</v>
      </c>
      <c r="Q2686" t="s">
        <v>8293</v>
      </c>
      <c r="R2686" s="15">
        <f t="shared" si="181"/>
        <v>41820.914641203701</v>
      </c>
      <c r="S2686" s="15">
        <f t="shared" si="182"/>
        <v>41860.914641203701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500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>
        <f t="shared" si="179"/>
        <v>1</v>
      </c>
      <c r="O2687">
        <f t="shared" si="180"/>
        <v>500</v>
      </c>
      <c r="P2687" s="11" t="s">
        <v>8292</v>
      </c>
      <c r="Q2687" t="s">
        <v>8293</v>
      </c>
      <c r="R2687" s="15">
        <f t="shared" si="181"/>
        <v>42061.69594907407</v>
      </c>
      <c r="S2687" s="15">
        <f t="shared" si="182"/>
        <v>42121.654282407413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>
        <f t="shared" si="179"/>
        <v>2</v>
      </c>
      <c r="O2688">
        <f t="shared" si="180"/>
        <v>0</v>
      </c>
      <c r="P2688" s="11" t="s">
        <v>8292</v>
      </c>
      <c r="Q2688" t="s">
        <v>8293</v>
      </c>
      <c r="R2688" s="15">
        <f t="shared" si="181"/>
        <v>41892.974803240737</v>
      </c>
      <c r="S2688" s="15">
        <f t="shared" si="182"/>
        <v>41912.974803240737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492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>
        <f t="shared" si="179"/>
        <v>3</v>
      </c>
      <c r="O2689">
        <f t="shared" si="180"/>
        <v>0</v>
      </c>
      <c r="P2689" s="11" t="s">
        <v>8292</v>
      </c>
      <c r="Q2689" t="s">
        <v>8293</v>
      </c>
      <c r="R2689" s="15">
        <f t="shared" si="181"/>
        <v>42154.64025462963</v>
      </c>
      <c r="S2689" s="15">
        <f t="shared" si="182"/>
        <v>42184.64025462963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>
        <f t="shared" si="179"/>
        <v>1</v>
      </c>
      <c r="O2690">
        <f t="shared" si="180"/>
        <v>35</v>
      </c>
      <c r="P2690" s="11" t="s">
        <v>8292</v>
      </c>
      <c r="Q2690" t="s">
        <v>8293</v>
      </c>
      <c r="R2690" s="15">
        <f t="shared" si="181"/>
        <v>42028.118865740747</v>
      </c>
      <c r="S2690" s="15">
        <f t="shared" si="182"/>
        <v>42059.125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488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>
        <f t="shared" ref="N2691:N2754" si="183">ROUND(E2691/D2691*100,0)</f>
        <v>1</v>
      </c>
      <c r="O2691">
        <f t="shared" ref="O2691:O2754" si="184">IFERROR(ROUND(E2691/L2691,2),0)</f>
        <v>488</v>
      </c>
      <c r="P2691" s="11" t="s">
        <v>8292</v>
      </c>
      <c r="Q2691" t="s">
        <v>8293</v>
      </c>
      <c r="R2691" s="15">
        <f t="shared" ref="R2691:R2754" si="185">(((J2691/60)/60)/24)+DATE(1970,1,1)</f>
        <v>42551.961689814809</v>
      </c>
      <c r="S2691" s="15">
        <f t="shared" ref="S2691:S2754" si="186">(((I2691/60)/60)/24)+DATE(1970,1,1)</f>
        <v>42581.961689814809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487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>
        <f t="shared" si="183"/>
        <v>1</v>
      </c>
      <c r="O2692">
        <f t="shared" si="184"/>
        <v>4.13</v>
      </c>
      <c r="P2692" s="11" t="s">
        <v>8292</v>
      </c>
      <c r="Q2692" t="s">
        <v>8293</v>
      </c>
      <c r="R2692" s="15">
        <f t="shared" si="185"/>
        <v>42113.105046296296</v>
      </c>
      <c r="S2692" s="15">
        <f t="shared" si="186"/>
        <v>42158.105046296296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486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>
        <f t="shared" si="183"/>
        <v>1</v>
      </c>
      <c r="O2693">
        <f t="shared" si="184"/>
        <v>243</v>
      </c>
      <c r="P2693" s="11" t="s">
        <v>8292</v>
      </c>
      <c r="Q2693" t="s">
        <v>8293</v>
      </c>
      <c r="R2693" s="15">
        <f t="shared" si="185"/>
        <v>42089.724039351851</v>
      </c>
      <c r="S2693" s="15">
        <f t="shared" si="186"/>
        <v>42134.724039351851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485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>
        <f t="shared" si="183"/>
        <v>14</v>
      </c>
      <c r="O2694">
        <f t="shared" si="184"/>
        <v>485</v>
      </c>
      <c r="P2694" s="11" t="s">
        <v>8292</v>
      </c>
      <c r="Q2694" t="s">
        <v>8293</v>
      </c>
      <c r="R2694" s="15">
        <f t="shared" si="185"/>
        <v>42058.334027777775</v>
      </c>
      <c r="S2694" s="15">
        <f t="shared" si="186"/>
        <v>42088.292361111111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481.5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>
        <f t="shared" si="183"/>
        <v>10</v>
      </c>
      <c r="O2695">
        <f t="shared" si="184"/>
        <v>160.5</v>
      </c>
      <c r="P2695" s="11" t="s">
        <v>8292</v>
      </c>
      <c r="Q2695" t="s">
        <v>8293</v>
      </c>
      <c r="R2695" s="15">
        <f t="shared" si="185"/>
        <v>41834.138495370367</v>
      </c>
      <c r="S2695" s="15">
        <f t="shared" si="186"/>
        <v>41864.138495370367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481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>
        <f t="shared" si="183"/>
        <v>2</v>
      </c>
      <c r="O2696">
        <f t="shared" si="184"/>
        <v>481</v>
      </c>
      <c r="P2696" s="11" t="s">
        <v>8292</v>
      </c>
      <c r="Q2696" t="s">
        <v>8293</v>
      </c>
      <c r="R2696" s="15">
        <f t="shared" si="185"/>
        <v>41878.140497685185</v>
      </c>
      <c r="S2696" s="15">
        <f t="shared" si="186"/>
        <v>41908.140497685185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481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>
        <f t="shared" si="183"/>
        <v>3</v>
      </c>
      <c r="O2697">
        <f t="shared" si="184"/>
        <v>160.33000000000001</v>
      </c>
      <c r="P2697" s="11" t="s">
        <v>8292</v>
      </c>
      <c r="Q2697" t="s">
        <v>8293</v>
      </c>
      <c r="R2697" s="15">
        <f t="shared" si="185"/>
        <v>42048.181921296295</v>
      </c>
      <c r="S2697" s="15">
        <f t="shared" si="186"/>
        <v>42108.14025462963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480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>
        <f t="shared" si="183"/>
        <v>1</v>
      </c>
      <c r="O2698">
        <f t="shared" si="184"/>
        <v>12.63</v>
      </c>
      <c r="P2698" s="11" t="s">
        <v>8292</v>
      </c>
      <c r="Q2698" t="s">
        <v>8293</v>
      </c>
      <c r="R2698" s="15">
        <f t="shared" si="185"/>
        <v>41964.844444444447</v>
      </c>
      <c r="S2698" s="15">
        <f t="shared" si="186"/>
        <v>41998.844444444447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480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>
        <f t="shared" si="183"/>
        <v>2</v>
      </c>
      <c r="O2699">
        <f t="shared" si="184"/>
        <v>9.23</v>
      </c>
      <c r="P2699" s="11" t="s">
        <v>8292</v>
      </c>
      <c r="Q2699" t="s">
        <v>8293</v>
      </c>
      <c r="R2699" s="15">
        <f t="shared" si="185"/>
        <v>42187.940081018518</v>
      </c>
      <c r="S2699" s="15">
        <f t="shared" si="186"/>
        <v>42218.916666666672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478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>
        <f t="shared" si="183"/>
        <v>6</v>
      </c>
      <c r="O2700">
        <f t="shared" si="184"/>
        <v>239</v>
      </c>
      <c r="P2700" s="11" t="s">
        <v>8292</v>
      </c>
      <c r="Q2700" t="s">
        <v>8293</v>
      </c>
      <c r="R2700" s="15">
        <f t="shared" si="185"/>
        <v>41787.898240740738</v>
      </c>
      <c r="S2700" s="15">
        <f t="shared" si="186"/>
        <v>41817.898240740738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470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>
        <f t="shared" si="183"/>
        <v>23500</v>
      </c>
      <c r="O2701">
        <f t="shared" si="184"/>
        <v>0</v>
      </c>
      <c r="P2701" s="11" t="s">
        <v>8292</v>
      </c>
      <c r="Q2701" t="s">
        <v>8293</v>
      </c>
      <c r="R2701" s="15">
        <f t="shared" si="185"/>
        <v>41829.896562499998</v>
      </c>
      <c r="S2701" s="15">
        <f t="shared" si="186"/>
        <v>41859.896562499998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469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>
        <f t="shared" si="183"/>
        <v>5</v>
      </c>
      <c r="O2702">
        <f t="shared" si="184"/>
        <v>117.25</v>
      </c>
      <c r="P2702" s="11" t="s">
        <v>8292</v>
      </c>
      <c r="Q2702" t="s">
        <v>8293</v>
      </c>
      <c r="R2702" s="15">
        <f t="shared" si="185"/>
        <v>41870.87467592593</v>
      </c>
      <c r="S2702" s="15">
        <f t="shared" si="186"/>
        <v>41900.87467592593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467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>
        <f t="shared" si="183"/>
        <v>14</v>
      </c>
      <c r="O2703">
        <f t="shared" si="184"/>
        <v>10.15</v>
      </c>
      <c r="P2703" s="11" t="s">
        <v>8273</v>
      </c>
      <c r="Q2703" t="s">
        <v>8313</v>
      </c>
      <c r="R2703" s="15">
        <f t="shared" si="185"/>
        <v>42801.774699074071</v>
      </c>
      <c r="S2703" s="15">
        <f t="shared" si="186"/>
        <v>42832.733032407406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467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>
        <f t="shared" si="183"/>
        <v>5</v>
      </c>
      <c r="O2704">
        <f t="shared" si="184"/>
        <v>17.96</v>
      </c>
      <c r="P2704" s="11" t="s">
        <v>8273</v>
      </c>
      <c r="Q2704" t="s">
        <v>8313</v>
      </c>
      <c r="R2704" s="15">
        <f t="shared" si="185"/>
        <v>42800.801817129628</v>
      </c>
      <c r="S2704" s="15">
        <f t="shared" si="186"/>
        <v>42830.760150462964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463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>
        <f t="shared" si="183"/>
        <v>1</v>
      </c>
      <c r="O2705">
        <f t="shared" si="184"/>
        <v>10.29</v>
      </c>
      <c r="P2705" s="11" t="s">
        <v>8273</v>
      </c>
      <c r="Q2705" t="s">
        <v>8313</v>
      </c>
      <c r="R2705" s="15">
        <f t="shared" si="185"/>
        <v>42756.690162037034</v>
      </c>
      <c r="S2705" s="15">
        <f t="shared" si="186"/>
        <v>42816.648495370369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463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>
        <f t="shared" si="183"/>
        <v>2</v>
      </c>
      <c r="O2706">
        <f t="shared" si="184"/>
        <v>66.14</v>
      </c>
      <c r="P2706" s="11" t="s">
        <v>8273</v>
      </c>
      <c r="Q2706" t="s">
        <v>8313</v>
      </c>
      <c r="R2706" s="15">
        <f t="shared" si="185"/>
        <v>42787.862430555557</v>
      </c>
      <c r="S2706" s="15">
        <f t="shared" si="186"/>
        <v>42830.820763888885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460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>
        <f t="shared" si="183"/>
        <v>3</v>
      </c>
      <c r="O2707">
        <f t="shared" si="184"/>
        <v>57.5</v>
      </c>
      <c r="P2707" s="11" t="s">
        <v>8273</v>
      </c>
      <c r="Q2707" t="s">
        <v>8313</v>
      </c>
      <c r="R2707" s="15">
        <f t="shared" si="185"/>
        <v>42773.916180555556</v>
      </c>
      <c r="S2707" s="15">
        <f t="shared" si="186"/>
        <v>42818.874513888892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460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>
        <f t="shared" si="183"/>
        <v>1</v>
      </c>
      <c r="O2708">
        <f t="shared" si="184"/>
        <v>1.75</v>
      </c>
      <c r="P2708" s="11" t="s">
        <v>8273</v>
      </c>
      <c r="Q2708" t="s">
        <v>8313</v>
      </c>
      <c r="R2708" s="15">
        <f t="shared" si="185"/>
        <v>41899.294942129629</v>
      </c>
      <c r="S2708" s="15">
        <f t="shared" si="186"/>
        <v>41928.290972222225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460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>
        <f t="shared" si="183"/>
        <v>6</v>
      </c>
      <c r="O2709">
        <f t="shared" si="184"/>
        <v>1.17</v>
      </c>
      <c r="P2709" s="11" t="s">
        <v>8273</v>
      </c>
      <c r="Q2709" t="s">
        <v>8313</v>
      </c>
      <c r="R2709" s="15">
        <f t="shared" si="185"/>
        <v>41391.782905092594</v>
      </c>
      <c r="S2709" s="15">
        <f t="shared" si="186"/>
        <v>41421.290972222225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460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>
        <f t="shared" si="183"/>
        <v>2</v>
      </c>
      <c r="O2710">
        <f t="shared" si="184"/>
        <v>0.44</v>
      </c>
      <c r="P2710" s="11" t="s">
        <v>8273</v>
      </c>
      <c r="Q2710" t="s">
        <v>8313</v>
      </c>
      <c r="R2710" s="15">
        <f t="shared" si="185"/>
        <v>42512.698217592595</v>
      </c>
      <c r="S2710" s="15">
        <f t="shared" si="186"/>
        <v>42572.698217592595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460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>
        <f t="shared" si="183"/>
        <v>1</v>
      </c>
      <c r="O2711">
        <f t="shared" si="184"/>
        <v>1.49</v>
      </c>
      <c r="P2711" s="11" t="s">
        <v>8273</v>
      </c>
      <c r="Q2711" t="s">
        <v>8313</v>
      </c>
      <c r="R2711" s="15">
        <f t="shared" si="185"/>
        <v>42612.149780092594</v>
      </c>
      <c r="S2711" s="15">
        <f t="shared" si="186"/>
        <v>42647.165972222225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460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>
        <f t="shared" si="183"/>
        <v>1</v>
      </c>
      <c r="O2712">
        <f t="shared" si="184"/>
        <v>0.42</v>
      </c>
      <c r="P2712" s="11" t="s">
        <v>8273</v>
      </c>
      <c r="Q2712" t="s">
        <v>8313</v>
      </c>
      <c r="R2712" s="15">
        <f t="shared" si="185"/>
        <v>41828.229490740741</v>
      </c>
      <c r="S2712" s="15">
        <f t="shared" si="186"/>
        <v>41860.083333333336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455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>
        <f t="shared" si="183"/>
        <v>12</v>
      </c>
      <c r="O2713">
        <f t="shared" si="184"/>
        <v>6.23</v>
      </c>
      <c r="P2713" s="11" t="s">
        <v>8273</v>
      </c>
      <c r="Q2713" t="s">
        <v>8313</v>
      </c>
      <c r="R2713" s="15">
        <f t="shared" si="185"/>
        <v>41780.745254629634</v>
      </c>
      <c r="S2713" s="15">
        <f t="shared" si="186"/>
        <v>41810.917361111111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453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>
        <f t="shared" si="183"/>
        <v>8</v>
      </c>
      <c r="O2714">
        <f t="shared" si="184"/>
        <v>3.17</v>
      </c>
      <c r="P2714" s="11" t="s">
        <v>8273</v>
      </c>
      <c r="Q2714" t="s">
        <v>8313</v>
      </c>
      <c r="R2714" s="15">
        <f t="shared" si="185"/>
        <v>41432.062037037038</v>
      </c>
      <c r="S2714" s="15">
        <f t="shared" si="186"/>
        <v>41468.75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453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>
        <f t="shared" si="183"/>
        <v>0</v>
      </c>
      <c r="O2715">
        <f t="shared" si="184"/>
        <v>0.32</v>
      </c>
      <c r="P2715" s="11" t="s">
        <v>8273</v>
      </c>
      <c r="Q2715" t="s">
        <v>8313</v>
      </c>
      <c r="R2715" s="15">
        <f t="shared" si="185"/>
        <v>42322.653749999998</v>
      </c>
      <c r="S2715" s="15">
        <f t="shared" si="186"/>
        <v>42362.653749999998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452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>
        <f t="shared" si="183"/>
        <v>2</v>
      </c>
      <c r="O2716">
        <f t="shared" si="184"/>
        <v>1.48</v>
      </c>
      <c r="P2716" s="11" t="s">
        <v>8273</v>
      </c>
      <c r="Q2716" t="s">
        <v>8313</v>
      </c>
      <c r="R2716" s="15">
        <f t="shared" si="185"/>
        <v>42629.655046296291</v>
      </c>
      <c r="S2716" s="15">
        <f t="shared" si="186"/>
        <v>42657.958333333328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451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>
        <f t="shared" si="183"/>
        <v>4</v>
      </c>
      <c r="O2717">
        <f t="shared" si="184"/>
        <v>0.82</v>
      </c>
      <c r="P2717" s="11" t="s">
        <v>8273</v>
      </c>
      <c r="Q2717" t="s">
        <v>8313</v>
      </c>
      <c r="R2717" s="15">
        <f t="shared" si="185"/>
        <v>42387.398472222223</v>
      </c>
      <c r="S2717" s="15">
        <f t="shared" si="186"/>
        <v>42421.398472222223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450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>
        <f t="shared" si="183"/>
        <v>5</v>
      </c>
      <c r="O2718">
        <f t="shared" si="184"/>
        <v>2.41</v>
      </c>
      <c r="P2718" s="11" t="s">
        <v>8273</v>
      </c>
      <c r="Q2718" t="s">
        <v>8313</v>
      </c>
      <c r="R2718" s="15">
        <f t="shared" si="185"/>
        <v>42255.333252314813</v>
      </c>
      <c r="S2718" s="15">
        <f t="shared" si="186"/>
        <v>42285.333252314813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450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>
        <f t="shared" si="183"/>
        <v>2</v>
      </c>
      <c r="O2719">
        <f t="shared" si="184"/>
        <v>1.38</v>
      </c>
      <c r="P2719" s="11" t="s">
        <v>8273</v>
      </c>
      <c r="Q2719" t="s">
        <v>8313</v>
      </c>
      <c r="R2719" s="15">
        <f t="shared" si="185"/>
        <v>41934.914918981485</v>
      </c>
      <c r="S2719" s="15">
        <f t="shared" si="186"/>
        <v>41979.956585648149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445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>
        <f t="shared" si="183"/>
        <v>2</v>
      </c>
      <c r="O2720">
        <f t="shared" si="184"/>
        <v>3.01</v>
      </c>
      <c r="P2720" s="11" t="s">
        <v>8273</v>
      </c>
      <c r="Q2720" t="s">
        <v>8313</v>
      </c>
      <c r="R2720" s="15">
        <f t="shared" si="185"/>
        <v>42465.596585648149</v>
      </c>
      <c r="S2720" s="15">
        <f t="shared" si="186"/>
        <v>42493.958333333328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445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>
        <f t="shared" si="183"/>
        <v>7</v>
      </c>
      <c r="O2721">
        <f t="shared" si="184"/>
        <v>6.45</v>
      </c>
      <c r="P2721" s="11" t="s">
        <v>8273</v>
      </c>
      <c r="Q2721" t="s">
        <v>8313</v>
      </c>
      <c r="R2721" s="15">
        <f t="shared" si="185"/>
        <v>42418.031180555554</v>
      </c>
      <c r="S2721" s="15">
        <f t="shared" si="186"/>
        <v>42477.989513888882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440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>
        <f t="shared" si="183"/>
        <v>2</v>
      </c>
      <c r="O2722">
        <f t="shared" si="184"/>
        <v>2.54</v>
      </c>
      <c r="P2722" s="11" t="s">
        <v>8273</v>
      </c>
      <c r="Q2722" t="s">
        <v>8313</v>
      </c>
      <c r="R2722" s="15">
        <f t="shared" si="185"/>
        <v>42655.465891203698</v>
      </c>
      <c r="S2722" s="15">
        <f t="shared" si="186"/>
        <v>42685.507557870369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440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>
        <f t="shared" si="183"/>
        <v>59</v>
      </c>
      <c r="O2723">
        <f t="shared" si="184"/>
        <v>1.64</v>
      </c>
      <c r="P2723" s="11" t="s">
        <v>8275</v>
      </c>
      <c r="Q2723" t="s">
        <v>8305</v>
      </c>
      <c r="R2723" s="15">
        <f t="shared" si="185"/>
        <v>41493.543958333335</v>
      </c>
      <c r="S2723" s="15">
        <f t="shared" si="186"/>
        <v>41523.791666666664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437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>
        <f t="shared" si="183"/>
        <v>9</v>
      </c>
      <c r="O2724">
        <f t="shared" si="184"/>
        <v>2.36</v>
      </c>
      <c r="P2724" s="11" t="s">
        <v>8275</v>
      </c>
      <c r="Q2724" t="s">
        <v>8305</v>
      </c>
      <c r="R2724" s="15">
        <f t="shared" si="185"/>
        <v>42704.857094907406</v>
      </c>
      <c r="S2724" s="15">
        <f t="shared" si="186"/>
        <v>42764.857094907406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435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>
        <f t="shared" si="183"/>
        <v>4</v>
      </c>
      <c r="O2725">
        <f t="shared" si="184"/>
        <v>2.4700000000000002</v>
      </c>
      <c r="P2725" s="11" t="s">
        <v>8275</v>
      </c>
      <c r="Q2725" t="s">
        <v>8305</v>
      </c>
      <c r="R2725" s="15">
        <f t="shared" si="185"/>
        <v>41944.83898148148</v>
      </c>
      <c r="S2725" s="15">
        <f t="shared" si="186"/>
        <v>42004.880648148144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435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>
        <f t="shared" si="183"/>
        <v>18</v>
      </c>
      <c r="O2726">
        <f t="shared" si="184"/>
        <v>0.43</v>
      </c>
      <c r="P2726" s="11" t="s">
        <v>8275</v>
      </c>
      <c r="Q2726" t="s">
        <v>8305</v>
      </c>
      <c r="R2726" s="15">
        <f t="shared" si="185"/>
        <v>42199.32707175926</v>
      </c>
      <c r="S2726" s="15">
        <f t="shared" si="186"/>
        <v>42231.32707175926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435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>
        <f t="shared" si="183"/>
        <v>1</v>
      </c>
      <c r="O2727">
        <f t="shared" si="184"/>
        <v>3.85</v>
      </c>
      <c r="P2727" s="11" t="s">
        <v>8275</v>
      </c>
      <c r="Q2727" t="s">
        <v>8305</v>
      </c>
      <c r="R2727" s="15">
        <f t="shared" si="185"/>
        <v>42745.744618055556</v>
      </c>
      <c r="S2727" s="15">
        <f t="shared" si="186"/>
        <v>42795.744618055556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433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>
        <f t="shared" si="183"/>
        <v>0</v>
      </c>
      <c r="O2728">
        <f t="shared" si="184"/>
        <v>1.07</v>
      </c>
      <c r="P2728" s="11" t="s">
        <v>8275</v>
      </c>
      <c r="Q2728" t="s">
        <v>8305</v>
      </c>
      <c r="R2728" s="15">
        <f t="shared" si="185"/>
        <v>42452.579988425925</v>
      </c>
      <c r="S2728" s="15">
        <f t="shared" si="186"/>
        <v>42482.579988425925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430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>
        <f t="shared" si="183"/>
        <v>4</v>
      </c>
      <c r="O2729">
        <f t="shared" si="184"/>
        <v>0.61</v>
      </c>
      <c r="P2729" s="11" t="s">
        <v>8275</v>
      </c>
      <c r="Q2729" t="s">
        <v>8305</v>
      </c>
      <c r="R2729" s="15">
        <f t="shared" si="185"/>
        <v>42198.676655092597</v>
      </c>
      <c r="S2729" s="15">
        <f t="shared" si="186"/>
        <v>42223.676655092597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430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>
        <f t="shared" si="183"/>
        <v>3</v>
      </c>
      <c r="O2730">
        <f t="shared" si="184"/>
        <v>1.1000000000000001</v>
      </c>
      <c r="P2730" s="11" t="s">
        <v>8275</v>
      </c>
      <c r="Q2730" t="s">
        <v>8305</v>
      </c>
      <c r="R2730" s="15">
        <f t="shared" si="185"/>
        <v>42333.59993055556</v>
      </c>
      <c r="S2730" s="15">
        <f t="shared" si="186"/>
        <v>42368.59993055556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430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>
        <f t="shared" si="183"/>
        <v>6</v>
      </c>
      <c r="O2731">
        <f t="shared" si="184"/>
        <v>18.7</v>
      </c>
      <c r="P2731" s="11" t="s">
        <v>8275</v>
      </c>
      <c r="Q2731" t="s">
        <v>8305</v>
      </c>
      <c r="R2731" s="15">
        <f t="shared" si="185"/>
        <v>42095.240706018521</v>
      </c>
      <c r="S2731" s="15">
        <f t="shared" si="186"/>
        <v>42125.240706018521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430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>
        <f t="shared" si="183"/>
        <v>2</v>
      </c>
      <c r="O2732">
        <f t="shared" si="184"/>
        <v>0.63</v>
      </c>
      <c r="P2732" s="11" t="s">
        <v>8275</v>
      </c>
      <c r="Q2732" t="s">
        <v>8305</v>
      </c>
      <c r="R2732" s="15">
        <f t="shared" si="185"/>
        <v>41351.541377314818</v>
      </c>
      <c r="S2732" s="15">
        <f t="shared" si="186"/>
        <v>41386.541377314818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430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>
        <f t="shared" si="183"/>
        <v>1</v>
      </c>
      <c r="O2733">
        <f t="shared" si="184"/>
        <v>11.62</v>
      </c>
      <c r="P2733" s="11" t="s">
        <v>8275</v>
      </c>
      <c r="Q2733" t="s">
        <v>8305</v>
      </c>
      <c r="R2733" s="15">
        <f t="shared" si="185"/>
        <v>41872.525717592594</v>
      </c>
      <c r="S2733" s="15">
        <f t="shared" si="186"/>
        <v>41930.166666666664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430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>
        <f t="shared" si="183"/>
        <v>4</v>
      </c>
      <c r="O2734">
        <f t="shared" si="184"/>
        <v>2.95</v>
      </c>
      <c r="P2734" s="11" t="s">
        <v>8275</v>
      </c>
      <c r="Q2734" t="s">
        <v>8305</v>
      </c>
      <c r="R2734" s="15">
        <f t="shared" si="185"/>
        <v>41389.808194444442</v>
      </c>
      <c r="S2734" s="15">
        <f t="shared" si="186"/>
        <v>41422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427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>
        <f t="shared" si="183"/>
        <v>1</v>
      </c>
      <c r="O2735">
        <f t="shared" si="184"/>
        <v>3.59</v>
      </c>
      <c r="P2735" s="11" t="s">
        <v>8275</v>
      </c>
      <c r="Q2735" t="s">
        <v>8305</v>
      </c>
      <c r="R2735" s="15">
        <f t="shared" si="185"/>
        <v>42044.272847222222</v>
      </c>
      <c r="S2735" s="15">
        <f t="shared" si="186"/>
        <v>42104.231180555551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426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>
        <f t="shared" si="183"/>
        <v>42600</v>
      </c>
      <c r="O2736">
        <f t="shared" si="184"/>
        <v>2.61</v>
      </c>
      <c r="P2736" s="11" t="s">
        <v>8275</v>
      </c>
      <c r="Q2736" t="s">
        <v>8305</v>
      </c>
      <c r="R2736" s="15">
        <f t="shared" si="185"/>
        <v>42626.668888888889</v>
      </c>
      <c r="S2736" s="15">
        <f t="shared" si="186"/>
        <v>42656.915972222225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426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>
        <f t="shared" si="183"/>
        <v>57</v>
      </c>
      <c r="O2737">
        <f t="shared" si="184"/>
        <v>1.26</v>
      </c>
      <c r="P2737" s="11" t="s">
        <v>8275</v>
      </c>
      <c r="Q2737" t="s">
        <v>8305</v>
      </c>
      <c r="R2737" s="15">
        <f t="shared" si="185"/>
        <v>41316.120949074073</v>
      </c>
      <c r="S2737" s="15">
        <f t="shared" si="186"/>
        <v>41346.833333333336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425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>
        <f t="shared" si="183"/>
        <v>5</v>
      </c>
      <c r="O2738">
        <f t="shared" si="184"/>
        <v>7.33</v>
      </c>
      <c r="P2738" s="11" t="s">
        <v>8275</v>
      </c>
      <c r="Q2738" t="s">
        <v>8305</v>
      </c>
      <c r="R2738" s="15">
        <f t="shared" si="185"/>
        <v>41722.666354166664</v>
      </c>
      <c r="S2738" s="15">
        <f t="shared" si="186"/>
        <v>41752.666354166664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425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>
        <f t="shared" si="183"/>
        <v>1</v>
      </c>
      <c r="O2739">
        <f t="shared" si="184"/>
        <v>0.93</v>
      </c>
      <c r="P2739" s="11" t="s">
        <v>8275</v>
      </c>
      <c r="Q2739" t="s">
        <v>8305</v>
      </c>
      <c r="R2739" s="15">
        <f t="shared" si="185"/>
        <v>41611.917673611111</v>
      </c>
      <c r="S2739" s="15">
        <f t="shared" si="186"/>
        <v>41654.791666666664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425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>
        <f t="shared" si="183"/>
        <v>9</v>
      </c>
      <c r="O2740">
        <f t="shared" si="184"/>
        <v>28.33</v>
      </c>
      <c r="P2740" s="11" t="s">
        <v>8275</v>
      </c>
      <c r="Q2740" t="s">
        <v>8305</v>
      </c>
      <c r="R2740" s="15">
        <f t="shared" si="185"/>
        <v>42620.143564814818</v>
      </c>
      <c r="S2740" s="15">
        <f t="shared" si="186"/>
        <v>42680.143564814818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>
        <f t="shared" si="183"/>
        <v>39</v>
      </c>
      <c r="O2741">
        <f t="shared" si="184"/>
        <v>2.23</v>
      </c>
      <c r="P2741" s="11" t="s">
        <v>8275</v>
      </c>
      <c r="Q2741" t="s">
        <v>8305</v>
      </c>
      <c r="R2741" s="15">
        <f t="shared" si="185"/>
        <v>41719.887928240743</v>
      </c>
      <c r="S2741" s="15">
        <f t="shared" si="186"/>
        <v>41764.887928240743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425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>
        <f t="shared" si="183"/>
        <v>142</v>
      </c>
      <c r="O2742">
        <f t="shared" si="184"/>
        <v>25</v>
      </c>
      <c r="P2742" s="11" t="s">
        <v>8275</v>
      </c>
      <c r="Q2742" t="s">
        <v>8305</v>
      </c>
      <c r="R2742" s="15">
        <f t="shared" si="185"/>
        <v>42045.031851851847</v>
      </c>
      <c r="S2742" s="15">
        <f t="shared" si="186"/>
        <v>42074.99018518519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420.99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>
        <f t="shared" si="183"/>
        <v>5</v>
      </c>
      <c r="O2743">
        <f t="shared" si="184"/>
        <v>105.25</v>
      </c>
      <c r="P2743" s="11" t="s">
        <v>8278</v>
      </c>
      <c r="Q2743" t="s">
        <v>8314</v>
      </c>
      <c r="R2743" s="15">
        <f t="shared" si="185"/>
        <v>41911.657430555555</v>
      </c>
      <c r="S2743" s="15">
        <f t="shared" si="186"/>
        <v>41932.088194444441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420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>
        <f t="shared" si="183"/>
        <v>17</v>
      </c>
      <c r="O2744">
        <f t="shared" si="184"/>
        <v>23.33</v>
      </c>
      <c r="P2744" s="11" t="s">
        <v>8278</v>
      </c>
      <c r="Q2744" t="s">
        <v>8314</v>
      </c>
      <c r="R2744" s="15">
        <f t="shared" si="185"/>
        <v>41030.719756944447</v>
      </c>
      <c r="S2744" s="15">
        <f t="shared" si="186"/>
        <v>41044.719756944447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419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>
        <f t="shared" si="183"/>
        <v>7</v>
      </c>
      <c r="O2745">
        <f t="shared" si="184"/>
        <v>0</v>
      </c>
      <c r="P2745" s="11" t="s">
        <v>8278</v>
      </c>
      <c r="Q2745" t="s">
        <v>8314</v>
      </c>
      <c r="R2745" s="15">
        <f t="shared" si="185"/>
        <v>42632.328784722224</v>
      </c>
      <c r="S2745" s="15">
        <f t="shared" si="186"/>
        <v>42662.328784722224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417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>
        <f t="shared" si="183"/>
        <v>3</v>
      </c>
      <c r="O2746">
        <f t="shared" si="184"/>
        <v>18.95</v>
      </c>
      <c r="P2746" s="11" t="s">
        <v>8278</v>
      </c>
      <c r="Q2746" t="s">
        <v>8314</v>
      </c>
      <c r="R2746" s="15">
        <f t="shared" si="185"/>
        <v>40938.062476851854</v>
      </c>
      <c r="S2746" s="15">
        <f t="shared" si="186"/>
        <v>40968.062476851854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416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>
        <f t="shared" si="183"/>
        <v>5</v>
      </c>
      <c r="O2747">
        <f t="shared" si="184"/>
        <v>8.49</v>
      </c>
      <c r="P2747" s="11" t="s">
        <v>8278</v>
      </c>
      <c r="Q2747" t="s">
        <v>8314</v>
      </c>
      <c r="R2747" s="15">
        <f t="shared" si="185"/>
        <v>41044.988055555557</v>
      </c>
      <c r="S2747" s="15">
        <f t="shared" si="186"/>
        <v>41104.988055555557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415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>
        <f t="shared" si="183"/>
        <v>14</v>
      </c>
      <c r="O2748">
        <f t="shared" si="184"/>
        <v>21.84</v>
      </c>
      <c r="P2748" s="11" t="s">
        <v>8278</v>
      </c>
      <c r="Q2748" t="s">
        <v>8314</v>
      </c>
      <c r="R2748" s="15">
        <f t="shared" si="185"/>
        <v>41850.781377314815</v>
      </c>
      <c r="S2748" s="15">
        <f t="shared" si="186"/>
        <v>41880.781377314815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413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>
        <f t="shared" si="183"/>
        <v>83</v>
      </c>
      <c r="O2749">
        <f t="shared" si="184"/>
        <v>103.25</v>
      </c>
      <c r="P2749" s="11" t="s">
        <v>8278</v>
      </c>
      <c r="Q2749" t="s">
        <v>8314</v>
      </c>
      <c r="R2749" s="15">
        <f t="shared" si="185"/>
        <v>41044.64811342593</v>
      </c>
      <c r="S2749" s="15">
        <f t="shared" si="186"/>
        <v>41076.131944444445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411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>
        <f t="shared" si="183"/>
        <v>8</v>
      </c>
      <c r="O2750">
        <f t="shared" si="184"/>
        <v>102.75</v>
      </c>
      <c r="P2750" s="11" t="s">
        <v>8278</v>
      </c>
      <c r="Q2750" t="s">
        <v>8314</v>
      </c>
      <c r="R2750" s="15">
        <f t="shared" si="185"/>
        <v>42585.7106712963</v>
      </c>
      <c r="S2750" s="15">
        <f t="shared" si="186"/>
        <v>42615.7106712963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410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>
        <f t="shared" si="183"/>
        <v>4</v>
      </c>
      <c r="O2751">
        <f t="shared" si="184"/>
        <v>205</v>
      </c>
      <c r="P2751" s="11" t="s">
        <v>8278</v>
      </c>
      <c r="Q2751" t="s">
        <v>8314</v>
      </c>
      <c r="R2751" s="15">
        <f t="shared" si="185"/>
        <v>42068.799039351856</v>
      </c>
      <c r="S2751" s="15">
        <f t="shared" si="186"/>
        <v>42098.757372685184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410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>
        <f t="shared" si="183"/>
        <v>21</v>
      </c>
      <c r="O2752">
        <f t="shared" si="184"/>
        <v>0</v>
      </c>
      <c r="P2752" s="11" t="s">
        <v>8278</v>
      </c>
      <c r="Q2752" t="s">
        <v>8314</v>
      </c>
      <c r="R2752" s="15">
        <f t="shared" si="185"/>
        <v>41078.899826388886</v>
      </c>
      <c r="S2752" s="15">
        <f t="shared" si="186"/>
        <v>41090.833333333336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410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>
        <f t="shared" si="183"/>
        <v>13</v>
      </c>
      <c r="O2753">
        <f t="shared" si="184"/>
        <v>0</v>
      </c>
      <c r="P2753" s="11" t="s">
        <v>8278</v>
      </c>
      <c r="Q2753" t="s">
        <v>8314</v>
      </c>
      <c r="R2753" s="15">
        <f t="shared" si="185"/>
        <v>41747.887060185189</v>
      </c>
      <c r="S2753" s="15">
        <f t="shared" si="186"/>
        <v>41807.887060185189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409.01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>
        <f t="shared" si="183"/>
        <v>9</v>
      </c>
      <c r="O2754">
        <f t="shared" si="184"/>
        <v>29.22</v>
      </c>
      <c r="P2754" s="11" t="s">
        <v>8278</v>
      </c>
      <c r="Q2754" t="s">
        <v>8314</v>
      </c>
      <c r="R2754" s="15">
        <f t="shared" si="185"/>
        <v>40855.765092592592</v>
      </c>
      <c r="S2754" s="15">
        <f t="shared" si="186"/>
        <v>40895.765092592592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408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>
        <f t="shared" ref="N2755:N2818" si="187">ROUND(E2755/D2755*100,0)</f>
        <v>20</v>
      </c>
      <c r="O2755">
        <f t="shared" ref="O2755:O2818" si="188">IFERROR(ROUND(E2755/L2755,2),0)</f>
        <v>51</v>
      </c>
      <c r="P2755" s="11" t="s">
        <v>8278</v>
      </c>
      <c r="Q2755" t="s">
        <v>8314</v>
      </c>
      <c r="R2755" s="15">
        <f t="shared" ref="R2755:R2818" si="189">(((J2755/60)/60)/24)+DATE(1970,1,1)</f>
        <v>41117.900729166664</v>
      </c>
      <c r="S2755" s="15">
        <f t="shared" ref="S2755:S2818" si="190">(((I2755/60)/60)/24)+DATE(1970,1,1)</f>
        <v>41147.900729166664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405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>
        <f t="shared" si="187"/>
        <v>4</v>
      </c>
      <c r="O2756">
        <f t="shared" si="188"/>
        <v>0</v>
      </c>
      <c r="P2756" s="11" t="s">
        <v>8278</v>
      </c>
      <c r="Q2756" t="s">
        <v>8314</v>
      </c>
      <c r="R2756" s="15">
        <f t="shared" si="189"/>
        <v>41863.636006944449</v>
      </c>
      <c r="S2756" s="15">
        <f t="shared" si="190"/>
        <v>41893.636006944449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403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>
        <f t="shared" si="187"/>
        <v>81</v>
      </c>
      <c r="O2757">
        <f t="shared" si="188"/>
        <v>26.87</v>
      </c>
      <c r="P2757" s="11" t="s">
        <v>8278</v>
      </c>
      <c r="Q2757" t="s">
        <v>8314</v>
      </c>
      <c r="R2757" s="15">
        <f t="shared" si="189"/>
        <v>42072.790821759263</v>
      </c>
      <c r="S2757" s="15">
        <f t="shared" si="190"/>
        <v>42102.790821759263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403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>
        <f t="shared" si="187"/>
        <v>4</v>
      </c>
      <c r="O2758">
        <f t="shared" si="188"/>
        <v>12.21</v>
      </c>
      <c r="P2758" s="11" t="s">
        <v>8278</v>
      </c>
      <c r="Q2758" t="s">
        <v>8314</v>
      </c>
      <c r="R2758" s="15">
        <f t="shared" si="189"/>
        <v>41620.90047453704</v>
      </c>
      <c r="S2758" s="15">
        <f t="shared" si="190"/>
        <v>41650.90047453704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403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>
        <f t="shared" si="187"/>
        <v>27</v>
      </c>
      <c r="O2759">
        <f t="shared" si="188"/>
        <v>201.5</v>
      </c>
      <c r="P2759" s="11" t="s">
        <v>8278</v>
      </c>
      <c r="Q2759" t="s">
        <v>8314</v>
      </c>
      <c r="R2759" s="15">
        <f t="shared" si="189"/>
        <v>42573.65662037037</v>
      </c>
      <c r="S2759" s="15">
        <f t="shared" si="190"/>
        <v>42588.65662037037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402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>
        <f t="shared" si="187"/>
        <v>20</v>
      </c>
      <c r="O2760">
        <f t="shared" si="188"/>
        <v>67</v>
      </c>
      <c r="P2760" s="11" t="s">
        <v>8278</v>
      </c>
      <c r="Q2760" t="s">
        <v>8314</v>
      </c>
      <c r="R2760" s="15">
        <f t="shared" si="189"/>
        <v>42639.441932870366</v>
      </c>
      <c r="S2760" s="15">
        <f t="shared" si="190"/>
        <v>42653.441932870366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401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>
        <f t="shared" si="187"/>
        <v>40</v>
      </c>
      <c r="O2761">
        <f t="shared" si="188"/>
        <v>200.5</v>
      </c>
      <c r="P2761" s="11" t="s">
        <v>8278</v>
      </c>
      <c r="Q2761" t="s">
        <v>8314</v>
      </c>
      <c r="R2761" s="15">
        <f t="shared" si="189"/>
        <v>42524.36650462963</v>
      </c>
      <c r="S2761" s="15">
        <f t="shared" si="190"/>
        <v>42567.36650462963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401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>
        <f t="shared" si="187"/>
        <v>8</v>
      </c>
      <c r="O2762">
        <f t="shared" si="188"/>
        <v>0</v>
      </c>
      <c r="P2762" s="11" t="s">
        <v>8278</v>
      </c>
      <c r="Q2762" t="s">
        <v>8314</v>
      </c>
      <c r="R2762" s="15">
        <f t="shared" si="189"/>
        <v>41415.461319444446</v>
      </c>
      <c r="S2762" s="15">
        <f t="shared" si="190"/>
        <v>41445.461319444446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400.33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>
        <f t="shared" si="187"/>
        <v>8</v>
      </c>
      <c r="O2763">
        <f t="shared" si="188"/>
        <v>100.08</v>
      </c>
      <c r="P2763" s="11" t="s">
        <v>8278</v>
      </c>
      <c r="Q2763" t="s">
        <v>8314</v>
      </c>
      <c r="R2763" s="15">
        <f t="shared" si="189"/>
        <v>41247.063576388886</v>
      </c>
      <c r="S2763" s="15">
        <f t="shared" si="190"/>
        <v>41277.063576388886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400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>
        <f t="shared" si="187"/>
        <v>12</v>
      </c>
      <c r="O2764">
        <f t="shared" si="188"/>
        <v>400</v>
      </c>
      <c r="P2764" s="11" t="s">
        <v>8278</v>
      </c>
      <c r="Q2764" t="s">
        <v>8314</v>
      </c>
      <c r="R2764" s="15">
        <f t="shared" si="189"/>
        <v>40927.036979166667</v>
      </c>
      <c r="S2764" s="15">
        <f t="shared" si="190"/>
        <v>40986.995312500003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400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>
        <f t="shared" si="187"/>
        <v>1</v>
      </c>
      <c r="O2765">
        <f t="shared" si="188"/>
        <v>133.33000000000001</v>
      </c>
      <c r="P2765" s="11" t="s">
        <v>8278</v>
      </c>
      <c r="Q2765" t="s">
        <v>8314</v>
      </c>
      <c r="R2765" s="15">
        <f t="shared" si="189"/>
        <v>41373.579675925925</v>
      </c>
      <c r="S2765" s="15">
        <f t="shared" si="190"/>
        <v>41418.579675925925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>
        <f t="shared" si="187"/>
        <v>10</v>
      </c>
      <c r="O2766">
        <f t="shared" si="188"/>
        <v>100</v>
      </c>
      <c r="P2766" s="11" t="s">
        <v>8278</v>
      </c>
      <c r="Q2766" t="s">
        <v>8314</v>
      </c>
      <c r="R2766" s="15">
        <f t="shared" si="189"/>
        <v>41030.292025462964</v>
      </c>
      <c r="S2766" s="15">
        <f t="shared" si="190"/>
        <v>41059.791666666664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400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>
        <f t="shared" si="187"/>
        <v>10</v>
      </c>
      <c r="O2767">
        <f t="shared" si="188"/>
        <v>0</v>
      </c>
      <c r="P2767" s="11" t="s">
        <v>8278</v>
      </c>
      <c r="Q2767" t="s">
        <v>8314</v>
      </c>
      <c r="R2767" s="15">
        <f t="shared" si="189"/>
        <v>41194.579027777778</v>
      </c>
      <c r="S2767" s="15">
        <f t="shared" si="190"/>
        <v>41210.579027777778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400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>
        <f t="shared" si="187"/>
        <v>8</v>
      </c>
      <c r="O2768">
        <f t="shared" si="188"/>
        <v>100</v>
      </c>
      <c r="P2768" s="11" t="s">
        <v>8278</v>
      </c>
      <c r="Q2768" t="s">
        <v>8314</v>
      </c>
      <c r="R2768" s="15">
        <f t="shared" si="189"/>
        <v>40736.668032407404</v>
      </c>
      <c r="S2768" s="15">
        <f t="shared" si="190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397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>
        <f t="shared" si="187"/>
        <v>10</v>
      </c>
      <c r="O2769">
        <f t="shared" si="188"/>
        <v>132.33000000000001</v>
      </c>
      <c r="P2769" s="11" t="s">
        <v>8278</v>
      </c>
      <c r="Q2769" t="s">
        <v>8314</v>
      </c>
      <c r="R2769" s="15">
        <f t="shared" si="189"/>
        <v>42172.958912037036</v>
      </c>
      <c r="S2769" s="15">
        <f t="shared" si="190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396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>
        <f t="shared" si="187"/>
        <v>6</v>
      </c>
      <c r="O2770">
        <f t="shared" si="188"/>
        <v>11.65</v>
      </c>
      <c r="P2770" s="11" t="s">
        <v>8278</v>
      </c>
      <c r="Q2770" t="s">
        <v>8314</v>
      </c>
      <c r="R2770" s="15">
        <f t="shared" si="189"/>
        <v>40967.614849537036</v>
      </c>
      <c r="S2770" s="15">
        <f t="shared" si="190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391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>
        <f t="shared" si="187"/>
        <v>49</v>
      </c>
      <c r="O2771">
        <f t="shared" si="188"/>
        <v>195.5</v>
      </c>
      <c r="P2771" s="11" t="s">
        <v>8278</v>
      </c>
      <c r="Q2771" t="s">
        <v>8314</v>
      </c>
      <c r="R2771" s="15">
        <f t="shared" si="189"/>
        <v>41745.826273148145</v>
      </c>
      <c r="S2771" s="15">
        <f t="shared" si="190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385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>
        <f t="shared" si="187"/>
        <v>2</v>
      </c>
      <c r="O2772">
        <f t="shared" si="188"/>
        <v>11.67</v>
      </c>
      <c r="P2772" s="11" t="s">
        <v>8278</v>
      </c>
      <c r="Q2772" t="s">
        <v>8314</v>
      </c>
      <c r="R2772" s="15">
        <f t="shared" si="189"/>
        <v>41686.705208333333</v>
      </c>
      <c r="S2772" s="15">
        <f t="shared" si="190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385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>
        <f t="shared" si="187"/>
        <v>2</v>
      </c>
      <c r="O2773">
        <f t="shared" si="188"/>
        <v>0</v>
      </c>
      <c r="P2773" s="11" t="s">
        <v>8278</v>
      </c>
      <c r="Q2773" t="s">
        <v>8314</v>
      </c>
      <c r="R2773" s="15">
        <f t="shared" si="189"/>
        <v>41257.531712962962</v>
      </c>
      <c r="S2773" s="15">
        <f t="shared" si="190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381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>
        <f t="shared" si="187"/>
        <v>5</v>
      </c>
      <c r="O2774">
        <f t="shared" si="188"/>
        <v>0</v>
      </c>
      <c r="P2774" s="11" t="s">
        <v>8278</v>
      </c>
      <c r="Q2774" t="s">
        <v>8314</v>
      </c>
      <c r="R2774" s="15">
        <f t="shared" si="189"/>
        <v>41537.869143518517</v>
      </c>
      <c r="S2774" s="15">
        <f t="shared" si="190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381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>
        <f t="shared" si="187"/>
        <v>72</v>
      </c>
      <c r="O2775">
        <f t="shared" si="188"/>
        <v>381</v>
      </c>
      <c r="P2775" s="11" t="s">
        <v>8278</v>
      </c>
      <c r="Q2775" t="s">
        <v>8314</v>
      </c>
      <c r="R2775" s="15">
        <f t="shared" si="189"/>
        <v>42474.86482638889</v>
      </c>
      <c r="S2775" s="15">
        <f t="shared" si="190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380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>
        <f t="shared" si="187"/>
        <v>10</v>
      </c>
      <c r="O2776">
        <f t="shared" si="188"/>
        <v>29.23</v>
      </c>
      <c r="P2776" s="11" t="s">
        <v>8278</v>
      </c>
      <c r="Q2776" t="s">
        <v>8314</v>
      </c>
      <c r="R2776" s="15">
        <f t="shared" si="189"/>
        <v>41311.126481481479</v>
      </c>
      <c r="S2776" s="15">
        <f t="shared" si="190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380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>
        <f t="shared" si="187"/>
        <v>8</v>
      </c>
      <c r="O2777">
        <f t="shared" si="188"/>
        <v>190</v>
      </c>
      <c r="P2777" s="11" t="s">
        <v>8278</v>
      </c>
      <c r="Q2777" t="s">
        <v>8314</v>
      </c>
      <c r="R2777" s="15">
        <f t="shared" si="189"/>
        <v>40863.013356481482</v>
      </c>
      <c r="S2777" s="15">
        <f t="shared" si="190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380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>
        <f t="shared" si="187"/>
        <v>2</v>
      </c>
      <c r="O2778">
        <f t="shared" si="188"/>
        <v>10.56</v>
      </c>
      <c r="P2778" s="11" t="s">
        <v>8278</v>
      </c>
      <c r="Q2778" t="s">
        <v>8314</v>
      </c>
      <c r="R2778" s="15">
        <f t="shared" si="189"/>
        <v>42136.297175925924</v>
      </c>
      <c r="S2778" s="15">
        <f t="shared" si="190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377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>
        <f t="shared" si="187"/>
        <v>13</v>
      </c>
      <c r="O2779">
        <f t="shared" si="188"/>
        <v>377</v>
      </c>
      <c r="P2779" s="11" t="s">
        <v>8278</v>
      </c>
      <c r="Q2779" t="s">
        <v>8314</v>
      </c>
      <c r="R2779" s="15">
        <f t="shared" si="189"/>
        <v>42172.669027777782</v>
      </c>
      <c r="S2779" s="15">
        <f t="shared" si="190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376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>
        <f t="shared" si="187"/>
        <v>7</v>
      </c>
      <c r="O2780">
        <f t="shared" si="188"/>
        <v>25.07</v>
      </c>
      <c r="P2780" s="11" t="s">
        <v>8278</v>
      </c>
      <c r="Q2780" t="s">
        <v>8314</v>
      </c>
      <c r="R2780" s="15">
        <f t="shared" si="189"/>
        <v>41846.978078703702</v>
      </c>
      <c r="S2780" s="15">
        <f t="shared" si="190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376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>
        <f t="shared" si="187"/>
        <v>15</v>
      </c>
      <c r="O2781">
        <f t="shared" si="188"/>
        <v>376</v>
      </c>
      <c r="P2781" s="11" t="s">
        <v>8278</v>
      </c>
      <c r="Q2781" t="s">
        <v>8314</v>
      </c>
      <c r="R2781" s="15">
        <f t="shared" si="189"/>
        <v>42300.585891203707</v>
      </c>
      <c r="S2781" s="15">
        <f t="shared" si="190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375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>
        <f t="shared" si="187"/>
        <v>0</v>
      </c>
      <c r="O2782">
        <f t="shared" si="188"/>
        <v>0</v>
      </c>
      <c r="P2782" s="11" t="s">
        <v>8278</v>
      </c>
      <c r="Q2782" t="s">
        <v>8314</v>
      </c>
      <c r="R2782" s="15">
        <f t="shared" si="189"/>
        <v>42774.447777777779</v>
      </c>
      <c r="S2782" s="15">
        <f t="shared" si="190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375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>
        <f t="shared" si="187"/>
        <v>30</v>
      </c>
      <c r="O2783">
        <f t="shared" si="188"/>
        <v>13.39</v>
      </c>
      <c r="P2783" s="11" t="s">
        <v>8273</v>
      </c>
      <c r="Q2783" t="s">
        <v>8274</v>
      </c>
      <c r="R2783" s="15">
        <f t="shared" si="189"/>
        <v>42018.94159722222</v>
      </c>
      <c r="S2783" s="15">
        <f t="shared" si="190"/>
        <v>42047.291666666672</v>
      </c>
      <c r="T2783">
        <f t="shared" ref="T2783:T2784" si="191">YEAR(R2783)</f>
        <v>2015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375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>
        <f t="shared" si="187"/>
        <v>38</v>
      </c>
      <c r="O2784">
        <f t="shared" si="188"/>
        <v>20.83</v>
      </c>
      <c r="P2784" s="11" t="s">
        <v>8273</v>
      </c>
      <c r="Q2784" t="s">
        <v>8274</v>
      </c>
      <c r="R2784" s="15">
        <f t="shared" si="189"/>
        <v>42026.924976851849</v>
      </c>
      <c r="S2784" s="15">
        <f t="shared" si="190"/>
        <v>42052.207638888889</v>
      </c>
      <c r="T2784">
        <f t="shared" si="191"/>
        <v>2015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375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>
        <f t="shared" si="187"/>
        <v>38</v>
      </c>
      <c r="O2785">
        <f t="shared" si="188"/>
        <v>6.15</v>
      </c>
      <c r="P2785" s="11" t="s">
        <v>8273</v>
      </c>
      <c r="Q2785" t="s">
        <v>8274</v>
      </c>
      <c r="R2785" s="15">
        <f t="shared" si="189"/>
        <v>42103.535254629634</v>
      </c>
      <c r="S2785" s="15">
        <f t="shared" si="190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371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>
        <f t="shared" si="187"/>
        <v>6</v>
      </c>
      <c r="O2786">
        <f t="shared" si="188"/>
        <v>3.44</v>
      </c>
      <c r="P2786" s="11" t="s">
        <v>8273</v>
      </c>
      <c r="Q2786" t="s">
        <v>8274</v>
      </c>
      <c r="R2786" s="15">
        <f t="shared" si="189"/>
        <v>41920.787534722222</v>
      </c>
      <c r="S2786" s="15">
        <f t="shared" si="190"/>
        <v>41941.787534722222</v>
      </c>
      <c r="T2786">
        <f t="shared" ref="T2786:T2787" si="192">YEAR(R2786)</f>
        <v>2014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369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>
        <f t="shared" si="187"/>
        <v>7</v>
      </c>
      <c r="O2787">
        <f t="shared" si="188"/>
        <v>2.6</v>
      </c>
      <c r="P2787" s="11" t="s">
        <v>8273</v>
      </c>
      <c r="Q2787" t="s">
        <v>8274</v>
      </c>
      <c r="R2787" s="15">
        <f t="shared" si="189"/>
        <v>42558.189432870371</v>
      </c>
      <c r="S2787" s="15">
        <f t="shared" si="190"/>
        <v>42587.875</v>
      </c>
      <c r="T2787">
        <f t="shared" si="192"/>
        <v>2016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367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>
        <f t="shared" si="187"/>
        <v>15</v>
      </c>
      <c r="O2788">
        <f t="shared" si="188"/>
        <v>4.96</v>
      </c>
      <c r="P2788" s="11" t="s">
        <v>8273</v>
      </c>
      <c r="Q2788" t="s">
        <v>8274</v>
      </c>
      <c r="R2788" s="15">
        <f t="shared" si="189"/>
        <v>41815.569212962961</v>
      </c>
      <c r="S2788" s="15">
        <f t="shared" si="190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362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>
        <f t="shared" si="187"/>
        <v>36</v>
      </c>
      <c r="O2789">
        <f t="shared" si="188"/>
        <v>9.5299999999999994</v>
      </c>
      <c r="P2789" s="11" t="s">
        <v>8273</v>
      </c>
      <c r="Q2789" t="s">
        <v>8274</v>
      </c>
      <c r="R2789" s="15">
        <f t="shared" si="189"/>
        <v>41808.198518518519</v>
      </c>
      <c r="S2789" s="15">
        <f t="shared" si="190"/>
        <v>41838.198518518519</v>
      </c>
      <c r="T2789">
        <f t="shared" ref="T2789:T2794" si="193">YEAR(R2789)</f>
        <v>2014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361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>
        <f t="shared" si="187"/>
        <v>18</v>
      </c>
      <c r="O2790">
        <f t="shared" si="188"/>
        <v>18.05</v>
      </c>
      <c r="P2790" s="11" t="s">
        <v>8273</v>
      </c>
      <c r="Q2790" t="s">
        <v>8274</v>
      </c>
      <c r="R2790" s="15">
        <f t="shared" si="189"/>
        <v>42550.701886574068</v>
      </c>
      <c r="S2790" s="15">
        <f t="shared" si="190"/>
        <v>42580.701886574068</v>
      </c>
      <c r="T2790">
        <f t="shared" si="193"/>
        <v>2016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360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>
        <f t="shared" si="187"/>
        <v>12</v>
      </c>
      <c r="O2791">
        <f t="shared" si="188"/>
        <v>15</v>
      </c>
      <c r="P2791" s="11" t="s">
        <v>8273</v>
      </c>
      <c r="Q2791" t="s">
        <v>8274</v>
      </c>
      <c r="R2791" s="15">
        <f t="shared" si="189"/>
        <v>42056.013124999998</v>
      </c>
      <c r="S2791" s="15">
        <f t="shared" si="190"/>
        <v>42075.166666666672</v>
      </c>
      <c r="T2791">
        <f t="shared" si="193"/>
        <v>2015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>
        <f t="shared" si="187"/>
        <v>12</v>
      </c>
      <c r="O2792">
        <f t="shared" si="188"/>
        <v>5.45</v>
      </c>
      <c r="P2792" s="11" t="s">
        <v>8273</v>
      </c>
      <c r="Q2792" t="s">
        <v>8274</v>
      </c>
      <c r="R2792" s="15">
        <f t="shared" si="189"/>
        <v>42016.938692129625</v>
      </c>
      <c r="S2792" s="15">
        <f t="shared" si="190"/>
        <v>42046.938692129625</v>
      </c>
      <c r="T2792">
        <f t="shared" si="193"/>
        <v>2015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360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>
        <f t="shared" si="187"/>
        <v>18</v>
      </c>
      <c r="O2793">
        <f t="shared" si="188"/>
        <v>12.86</v>
      </c>
      <c r="P2793" s="11" t="s">
        <v>8273</v>
      </c>
      <c r="Q2793" t="s">
        <v>8274</v>
      </c>
      <c r="R2793" s="15">
        <f t="shared" si="189"/>
        <v>42591.899988425925</v>
      </c>
      <c r="S2793" s="15">
        <f t="shared" si="190"/>
        <v>42622.166666666672</v>
      </c>
      <c r="T2793">
        <f t="shared" si="193"/>
        <v>2016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359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>
        <f t="shared" si="187"/>
        <v>18</v>
      </c>
      <c r="O2794">
        <f t="shared" si="188"/>
        <v>14.96</v>
      </c>
      <c r="P2794" s="11" t="s">
        <v>8273</v>
      </c>
      <c r="Q2794" t="s">
        <v>8274</v>
      </c>
      <c r="R2794" s="15">
        <f t="shared" si="189"/>
        <v>42183.231006944443</v>
      </c>
      <c r="S2794" s="15">
        <f t="shared" si="190"/>
        <v>42228.231006944443</v>
      </c>
      <c r="T2794">
        <f t="shared" si="193"/>
        <v>2015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358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>
        <f t="shared" si="187"/>
        <v>4</v>
      </c>
      <c r="O2795">
        <f t="shared" si="188"/>
        <v>4.9000000000000004</v>
      </c>
      <c r="P2795" s="11" t="s">
        <v>8273</v>
      </c>
      <c r="Q2795" t="s">
        <v>8274</v>
      </c>
      <c r="R2795" s="15">
        <f t="shared" si="189"/>
        <v>42176.419039351851</v>
      </c>
      <c r="S2795" s="15">
        <f t="shared" si="190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358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>
        <f t="shared" si="187"/>
        <v>716</v>
      </c>
      <c r="O2796">
        <f t="shared" si="188"/>
        <v>119.33</v>
      </c>
      <c r="P2796" s="11" t="s">
        <v>8273</v>
      </c>
      <c r="Q2796" t="s">
        <v>8274</v>
      </c>
      <c r="R2796" s="15">
        <f t="shared" si="189"/>
        <v>42416.691655092596</v>
      </c>
      <c r="S2796" s="15">
        <f t="shared" si="190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355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>
        <f t="shared" si="187"/>
        <v>51</v>
      </c>
      <c r="O2797">
        <f t="shared" si="188"/>
        <v>17.75</v>
      </c>
      <c r="P2797" s="11" t="s">
        <v>8273</v>
      </c>
      <c r="Q2797" t="s">
        <v>8274</v>
      </c>
      <c r="R2797" s="15">
        <f t="shared" si="189"/>
        <v>41780.525937500002</v>
      </c>
      <c r="S2797" s="15">
        <f t="shared" si="190"/>
        <v>41796.958333333336</v>
      </c>
      <c r="T2797">
        <f>YEAR(R2797)</f>
        <v>2014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353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>
        <f t="shared" si="187"/>
        <v>44</v>
      </c>
      <c r="O2798">
        <f t="shared" si="188"/>
        <v>16.809999999999999</v>
      </c>
      <c r="P2798" s="11" t="s">
        <v>8273</v>
      </c>
      <c r="Q2798" t="s">
        <v>8274</v>
      </c>
      <c r="R2798" s="15">
        <f t="shared" si="189"/>
        <v>41795.528101851851</v>
      </c>
      <c r="S2798" s="15">
        <f t="shared" si="190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351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>
        <f t="shared" si="187"/>
        <v>4</v>
      </c>
      <c r="O2799">
        <f t="shared" si="188"/>
        <v>3.73</v>
      </c>
      <c r="P2799" s="11" t="s">
        <v>8273</v>
      </c>
      <c r="Q2799" t="s">
        <v>8274</v>
      </c>
      <c r="R2799" s="15">
        <f t="shared" si="189"/>
        <v>41798.94027777778</v>
      </c>
      <c r="S2799" s="15">
        <f t="shared" si="190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351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>
        <f t="shared" si="187"/>
        <v>7</v>
      </c>
      <c r="O2800">
        <f t="shared" si="188"/>
        <v>2.5299999999999998</v>
      </c>
      <c r="P2800" s="11" t="s">
        <v>8273</v>
      </c>
      <c r="Q2800" t="s">
        <v>8274</v>
      </c>
      <c r="R2800" s="15">
        <f t="shared" si="189"/>
        <v>42201.675011574072</v>
      </c>
      <c r="S2800" s="15">
        <f t="shared" si="190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350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>
        <f t="shared" si="187"/>
        <v>7</v>
      </c>
      <c r="O2801">
        <f t="shared" si="188"/>
        <v>2.69</v>
      </c>
      <c r="P2801" s="11" t="s">
        <v>8273</v>
      </c>
      <c r="Q2801" t="s">
        <v>8274</v>
      </c>
      <c r="R2801" s="15">
        <f t="shared" si="189"/>
        <v>42507.264699074076</v>
      </c>
      <c r="S2801" s="15">
        <f t="shared" si="190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350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>
        <f t="shared" si="187"/>
        <v>35</v>
      </c>
      <c r="O2802">
        <f t="shared" si="188"/>
        <v>11.29</v>
      </c>
      <c r="P2802" s="11" t="s">
        <v>8273</v>
      </c>
      <c r="Q2802" t="s">
        <v>8274</v>
      </c>
      <c r="R2802" s="15">
        <f t="shared" si="189"/>
        <v>41948.552847222221</v>
      </c>
      <c r="S2802" s="15">
        <f t="shared" si="190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350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>
        <f t="shared" si="187"/>
        <v>70</v>
      </c>
      <c r="O2803">
        <f t="shared" si="188"/>
        <v>26.92</v>
      </c>
      <c r="P2803" s="11" t="s">
        <v>8273</v>
      </c>
      <c r="Q2803" t="s">
        <v>8274</v>
      </c>
      <c r="R2803" s="15">
        <f t="shared" si="189"/>
        <v>41900.243159722224</v>
      </c>
      <c r="S2803" s="15">
        <f t="shared" si="190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350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>
        <f t="shared" si="187"/>
        <v>12</v>
      </c>
      <c r="O2804">
        <f t="shared" si="188"/>
        <v>3.89</v>
      </c>
      <c r="P2804" s="11" t="s">
        <v>8273</v>
      </c>
      <c r="Q2804" t="s">
        <v>8274</v>
      </c>
      <c r="R2804" s="15">
        <f t="shared" si="189"/>
        <v>42192.64707175926</v>
      </c>
      <c r="S2804" s="15">
        <f t="shared" si="190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346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>
        <f t="shared" si="187"/>
        <v>3</v>
      </c>
      <c r="O2805">
        <f t="shared" si="188"/>
        <v>2.4500000000000002</v>
      </c>
      <c r="P2805" s="11" t="s">
        <v>8273</v>
      </c>
      <c r="Q2805" t="s">
        <v>8274</v>
      </c>
      <c r="R2805" s="15">
        <f t="shared" si="189"/>
        <v>42158.065694444449</v>
      </c>
      <c r="S2805" s="15">
        <f t="shared" si="190"/>
        <v>42201</v>
      </c>
      <c r="T2805">
        <f>YEAR(R2805)</f>
        <v>2015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345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>
        <f t="shared" si="187"/>
        <v>35</v>
      </c>
      <c r="O2806">
        <f t="shared" si="188"/>
        <v>15</v>
      </c>
      <c r="P2806" s="11" t="s">
        <v>8273</v>
      </c>
      <c r="Q2806" t="s">
        <v>8274</v>
      </c>
      <c r="R2806" s="15">
        <f t="shared" si="189"/>
        <v>41881.453587962962</v>
      </c>
      <c r="S2806" s="15">
        <f t="shared" si="190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345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>
        <f t="shared" si="187"/>
        <v>86</v>
      </c>
      <c r="O2807">
        <f t="shared" si="188"/>
        <v>19.170000000000002</v>
      </c>
      <c r="P2807" s="11" t="s">
        <v>8273</v>
      </c>
      <c r="Q2807" t="s">
        <v>8274</v>
      </c>
      <c r="R2807" s="15">
        <f t="shared" si="189"/>
        <v>42213.505474537036</v>
      </c>
      <c r="S2807" s="15">
        <f t="shared" si="190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341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>
        <f t="shared" si="187"/>
        <v>11</v>
      </c>
      <c r="O2808">
        <f t="shared" si="188"/>
        <v>4.49</v>
      </c>
      <c r="P2808" s="11" t="s">
        <v>8273</v>
      </c>
      <c r="Q2808" t="s">
        <v>8274</v>
      </c>
      <c r="R2808" s="15">
        <f t="shared" si="189"/>
        <v>42185.267245370371</v>
      </c>
      <c r="S2808" s="15">
        <f t="shared" si="190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340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>
        <f t="shared" si="187"/>
        <v>7</v>
      </c>
      <c r="O2809">
        <f t="shared" si="188"/>
        <v>3.66</v>
      </c>
      <c r="P2809" s="11" t="s">
        <v>8273</v>
      </c>
      <c r="Q2809" t="s">
        <v>8274</v>
      </c>
      <c r="R2809" s="15">
        <f t="shared" si="189"/>
        <v>42154.873124999998</v>
      </c>
      <c r="S2809" s="15">
        <f t="shared" si="190"/>
        <v>42184.873124999998</v>
      </c>
      <c r="T2809">
        <f t="shared" ref="T2809:T2812" si="194">YEAR(R2809)</f>
        <v>2015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338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>
        <f t="shared" si="187"/>
        <v>8</v>
      </c>
      <c r="O2810">
        <f t="shared" si="188"/>
        <v>4.9000000000000004</v>
      </c>
      <c r="P2810" s="11" t="s">
        <v>8273</v>
      </c>
      <c r="Q2810" t="s">
        <v>8274</v>
      </c>
      <c r="R2810" s="15">
        <f t="shared" si="189"/>
        <v>42208.84646990741</v>
      </c>
      <c r="S2810" s="15">
        <f t="shared" si="190"/>
        <v>42238.84646990741</v>
      </c>
      <c r="T2810">
        <f t="shared" si="194"/>
        <v>2015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335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>
        <f t="shared" si="187"/>
        <v>13</v>
      </c>
      <c r="O2811">
        <f t="shared" si="188"/>
        <v>15.95</v>
      </c>
      <c r="P2811" s="11" t="s">
        <v>8273</v>
      </c>
      <c r="Q2811" t="s">
        <v>8274</v>
      </c>
      <c r="R2811" s="15">
        <f t="shared" si="189"/>
        <v>42451.496817129635</v>
      </c>
      <c r="S2811" s="15">
        <f t="shared" si="190"/>
        <v>42459.610416666663</v>
      </c>
      <c r="T2811">
        <f t="shared" si="194"/>
        <v>2016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335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>
        <f t="shared" si="187"/>
        <v>13</v>
      </c>
      <c r="O2812">
        <f t="shared" si="188"/>
        <v>5.88</v>
      </c>
      <c r="P2812" s="11" t="s">
        <v>8273</v>
      </c>
      <c r="Q2812" t="s">
        <v>8274</v>
      </c>
      <c r="R2812" s="15">
        <f t="shared" si="189"/>
        <v>41759.13962962963</v>
      </c>
      <c r="S2812" s="15">
        <f t="shared" si="190"/>
        <v>41791.165972222225</v>
      </c>
      <c r="T2812">
        <f t="shared" si="194"/>
        <v>2014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335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>
        <f t="shared" si="187"/>
        <v>3</v>
      </c>
      <c r="O2813">
        <f t="shared" si="188"/>
        <v>3.1</v>
      </c>
      <c r="P2813" s="11" t="s">
        <v>8273</v>
      </c>
      <c r="Q2813" t="s">
        <v>8274</v>
      </c>
      <c r="R2813" s="15">
        <f t="shared" si="189"/>
        <v>42028.496562500004</v>
      </c>
      <c r="S2813" s="15">
        <f t="shared" si="190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335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>
        <f t="shared" si="187"/>
        <v>7</v>
      </c>
      <c r="O2814">
        <f t="shared" si="188"/>
        <v>4.04</v>
      </c>
      <c r="P2814" s="11" t="s">
        <v>8273</v>
      </c>
      <c r="Q2814" t="s">
        <v>8274</v>
      </c>
      <c r="R2814" s="15">
        <f t="shared" si="189"/>
        <v>42054.74418981481</v>
      </c>
      <c r="S2814" s="15">
        <f t="shared" si="190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334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>
        <f t="shared" si="187"/>
        <v>12</v>
      </c>
      <c r="O2815">
        <f t="shared" si="188"/>
        <v>3.48</v>
      </c>
      <c r="P2815" s="11" t="s">
        <v>8273</v>
      </c>
      <c r="Q2815" t="s">
        <v>8274</v>
      </c>
      <c r="R2815" s="15">
        <f t="shared" si="189"/>
        <v>42693.742604166662</v>
      </c>
      <c r="S2815" s="15">
        <f t="shared" si="190"/>
        <v>42718.742604166662</v>
      </c>
      <c r="T2815">
        <f>YEAR(R2815)</f>
        <v>2016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330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>
        <f t="shared" si="187"/>
        <v>22</v>
      </c>
      <c r="O2816">
        <f t="shared" si="188"/>
        <v>5.16</v>
      </c>
      <c r="P2816" s="11" t="s">
        <v>8273</v>
      </c>
      <c r="Q2816" t="s">
        <v>8274</v>
      </c>
      <c r="R2816" s="15">
        <f t="shared" si="189"/>
        <v>42103.399479166663</v>
      </c>
      <c r="S2816" s="15">
        <f t="shared" si="190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327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>
        <f t="shared" si="187"/>
        <v>131</v>
      </c>
      <c r="O2817">
        <f t="shared" si="188"/>
        <v>23.36</v>
      </c>
      <c r="P2817" s="11" t="s">
        <v>8273</v>
      </c>
      <c r="Q2817" t="s">
        <v>8274</v>
      </c>
      <c r="R2817" s="15">
        <f t="shared" si="189"/>
        <v>42559.776724537034</v>
      </c>
      <c r="S2817" s="15">
        <f t="shared" si="190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326.33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>
        <f t="shared" si="187"/>
        <v>11</v>
      </c>
      <c r="O2818">
        <f t="shared" si="188"/>
        <v>1.93</v>
      </c>
      <c r="P2818" s="11" t="s">
        <v>8273</v>
      </c>
      <c r="Q2818" t="s">
        <v>8274</v>
      </c>
      <c r="R2818" s="15">
        <f t="shared" si="189"/>
        <v>42188.467499999999</v>
      </c>
      <c r="S2818" s="15">
        <f t="shared" si="190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325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>
        <f t="shared" ref="N2819:N2882" si="195">ROUND(E2819/D2819*100,0)</f>
        <v>54</v>
      </c>
      <c r="O2819">
        <f t="shared" ref="O2819:O2882" si="196">IFERROR(ROUND(E2819/L2819,2),0)</f>
        <v>9.85</v>
      </c>
      <c r="P2819" s="11" t="s">
        <v>8273</v>
      </c>
      <c r="Q2819" t="s">
        <v>8274</v>
      </c>
      <c r="R2819" s="15">
        <f t="shared" ref="R2819:R2882" si="197">(((J2819/60)/60)/24)+DATE(1970,1,1)</f>
        <v>42023.634976851856</v>
      </c>
      <c r="S2819" s="15">
        <f t="shared" ref="S2819:S2882" si="198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325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>
        <f t="shared" si="195"/>
        <v>3</v>
      </c>
      <c r="O2820">
        <f t="shared" si="196"/>
        <v>3.19</v>
      </c>
      <c r="P2820" s="11" t="s">
        <v>8273</v>
      </c>
      <c r="Q2820" t="s">
        <v>8274</v>
      </c>
      <c r="R2820" s="15">
        <f t="shared" si="197"/>
        <v>42250.598217592589</v>
      </c>
      <c r="S2820" s="15">
        <f t="shared" si="198"/>
        <v>42270.598217592589</v>
      </c>
      <c r="T2820">
        <f>YEAR(R2820)</f>
        <v>2015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325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>
        <f t="shared" si="195"/>
        <v>7</v>
      </c>
      <c r="O2821">
        <f t="shared" si="196"/>
        <v>3.13</v>
      </c>
      <c r="P2821" s="11" t="s">
        <v>8273</v>
      </c>
      <c r="Q2821" t="s">
        <v>8274</v>
      </c>
      <c r="R2821" s="15">
        <f t="shared" si="197"/>
        <v>42139.525567129633</v>
      </c>
      <c r="S2821" s="15">
        <f t="shared" si="198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325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>
        <f t="shared" si="195"/>
        <v>163</v>
      </c>
      <c r="O2822">
        <f t="shared" si="196"/>
        <v>16.25</v>
      </c>
      <c r="P2822" s="11" t="s">
        <v>8273</v>
      </c>
      <c r="Q2822" t="s">
        <v>8274</v>
      </c>
      <c r="R2822" s="15">
        <f t="shared" si="197"/>
        <v>42401.610983796301</v>
      </c>
      <c r="S2822" s="15">
        <f t="shared" si="198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320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>
        <f t="shared" si="195"/>
        <v>32</v>
      </c>
      <c r="O2823">
        <f t="shared" si="196"/>
        <v>9.14</v>
      </c>
      <c r="P2823" s="11" t="s">
        <v>8273</v>
      </c>
      <c r="Q2823" t="s">
        <v>8274</v>
      </c>
      <c r="R2823" s="15">
        <f t="shared" si="197"/>
        <v>41875.922858796301</v>
      </c>
      <c r="S2823" s="15">
        <f t="shared" si="198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320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>
        <f t="shared" si="195"/>
        <v>5</v>
      </c>
      <c r="O2824">
        <f t="shared" si="196"/>
        <v>3.4</v>
      </c>
      <c r="P2824" s="11" t="s">
        <v>8273</v>
      </c>
      <c r="Q2824" t="s">
        <v>8274</v>
      </c>
      <c r="R2824" s="15">
        <f t="shared" si="197"/>
        <v>42060.683935185181</v>
      </c>
      <c r="S2824" s="15">
        <f t="shared" si="198"/>
        <v>42090.642268518524</v>
      </c>
      <c r="T2824">
        <f>YEAR(R2824)</f>
        <v>2015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320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>
        <f t="shared" si="195"/>
        <v>320</v>
      </c>
      <c r="O2825">
        <f t="shared" si="196"/>
        <v>22.86</v>
      </c>
      <c r="P2825" s="11" t="s">
        <v>8273</v>
      </c>
      <c r="Q2825" t="s">
        <v>8274</v>
      </c>
      <c r="R2825" s="15">
        <f t="shared" si="197"/>
        <v>42067.011643518519</v>
      </c>
      <c r="S2825" s="15">
        <f t="shared" si="198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317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>
        <f t="shared" si="195"/>
        <v>49</v>
      </c>
      <c r="O2826">
        <f t="shared" si="196"/>
        <v>21.13</v>
      </c>
      <c r="P2826" s="11" t="s">
        <v>8273</v>
      </c>
      <c r="Q2826" t="s">
        <v>8274</v>
      </c>
      <c r="R2826" s="15">
        <f t="shared" si="197"/>
        <v>42136.270787037036</v>
      </c>
      <c r="S2826" s="15">
        <f t="shared" si="198"/>
        <v>42168.071527777778</v>
      </c>
      <c r="T2826">
        <f>YEAR(R2826)</f>
        <v>2015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316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>
        <f t="shared" si="195"/>
        <v>11</v>
      </c>
      <c r="O2827">
        <f t="shared" si="196"/>
        <v>6.2</v>
      </c>
      <c r="P2827" s="11" t="s">
        <v>8273</v>
      </c>
      <c r="Q2827" t="s">
        <v>8274</v>
      </c>
      <c r="R2827" s="15">
        <f t="shared" si="197"/>
        <v>42312.792662037042</v>
      </c>
      <c r="S2827" s="15">
        <f t="shared" si="198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312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>
        <f t="shared" si="195"/>
        <v>16</v>
      </c>
      <c r="O2828">
        <f t="shared" si="196"/>
        <v>16.420000000000002</v>
      </c>
      <c r="P2828" s="11" t="s">
        <v>8273</v>
      </c>
      <c r="Q2828" t="s">
        <v>8274</v>
      </c>
      <c r="R2828" s="15">
        <f t="shared" si="197"/>
        <v>42171.034861111111</v>
      </c>
      <c r="S2828" s="15">
        <f t="shared" si="198"/>
        <v>42195.291666666672</v>
      </c>
      <c r="T2828">
        <f t="shared" ref="T2828:T2829" si="199">YEAR(R2828)</f>
        <v>2015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311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>
        <f t="shared" si="195"/>
        <v>16</v>
      </c>
      <c r="O2829">
        <f t="shared" si="196"/>
        <v>13.52</v>
      </c>
      <c r="P2829" s="11" t="s">
        <v>8273</v>
      </c>
      <c r="Q2829" t="s">
        <v>8274</v>
      </c>
      <c r="R2829" s="15">
        <f t="shared" si="197"/>
        <v>42494.683634259258</v>
      </c>
      <c r="S2829" s="15">
        <f t="shared" si="198"/>
        <v>42524.6875</v>
      </c>
      <c r="T2829">
        <f t="shared" si="199"/>
        <v>2016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310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>
        <f t="shared" si="195"/>
        <v>3</v>
      </c>
      <c r="O2830">
        <f t="shared" si="196"/>
        <v>3.2</v>
      </c>
      <c r="P2830" s="11" t="s">
        <v>8273</v>
      </c>
      <c r="Q2830" t="s">
        <v>8274</v>
      </c>
      <c r="R2830" s="15">
        <f t="shared" si="197"/>
        <v>42254.264687499999</v>
      </c>
      <c r="S2830" s="15">
        <f t="shared" si="198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310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>
        <f t="shared" si="195"/>
        <v>12</v>
      </c>
      <c r="O2831">
        <f t="shared" si="196"/>
        <v>4.08</v>
      </c>
      <c r="P2831" s="11" t="s">
        <v>8273</v>
      </c>
      <c r="Q2831" t="s">
        <v>8274</v>
      </c>
      <c r="R2831" s="15">
        <f t="shared" si="197"/>
        <v>42495.434236111112</v>
      </c>
      <c r="S2831" s="15">
        <f t="shared" si="198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310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>
        <f t="shared" si="195"/>
        <v>10</v>
      </c>
      <c r="O2832">
        <f t="shared" si="196"/>
        <v>28.18</v>
      </c>
      <c r="P2832" s="11" t="s">
        <v>8273</v>
      </c>
      <c r="Q2832" t="s">
        <v>8274</v>
      </c>
      <c r="R2832" s="15">
        <f t="shared" si="197"/>
        <v>41758.839675925927</v>
      </c>
      <c r="S2832" s="15">
        <f t="shared" si="198"/>
        <v>41771.165972222225</v>
      </c>
      <c r="T2832">
        <f t="shared" ref="T2832:T2833" si="200">YEAR(R2832)</f>
        <v>2014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310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>
        <f t="shared" si="195"/>
        <v>10</v>
      </c>
      <c r="O2833">
        <f t="shared" si="196"/>
        <v>5.96</v>
      </c>
      <c r="P2833" s="11" t="s">
        <v>8273</v>
      </c>
      <c r="Q2833" t="s">
        <v>8274</v>
      </c>
      <c r="R2833" s="15">
        <f t="shared" si="197"/>
        <v>42171.824884259258</v>
      </c>
      <c r="S2833" s="15">
        <f t="shared" si="198"/>
        <v>42201.824884259258</v>
      </c>
      <c r="T2833">
        <f t="shared" si="200"/>
        <v>2015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305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>
        <f t="shared" si="195"/>
        <v>12</v>
      </c>
      <c r="O2834">
        <f t="shared" si="196"/>
        <v>3.21</v>
      </c>
      <c r="P2834" s="11" t="s">
        <v>8273</v>
      </c>
      <c r="Q2834" t="s">
        <v>8274</v>
      </c>
      <c r="R2834" s="15">
        <f t="shared" si="197"/>
        <v>41938.709421296298</v>
      </c>
      <c r="S2834" s="15">
        <f t="shared" si="198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302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>
        <f t="shared" si="195"/>
        <v>11</v>
      </c>
      <c r="O2835">
        <f t="shared" si="196"/>
        <v>8.6300000000000008</v>
      </c>
      <c r="P2835" s="11" t="s">
        <v>8273</v>
      </c>
      <c r="Q2835" t="s">
        <v>8274</v>
      </c>
      <c r="R2835" s="15">
        <f t="shared" si="197"/>
        <v>42268.127696759257</v>
      </c>
      <c r="S2835" s="15">
        <f t="shared" si="198"/>
        <v>42288.083333333328</v>
      </c>
      <c r="T2835">
        <f>YEAR(R2835)</f>
        <v>2015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301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>
        <f t="shared" si="195"/>
        <v>38</v>
      </c>
      <c r="O2836">
        <f t="shared" si="196"/>
        <v>14.33</v>
      </c>
      <c r="P2836" s="11" t="s">
        <v>8273</v>
      </c>
      <c r="Q2836" t="s">
        <v>8274</v>
      </c>
      <c r="R2836" s="15">
        <f t="shared" si="197"/>
        <v>42019.959837962961</v>
      </c>
      <c r="S2836" s="15">
        <f t="shared" si="198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301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>
        <f t="shared" si="195"/>
        <v>30</v>
      </c>
      <c r="O2837">
        <f t="shared" si="196"/>
        <v>3.24</v>
      </c>
      <c r="P2837" s="11" t="s">
        <v>8273</v>
      </c>
      <c r="Q2837" t="s">
        <v>8274</v>
      </c>
      <c r="R2837" s="15">
        <f t="shared" si="197"/>
        <v>42313.703900462962</v>
      </c>
      <c r="S2837" s="15">
        <f t="shared" si="198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301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>
        <f t="shared" si="195"/>
        <v>67</v>
      </c>
      <c r="O2838">
        <f t="shared" si="196"/>
        <v>27.36</v>
      </c>
      <c r="P2838" s="11" t="s">
        <v>8273</v>
      </c>
      <c r="Q2838" t="s">
        <v>8274</v>
      </c>
      <c r="R2838" s="15">
        <f t="shared" si="197"/>
        <v>42746.261782407411</v>
      </c>
      <c r="S2838" s="15">
        <f t="shared" si="198"/>
        <v>42784.207638888889</v>
      </c>
      <c r="T2838">
        <f>YEAR(R2838)</f>
        <v>2017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301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>
        <f t="shared" si="195"/>
        <v>35</v>
      </c>
      <c r="O2839">
        <f t="shared" si="196"/>
        <v>14.33</v>
      </c>
      <c r="P2839" s="11" t="s">
        <v>8273</v>
      </c>
      <c r="Q2839" t="s">
        <v>8274</v>
      </c>
      <c r="R2839" s="15">
        <f t="shared" si="197"/>
        <v>42307.908379629633</v>
      </c>
      <c r="S2839" s="15">
        <f t="shared" si="198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301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>
        <f t="shared" si="195"/>
        <v>15</v>
      </c>
      <c r="O2840">
        <f t="shared" si="196"/>
        <v>5.57</v>
      </c>
      <c r="P2840" s="11" t="s">
        <v>8273</v>
      </c>
      <c r="Q2840" t="s">
        <v>8274</v>
      </c>
      <c r="R2840" s="15">
        <f t="shared" si="197"/>
        <v>41842.607592592591</v>
      </c>
      <c r="S2840" s="15">
        <f t="shared" si="198"/>
        <v>41864.916666666664</v>
      </c>
      <c r="T2840">
        <f t="shared" ref="T2840:T2841" si="201">YEAR(R2840)</f>
        <v>2014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>
        <f t="shared" si="195"/>
        <v>9</v>
      </c>
      <c r="O2841">
        <f t="shared" si="196"/>
        <v>9.68</v>
      </c>
      <c r="P2841" s="11" t="s">
        <v>8273</v>
      </c>
      <c r="Q2841" t="s">
        <v>8274</v>
      </c>
      <c r="R2841" s="15">
        <f t="shared" si="197"/>
        <v>41853.240208333329</v>
      </c>
      <c r="S2841" s="15">
        <f t="shared" si="198"/>
        <v>41876.207638888889</v>
      </c>
      <c r="T2841">
        <f t="shared" si="201"/>
        <v>2014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300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>
        <f t="shared" si="195"/>
        <v>12</v>
      </c>
      <c r="O2842">
        <f t="shared" si="196"/>
        <v>2.27</v>
      </c>
      <c r="P2842" s="11" t="s">
        <v>8273</v>
      </c>
      <c r="Q2842" t="s">
        <v>8274</v>
      </c>
      <c r="R2842" s="15">
        <f t="shared" si="197"/>
        <v>42060.035636574074</v>
      </c>
      <c r="S2842" s="15">
        <f t="shared" si="198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300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>
        <f t="shared" si="195"/>
        <v>30</v>
      </c>
      <c r="O2843">
        <f t="shared" si="196"/>
        <v>300</v>
      </c>
      <c r="P2843" s="11" t="s">
        <v>8273</v>
      </c>
      <c r="Q2843" t="s">
        <v>8274</v>
      </c>
      <c r="R2843" s="15">
        <f t="shared" si="197"/>
        <v>42291.739548611105</v>
      </c>
      <c r="S2843" s="15">
        <f t="shared" si="198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300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>
        <f t="shared" si="195"/>
        <v>20</v>
      </c>
      <c r="O2844">
        <f t="shared" si="196"/>
        <v>0</v>
      </c>
      <c r="P2844" s="11" t="s">
        <v>8273</v>
      </c>
      <c r="Q2844" t="s">
        <v>8274</v>
      </c>
      <c r="R2844" s="15">
        <f t="shared" si="197"/>
        <v>41784.952488425923</v>
      </c>
      <c r="S2844" s="15">
        <f t="shared" si="198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300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>
        <f t="shared" si="195"/>
        <v>25</v>
      </c>
      <c r="O2845">
        <f t="shared" si="196"/>
        <v>0</v>
      </c>
      <c r="P2845" s="11" t="s">
        <v>8273</v>
      </c>
      <c r="Q2845" t="s">
        <v>8274</v>
      </c>
      <c r="R2845" s="15">
        <f t="shared" si="197"/>
        <v>42492.737847222219</v>
      </c>
      <c r="S2845" s="15">
        <f t="shared" si="198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>
        <f t="shared" si="195"/>
        <v>55</v>
      </c>
      <c r="O2846">
        <f t="shared" si="196"/>
        <v>300</v>
      </c>
      <c r="P2846" s="11" t="s">
        <v>8273</v>
      </c>
      <c r="Q2846" t="s">
        <v>8274</v>
      </c>
      <c r="R2846" s="15">
        <f t="shared" si="197"/>
        <v>42709.546064814815</v>
      </c>
      <c r="S2846" s="15">
        <f t="shared" si="198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300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>
        <f t="shared" si="195"/>
        <v>4</v>
      </c>
      <c r="O2847">
        <f t="shared" si="196"/>
        <v>7.69</v>
      </c>
      <c r="P2847" s="11" t="s">
        <v>8273</v>
      </c>
      <c r="Q2847" t="s">
        <v>8274</v>
      </c>
      <c r="R2847" s="15">
        <f t="shared" si="197"/>
        <v>42103.016585648147</v>
      </c>
      <c r="S2847" s="15">
        <f t="shared" si="198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300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>
        <f t="shared" si="195"/>
        <v>4</v>
      </c>
      <c r="O2848">
        <f t="shared" si="196"/>
        <v>0</v>
      </c>
      <c r="P2848" s="11" t="s">
        <v>8273</v>
      </c>
      <c r="Q2848" t="s">
        <v>8274</v>
      </c>
      <c r="R2848" s="15">
        <f t="shared" si="197"/>
        <v>42108.692060185189</v>
      </c>
      <c r="S2848" s="15">
        <f t="shared" si="198"/>
        <v>42153.692060185189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300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>
        <f t="shared" si="195"/>
        <v>15</v>
      </c>
      <c r="O2849">
        <f t="shared" si="196"/>
        <v>0</v>
      </c>
      <c r="P2849" s="11" t="s">
        <v>8273</v>
      </c>
      <c r="Q2849" t="s">
        <v>8274</v>
      </c>
      <c r="R2849" s="15">
        <f t="shared" si="197"/>
        <v>42453.806307870371</v>
      </c>
      <c r="S2849" s="15">
        <f t="shared" si="198"/>
        <v>42513.806307870371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300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>
        <f t="shared" si="195"/>
        <v>1</v>
      </c>
      <c r="O2850">
        <f t="shared" si="196"/>
        <v>100</v>
      </c>
      <c r="P2850" s="11" t="s">
        <v>8273</v>
      </c>
      <c r="Q2850" t="s">
        <v>8274</v>
      </c>
      <c r="R2850" s="15">
        <f t="shared" si="197"/>
        <v>42123.648831018523</v>
      </c>
      <c r="S2850" s="15">
        <f t="shared" si="198"/>
        <v>42153.648831018523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300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>
        <f t="shared" si="195"/>
        <v>60</v>
      </c>
      <c r="O2851">
        <f t="shared" si="196"/>
        <v>300</v>
      </c>
      <c r="P2851" s="11" t="s">
        <v>8273</v>
      </c>
      <c r="Q2851" t="s">
        <v>8274</v>
      </c>
      <c r="R2851" s="15">
        <f t="shared" si="197"/>
        <v>42453.428240740745</v>
      </c>
      <c r="S2851" s="15">
        <f t="shared" si="198"/>
        <v>42483.428240740745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298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>
        <f t="shared" si="195"/>
        <v>4</v>
      </c>
      <c r="O2852">
        <f t="shared" si="196"/>
        <v>22.92</v>
      </c>
      <c r="P2852" s="11" t="s">
        <v>8273</v>
      </c>
      <c r="Q2852" t="s">
        <v>8274</v>
      </c>
      <c r="R2852" s="15">
        <f t="shared" si="197"/>
        <v>41858.007071759261</v>
      </c>
      <c r="S2852" s="15">
        <f t="shared" si="198"/>
        <v>41888.007071759261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298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>
        <f t="shared" si="195"/>
        <v>7</v>
      </c>
      <c r="O2853">
        <f t="shared" si="196"/>
        <v>0</v>
      </c>
      <c r="P2853" s="11" t="s">
        <v>8273</v>
      </c>
      <c r="Q2853" t="s">
        <v>8274</v>
      </c>
      <c r="R2853" s="15">
        <f t="shared" si="197"/>
        <v>42390.002650462964</v>
      </c>
      <c r="S2853" s="15">
        <f t="shared" si="198"/>
        <v>42398.970138888893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292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>
        <f t="shared" si="195"/>
        <v>6</v>
      </c>
      <c r="O2854">
        <f t="shared" si="196"/>
        <v>48.67</v>
      </c>
      <c r="P2854" s="11" t="s">
        <v>8273</v>
      </c>
      <c r="Q2854" t="s">
        <v>8274</v>
      </c>
      <c r="R2854" s="15">
        <f t="shared" si="197"/>
        <v>41781.045173611114</v>
      </c>
      <c r="S2854" s="15">
        <f t="shared" si="198"/>
        <v>41811.045173611114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290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>
        <f t="shared" si="195"/>
        <v>3</v>
      </c>
      <c r="O2855">
        <f t="shared" si="196"/>
        <v>0</v>
      </c>
      <c r="P2855" s="11" t="s">
        <v>8273</v>
      </c>
      <c r="Q2855" t="s">
        <v>8274</v>
      </c>
      <c r="R2855" s="15">
        <f t="shared" si="197"/>
        <v>41836.190937499996</v>
      </c>
      <c r="S2855" s="15">
        <f t="shared" si="198"/>
        <v>41896.190937499996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289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>
        <f t="shared" si="195"/>
        <v>29</v>
      </c>
      <c r="O2856">
        <f t="shared" si="196"/>
        <v>20.64</v>
      </c>
      <c r="P2856" s="11" t="s">
        <v>8273</v>
      </c>
      <c r="Q2856" t="s">
        <v>8274</v>
      </c>
      <c r="R2856" s="15">
        <f t="shared" si="197"/>
        <v>42111.71665509259</v>
      </c>
      <c r="S2856" s="15">
        <f t="shared" si="198"/>
        <v>42131.71665509259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289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>
        <f t="shared" si="195"/>
        <v>48</v>
      </c>
      <c r="O2857">
        <f t="shared" si="196"/>
        <v>57.8</v>
      </c>
      <c r="P2857" s="11" t="s">
        <v>8273</v>
      </c>
      <c r="Q2857" t="s">
        <v>8274</v>
      </c>
      <c r="R2857" s="15">
        <f t="shared" si="197"/>
        <v>42370.007766203707</v>
      </c>
      <c r="S2857" s="15">
        <f t="shared" si="198"/>
        <v>42398.981944444444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289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>
        <f t="shared" si="195"/>
        <v>10</v>
      </c>
      <c r="O2858">
        <f t="shared" si="196"/>
        <v>48.17</v>
      </c>
      <c r="P2858" s="11" t="s">
        <v>8273</v>
      </c>
      <c r="Q2858" t="s">
        <v>8274</v>
      </c>
      <c r="R2858" s="15">
        <f t="shared" si="197"/>
        <v>42165.037581018521</v>
      </c>
      <c r="S2858" s="15">
        <f t="shared" si="198"/>
        <v>42224.898611111115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286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>
        <f t="shared" si="195"/>
        <v>1</v>
      </c>
      <c r="O2859">
        <f t="shared" si="196"/>
        <v>19.07</v>
      </c>
      <c r="P2859" s="11" t="s">
        <v>8273</v>
      </c>
      <c r="Q2859" t="s">
        <v>8274</v>
      </c>
      <c r="R2859" s="15">
        <f t="shared" si="197"/>
        <v>42726.920081018514</v>
      </c>
      <c r="S2859" s="15">
        <f t="shared" si="198"/>
        <v>42786.75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285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>
        <f t="shared" si="195"/>
        <v>29</v>
      </c>
      <c r="O2860">
        <f t="shared" si="196"/>
        <v>0</v>
      </c>
      <c r="P2860" s="11" t="s">
        <v>8273</v>
      </c>
      <c r="Q2860" t="s">
        <v>8274</v>
      </c>
      <c r="R2860" s="15">
        <f t="shared" si="197"/>
        <v>41954.545081018514</v>
      </c>
      <c r="S2860" s="15">
        <f t="shared" si="198"/>
        <v>41978.477777777778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285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>
        <f t="shared" si="195"/>
        <v>14</v>
      </c>
      <c r="O2861">
        <f t="shared" si="196"/>
        <v>285</v>
      </c>
      <c r="P2861" s="11" t="s">
        <v>8273</v>
      </c>
      <c r="Q2861" t="s">
        <v>8274</v>
      </c>
      <c r="R2861" s="15">
        <f t="shared" si="197"/>
        <v>42233.362314814818</v>
      </c>
      <c r="S2861" s="15">
        <f t="shared" si="198"/>
        <v>42293.362314814818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284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>
        <f t="shared" si="195"/>
        <v>7</v>
      </c>
      <c r="O2862">
        <f t="shared" si="196"/>
        <v>31.56</v>
      </c>
      <c r="P2862" s="11" t="s">
        <v>8273</v>
      </c>
      <c r="Q2862" t="s">
        <v>8274</v>
      </c>
      <c r="R2862" s="15">
        <f t="shared" si="197"/>
        <v>42480.800648148142</v>
      </c>
      <c r="S2862" s="15">
        <f t="shared" si="198"/>
        <v>42540.800648148142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281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>
        <f t="shared" si="195"/>
        <v>112</v>
      </c>
      <c r="O2863">
        <f t="shared" si="196"/>
        <v>93.67</v>
      </c>
      <c r="P2863" s="11" t="s">
        <v>8273</v>
      </c>
      <c r="Q2863" t="s">
        <v>8274</v>
      </c>
      <c r="R2863" s="15">
        <f t="shared" si="197"/>
        <v>42257.590833333335</v>
      </c>
      <c r="S2863" s="15">
        <f t="shared" si="198"/>
        <v>42271.590833333335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>
        <f t="shared" si="195"/>
        <v>2</v>
      </c>
      <c r="O2864">
        <f t="shared" si="196"/>
        <v>93.33</v>
      </c>
      <c r="P2864" s="11" t="s">
        <v>8273</v>
      </c>
      <c r="Q2864" t="s">
        <v>8274</v>
      </c>
      <c r="R2864" s="15">
        <f t="shared" si="197"/>
        <v>41784.789687500001</v>
      </c>
      <c r="S2864" s="15">
        <f t="shared" si="198"/>
        <v>41814.789687500001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>
        <f t="shared" si="195"/>
        <v>1</v>
      </c>
      <c r="O2865">
        <f t="shared" si="196"/>
        <v>280</v>
      </c>
      <c r="P2865" s="11" t="s">
        <v>8273</v>
      </c>
      <c r="Q2865" t="s">
        <v>8274</v>
      </c>
      <c r="R2865" s="15">
        <f t="shared" si="197"/>
        <v>41831.675034722226</v>
      </c>
      <c r="S2865" s="15">
        <f t="shared" si="198"/>
        <v>41891.675034722226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280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>
        <f t="shared" si="195"/>
        <v>11</v>
      </c>
      <c r="O2866">
        <f t="shared" si="196"/>
        <v>93.33</v>
      </c>
      <c r="P2866" s="11" t="s">
        <v>8273</v>
      </c>
      <c r="Q2866" t="s">
        <v>8274</v>
      </c>
      <c r="R2866" s="15">
        <f t="shared" si="197"/>
        <v>42172.613506944443</v>
      </c>
      <c r="S2866" s="15">
        <f t="shared" si="198"/>
        <v>42202.554166666669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280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>
        <f t="shared" si="195"/>
        <v>10</v>
      </c>
      <c r="O2867">
        <f t="shared" si="196"/>
        <v>0</v>
      </c>
      <c r="P2867" s="11" t="s">
        <v>8273</v>
      </c>
      <c r="Q2867" t="s">
        <v>8274</v>
      </c>
      <c r="R2867" s="15">
        <f t="shared" si="197"/>
        <v>41950.114108796297</v>
      </c>
      <c r="S2867" s="15">
        <f t="shared" si="198"/>
        <v>42010.114108796297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280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>
        <f t="shared" si="195"/>
        <v>6</v>
      </c>
      <c r="O2868">
        <f t="shared" si="196"/>
        <v>140</v>
      </c>
      <c r="P2868" s="11" t="s">
        <v>8273</v>
      </c>
      <c r="Q2868" t="s">
        <v>8274</v>
      </c>
      <c r="R2868" s="15">
        <f t="shared" si="197"/>
        <v>42627.955104166671</v>
      </c>
      <c r="S2868" s="15">
        <f t="shared" si="198"/>
        <v>42657.916666666672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280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>
        <f t="shared" si="195"/>
        <v>11</v>
      </c>
      <c r="O2869">
        <f t="shared" si="196"/>
        <v>28</v>
      </c>
      <c r="P2869" s="11" t="s">
        <v>8273</v>
      </c>
      <c r="Q2869" t="s">
        <v>8274</v>
      </c>
      <c r="R2869" s="15">
        <f t="shared" si="197"/>
        <v>42531.195277777777</v>
      </c>
      <c r="S2869" s="15">
        <f t="shared" si="198"/>
        <v>42555.166666666672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>
        <f t="shared" si="195"/>
        <v>2</v>
      </c>
      <c r="O2870">
        <f t="shared" si="196"/>
        <v>4.6500000000000004</v>
      </c>
      <c r="P2870" s="11" t="s">
        <v>8273</v>
      </c>
      <c r="Q2870" t="s">
        <v>8274</v>
      </c>
      <c r="R2870" s="15">
        <f t="shared" si="197"/>
        <v>42618.827013888891</v>
      </c>
      <c r="S2870" s="15">
        <f t="shared" si="198"/>
        <v>42648.827013888891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278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>
        <f t="shared" si="195"/>
        <v>1</v>
      </c>
      <c r="O2871">
        <f t="shared" si="196"/>
        <v>55.6</v>
      </c>
      <c r="P2871" s="11" t="s">
        <v>8273</v>
      </c>
      <c r="Q2871" t="s">
        <v>8274</v>
      </c>
      <c r="R2871" s="15">
        <f t="shared" si="197"/>
        <v>42540.593530092592</v>
      </c>
      <c r="S2871" s="15">
        <f t="shared" si="198"/>
        <v>42570.593530092592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277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>
        <f t="shared" si="195"/>
        <v>6</v>
      </c>
      <c r="O2872">
        <f t="shared" si="196"/>
        <v>30.78</v>
      </c>
      <c r="P2872" s="11" t="s">
        <v>8273</v>
      </c>
      <c r="Q2872" t="s">
        <v>8274</v>
      </c>
      <c r="R2872" s="15">
        <f t="shared" si="197"/>
        <v>41746.189409722225</v>
      </c>
      <c r="S2872" s="15">
        <f t="shared" si="198"/>
        <v>41776.189409722225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277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>
        <f t="shared" si="195"/>
        <v>3</v>
      </c>
      <c r="O2873">
        <f t="shared" si="196"/>
        <v>21.31</v>
      </c>
      <c r="P2873" s="11" t="s">
        <v>8273</v>
      </c>
      <c r="Q2873" t="s">
        <v>8274</v>
      </c>
      <c r="R2873" s="15">
        <f t="shared" si="197"/>
        <v>41974.738576388889</v>
      </c>
      <c r="S2873" s="15">
        <f t="shared" si="198"/>
        <v>41994.738576388889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276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>
        <f t="shared" si="195"/>
        <v>9</v>
      </c>
      <c r="O2874">
        <f t="shared" si="196"/>
        <v>0</v>
      </c>
      <c r="P2874" s="11" t="s">
        <v>8273</v>
      </c>
      <c r="Q2874" t="s">
        <v>8274</v>
      </c>
      <c r="R2874" s="15">
        <f t="shared" si="197"/>
        <v>42115.11618055556</v>
      </c>
      <c r="S2874" s="15">
        <f t="shared" si="198"/>
        <v>42175.11618055556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273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>
        <f t="shared" si="195"/>
        <v>11</v>
      </c>
      <c r="O2875">
        <f t="shared" si="196"/>
        <v>34.130000000000003</v>
      </c>
      <c r="P2875" s="11" t="s">
        <v>8273</v>
      </c>
      <c r="Q2875" t="s">
        <v>8274</v>
      </c>
      <c r="R2875" s="15">
        <f t="shared" si="197"/>
        <v>42002.817488425921</v>
      </c>
      <c r="S2875" s="15">
        <f t="shared" si="198"/>
        <v>42032.817488425921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273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>
        <f t="shared" si="195"/>
        <v>5</v>
      </c>
      <c r="O2876">
        <f t="shared" si="196"/>
        <v>91</v>
      </c>
      <c r="P2876" s="11" t="s">
        <v>8273</v>
      </c>
      <c r="Q2876" t="s">
        <v>8274</v>
      </c>
      <c r="R2876" s="15">
        <f t="shared" si="197"/>
        <v>42722.84474537037</v>
      </c>
      <c r="S2876" s="15">
        <f t="shared" si="198"/>
        <v>42752.84474537037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273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>
        <f t="shared" si="195"/>
        <v>1</v>
      </c>
      <c r="O2877">
        <f t="shared" si="196"/>
        <v>91</v>
      </c>
      <c r="P2877" s="11" t="s">
        <v>8273</v>
      </c>
      <c r="Q2877" t="s">
        <v>8274</v>
      </c>
      <c r="R2877" s="15">
        <f t="shared" si="197"/>
        <v>42465.128391203703</v>
      </c>
      <c r="S2877" s="15">
        <f t="shared" si="198"/>
        <v>42495.128391203703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272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>
        <f t="shared" si="195"/>
        <v>0</v>
      </c>
      <c r="O2878">
        <f t="shared" si="196"/>
        <v>0</v>
      </c>
      <c r="P2878" s="11" t="s">
        <v>8273</v>
      </c>
      <c r="Q2878" t="s">
        <v>8274</v>
      </c>
      <c r="R2878" s="15">
        <f t="shared" si="197"/>
        <v>42171.743969907402</v>
      </c>
      <c r="S2878" s="15">
        <f t="shared" si="198"/>
        <v>42201.743969907402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>
        <f t="shared" si="195"/>
        <v>5</v>
      </c>
      <c r="O2879">
        <f t="shared" si="196"/>
        <v>45.17</v>
      </c>
      <c r="P2879" s="11" t="s">
        <v>8273</v>
      </c>
      <c r="Q2879" t="s">
        <v>8274</v>
      </c>
      <c r="R2879" s="15">
        <f t="shared" si="197"/>
        <v>42672.955138888887</v>
      </c>
      <c r="S2879" s="15">
        <f t="shared" si="198"/>
        <v>42704.708333333328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270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>
        <f t="shared" si="195"/>
        <v>9</v>
      </c>
      <c r="O2880">
        <f t="shared" si="196"/>
        <v>67.5</v>
      </c>
      <c r="P2880" s="11" t="s">
        <v>8273</v>
      </c>
      <c r="Q2880" t="s">
        <v>8274</v>
      </c>
      <c r="R2880" s="15">
        <f t="shared" si="197"/>
        <v>42128.615682870368</v>
      </c>
      <c r="S2880" s="15">
        <f t="shared" si="198"/>
        <v>42188.615682870368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270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>
        <f t="shared" si="195"/>
        <v>2</v>
      </c>
      <c r="O2881">
        <f t="shared" si="196"/>
        <v>270</v>
      </c>
      <c r="P2881" s="11" t="s">
        <v>8273</v>
      </c>
      <c r="Q2881" t="s">
        <v>8274</v>
      </c>
      <c r="R2881" s="15">
        <f t="shared" si="197"/>
        <v>42359.725243055553</v>
      </c>
      <c r="S2881" s="15">
        <f t="shared" si="198"/>
        <v>42389.725243055553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270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>
        <f t="shared" si="195"/>
        <v>2</v>
      </c>
      <c r="O2882">
        <f t="shared" si="196"/>
        <v>9.31</v>
      </c>
      <c r="P2882" s="11" t="s">
        <v>8273</v>
      </c>
      <c r="Q2882" t="s">
        <v>8274</v>
      </c>
      <c r="R2882" s="15">
        <f t="shared" si="197"/>
        <v>42192.905694444446</v>
      </c>
      <c r="S2882" s="15">
        <f t="shared" si="198"/>
        <v>42236.711805555555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270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>
        <f t="shared" ref="N2883:N2946" si="202">ROUND(E2883/D2883*100,0)</f>
        <v>5</v>
      </c>
      <c r="O2883">
        <f t="shared" ref="O2883:O2946" si="203">IFERROR(ROUND(E2883/L2883,2),0)</f>
        <v>0</v>
      </c>
      <c r="P2883" s="11" t="s">
        <v>8273</v>
      </c>
      <c r="Q2883" t="s">
        <v>8274</v>
      </c>
      <c r="R2883" s="15">
        <f t="shared" ref="R2883:R2946" si="204">(((J2883/60)/60)/24)+DATE(1970,1,1)</f>
        <v>41916.597638888888</v>
      </c>
      <c r="S2883" s="15">
        <f t="shared" ref="S2883:S2946" si="205">(((I2883/60)/60)/24)+DATE(1970,1,1)</f>
        <v>41976.639305555553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266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>
        <f t="shared" si="202"/>
        <v>35</v>
      </c>
      <c r="O2884">
        <f t="shared" si="203"/>
        <v>66.5</v>
      </c>
      <c r="P2884" s="11" t="s">
        <v>8273</v>
      </c>
      <c r="Q2884" t="s">
        <v>8274</v>
      </c>
      <c r="R2884" s="15">
        <f t="shared" si="204"/>
        <v>42461.596273148149</v>
      </c>
      <c r="S2884" s="15">
        <f t="shared" si="205"/>
        <v>42491.596273148149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266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>
        <f t="shared" si="202"/>
        <v>3</v>
      </c>
      <c r="O2885">
        <f t="shared" si="203"/>
        <v>53.2</v>
      </c>
      <c r="P2885" s="11" t="s">
        <v>8273</v>
      </c>
      <c r="Q2885" t="s">
        <v>8274</v>
      </c>
      <c r="R2885" s="15">
        <f t="shared" si="204"/>
        <v>42370.90320601852</v>
      </c>
      <c r="S2885" s="15">
        <f t="shared" si="205"/>
        <v>42406.207638888889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264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>
        <f t="shared" si="202"/>
        <v>1</v>
      </c>
      <c r="O2886">
        <f t="shared" si="203"/>
        <v>66</v>
      </c>
      <c r="P2886" s="11" t="s">
        <v>8273</v>
      </c>
      <c r="Q2886" t="s">
        <v>8274</v>
      </c>
      <c r="R2886" s="15">
        <f t="shared" si="204"/>
        <v>41948.727256944447</v>
      </c>
      <c r="S2886" s="15">
        <f t="shared" si="205"/>
        <v>41978.727256944447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262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>
        <f t="shared" si="202"/>
        <v>66</v>
      </c>
      <c r="O2887">
        <f t="shared" si="203"/>
        <v>52.4</v>
      </c>
      <c r="P2887" s="11" t="s">
        <v>8273</v>
      </c>
      <c r="Q2887" t="s">
        <v>8274</v>
      </c>
      <c r="R2887" s="15">
        <f t="shared" si="204"/>
        <v>42047.07640046296</v>
      </c>
      <c r="S2887" s="15">
        <f t="shared" si="205"/>
        <v>42077.034733796296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261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>
        <f t="shared" si="202"/>
        <v>131</v>
      </c>
      <c r="O2888">
        <f t="shared" si="203"/>
        <v>261</v>
      </c>
      <c r="P2888" s="11" t="s">
        <v>8273</v>
      </c>
      <c r="Q2888" t="s">
        <v>8274</v>
      </c>
      <c r="R2888" s="15">
        <f t="shared" si="204"/>
        <v>42261.632916666669</v>
      </c>
      <c r="S2888" s="15">
        <f t="shared" si="205"/>
        <v>42266.165972222225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260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>
        <f t="shared" si="202"/>
        <v>9</v>
      </c>
      <c r="O2889">
        <f t="shared" si="203"/>
        <v>260</v>
      </c>
      <c r="P2889" s="11" t="s">
        <v>8273</v>
      </c>
      <c r="Q2889" t="s">
        <v>8274</v>
      </c>
      <c r="R2889" s="15">
        <f t="shared" si="204"/>
        <v>41985.427361111113</v>
      </c>
      <c r="S2889" s="15">
        <f t="shared" si="205"/>
        <v>42015.427361111113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>
        <f t="shared" si="202"/>
        <v>1</v>
      </c>
      <c r="O2890">
        <f t="shared" si="203"/>
        <v>0</v>
      </c>
      <c r="P2890" s="11" t="s">
        <v>8273</v>
      </c>
      <c r="Q2890" t="s">
        <v>8274</v>
      </c>
      <c r="R2890" s="15">
        <f t="shared" si="204"/>
        <v>41922.535185185188</v>
      </c>
      <c r="S2890" s="15">
        <f t="shared" si="205"/>
        <v>41930.207638888889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>
        <f t="shared" si="202"/>
        <v>9</v>
      </c>
      <c r="O2891">
        <f t="shared" si="203"/>
        <v>18.57</v>
      </c>
      <c r="P2891" s="11" t="s">
        <v>8273</v>
      </c>
      <c r="Q2891" t="s">
        <v>8274</v>
      </c>
      <c r="R2891" s="15">
        <f t="shared" si="204"/>
        <v>41850.863252314812</v>
      </c>
      <c r="S2891" s="15">
        <f t="shared" si="205"/>
        <v>41880.863252314812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>
        <f t="shared" si="202"/>
        <v>13</v>
      </c>
      <c r="O2892">
        <f t="shared" si="203"/>
        <v>86.67</v>
      </c>
      <c r="P2892" s="11" t="s">
        <v>8273</v>
      </c>
      <c r="Q2892" t="s">
        <v>8274</v>
      </c>
      <c r="R2892" s="15">
        <f t="shared" si="204"/>
        <v>41831.742962962962</v>
      </c>
      <c r="S2892" s="15">
        <f t="shared" si="205"/>
        <v>41860.125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260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>
        <f t="shared" si="202"/>
        <v>3</v>
      </c>
      <c r="O2893">
        <f t="shared" si="203"/>
        <v>26</v>
      </c>
      <c r="P2893" s="11" t="s">
        <v>8273</v>
      </c>
      <c r="Q2893" t="s">
        <v>8274</v>
      </c>
      <c r="R2893" s="15">
        <f t="shared" si="204"/>
        <v>42415.883425925931</v>
      </c>
      <c r="S2893" s="15">
        <f t="shared" si="205"/>
        <v>42475.84175925926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260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>
        <f t="shared" si="202"/>
        <v>5</v>
      </c>
      <c r="O2894">
        <f t="shared" si="203"/>
        <v>15.29</v>
      </c>
      <c r="P2894" s="11" t="s">
        <v>8273</v>
      </c>
      <c r="Q2894" t="s">
        <v>8274</v>
      </c>
      <c r="R2894" s="15">
        <f t="shared" si="204"/>
        <v>41869.714166666665</v>
      </c>
      <c r="S2894" s="15">
        <f t="shared" si="205"/>
        <v>41876.875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260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>
        <f t="shared" si="202"/>
        <v>5</v>
      </c>
      <c r="O2895">
        <f t="shared" si="203"/>
        <v>130</v>
      </c>
      <c r="P2895" s="11" t="s">
        <v>8273</v>
      </c>
      <c r="Q2895" t="s">
        <v>8274</v>
      </c>
      <c r="R2895" s="15">
        <f t="shared" si="204"/>
        <v>41953.773090277777</v>
      </c>
      <c r="S2895" s="15">
        <f t="shared" si="205"/>
        <v>42013.083333333328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259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>
        <f t="shared" si="202"/>
        <v>1</v>
      </c>
      <c r="O2896">
        <f t="shared" si="203"/>
        <v>0</v>
      </c>
      <c r="P2896" s="11" t="s">
        <v>8273</v>
      </c>
      <c r="Q2896" t="s">
        <v>8274</v>
      </c>
      <c r="R2896" s="15">
        <f t="shared" si="204"/>
        <v>42037.986284722225</v>
      </c>
      <c r="S2896" s="15">
        <f t="shared" si="205"/>
        <v>42097.944618055553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258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>
        <f t="shared" si="202"/>
        <v>52</v>
      </c>
      <c r="O2897">
        <f t="shared" si="203"/>
        <v>64.5</v>
      </c>
      <c r="P2897" s="11" t="s">
        <v>8273</v>
      </c>
      <c r="Q2897" t="s">
        <v>8274</v>
      </c>
      <c r="R2897" s="15">
        <f t="shared" si="204"/>
        <v>41811.555462962962</v>
      </c>
      <c r="S2897" s="15">
        <f t="shared" si="205"/>
        <v>41812.875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255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>
        <f t="shared" si="202"/>
        <v>9</v>
      </c>
      <c r="O2898">
        <f t="shared" si="203"/>
        <v>21.25</v>
      </c>
      <c r="P2898" s="11" t="s">
        <v>8273</v>
      </c>
      <c r="Q2898" t="s">
        <v>8274</v>
      </c>
      <c r="R2898" s="15">
        <f t="shared" si="204"/>
        <v>42701.908807870372</v>
      </c>
      <c r="S2898" s="15">
        <f t="shared" si="205"/>
        <v>42716.25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252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>
        <f t="shared" si="202"/>
        <v>2</v>
      </c>
      <c r="O2899">
        <f t="shared" si="203"/>
        <v>84</v>
      </c>
      <c r="P2899" s="11" t="s">
        <v>8273</v>
      </c>
      <c r="Q2899" t="s">
        <v>8274</v>
      </c>
      <c r="R2899" s="15">
        <f t="shared" si="204"/>
        <v>42258.646504629629</v>
      </c>
      <c r="S2899" s="15">
        <f t="shared" si="205"/>
        <v>42288.645196759258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252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>
        <f t="shared" si="202"/>
        <v>3</v>
      </c>
      <c r="O2900">
        <f t="shared" si="203"/>
        <v>21</v>
      </c>
      <c r="P2900" s="11" t="s">
        <v>8273</v>
      </c>
      <c r="Q2900" t="s">
        <v>8274</v>
      </c>
      <c r="R2900" s="15">
        <f t="shared" si="204"/>
        <v>42278.664965277778</v>
      </c>
      <c r="S2900" s="15">
        <f t="shared" si="205"/>
        <v>42308.664965277778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>
        <f t="shared" si="202"/>
        <v>3</v>
      </c>
      <c r="O2901">
        <f t="shared" si="203"/>
        <v>0</v>
      </c>
      <c r="P2901" s="11" t="s">
        <v>8273</v>
      </c>
      <c r="Q2901" t="s">
        <v>8274</v>
      </c>
      <c r="R2901" s="15">
        <f t="shared" si="204"/>
        <v>42515.078217592592</v>
      </c>
      <c r="S2901" s="15">
        <f t="shared" si="205"/>
        <v>42575.078217592592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251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>
        <f t="shared" si="202"/>
        <v>5</v>
      </c>
      <c r="O2902">
        <f t="shared" si="203"/>
        <v>35.86</v>
      </c>
      <c r="P2902" s="11" t="s">
        <v>8273</v>
      </c>
      <c r="Q2902" t="s">
        <v>8274</v>
      </c>
      <c r="R2902" s="15">
        <f t="shared" si="204"/>
        <v>41830.234166666669</v>
      </c>
      <c r="S2902" s="15">
        <f t="shared" si="205"/>
        <v>41860.234166666669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250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>
        <f t="shared" si="202"/>
        <v>33</v>
      </c>
      <c r="O2903">
        <f t="shared" si="203"/>
        <v>125</v>
      </c>
      <c r="P2903" s="11" t="s">
        <v>8273</v>
      </c>
      <c r="Q2903" t="s">
        <v>8274</v>
      </c>
      <c r="R2903" s="15">
        <f t="shared" si="204"/>
        <v>41982.904386574075</v>
      </c>
      <c r="S2903" s="15">
        <f t="shared" si="205"/>
        <v>42042.904386574075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>
        <f t="shared" si="202"/>
        <v>0</v>
      </c>
      <c r="O2904">
        <f t="shared" si="203"/>
        <v>250</v>
      </c>
      <c r="P2904" s="11" t="s">
        <v>8273</v>
      </c>
      <c r="Q2904" t="s">
        <v>8274</v>
      </c>
      <c r="R2904" s="15">
        <f t="shared" si="204"/>
        <v>42210.439768518518</v>
      </c>
      <c r="S2904" s="15">
        <f t="shared" si="205"/>
        <v>42240.439768518518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250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>
        <f t="shared" si="202"/>
        <v>5</v>
      </c>
      <c r="O2905">
        <f t="shared" si="203"/>
        <v>62.5</v>
      </c>
      <c r="P2905" s="11" t="s">
        <v>8273</v>
      </c>
      <c r="Q2905" t="s">
        <v>8274</v>
      </c>
      <c r="R2905" s="15">
        <f t="shared" si="204"/>
        <v>42196.166874999995</v>
      </c>
      <c r="S2905" s="15">
        <f t="shared" si="205"/>
        <v>42256.166874999995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250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>
        <f t="shared" si="202"/>
        <v>17</v>
      </c>
      <c r="O2906">
        <f t="shared" si="203"/>
        <v>62.5</v>
      </c>
      <c r="P2906" s="11" t="s">
        <v>8273</v>
      </c>
      <c r="Q2906" t="s">
        <v>8274</v>
      </c>
      <c r="R2906" s="15">
        <f t="shared" si="204"/>
        <v>41940.967951388891</v>
      </c>
      <c r="S2906" s="15">
        <f t="shared" si="205"/>
        <v>41952.5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250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>
        <f t="shared" si="202"/>
        <v>7</v>
      </c>
      <c r="O2907">
        <f t="shared" si="203"/>
        <v>14.71</v>
      </c>
      <c r="P2907" s="11" t="s">
        <v>8273</v>
      </c>
      <c r="Q2907" t="s">
        <v>8274</v>
      </c>
      <c r="R2907" s="15">
        <f t="shared" si="204"/>
        <v>42606.056863425925</v>
      </c>
      <c r="S2907" s="15">
        <f t="shared" si="205"/>
        <v>42620.056863425925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250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>
        <f t="shared" si="202"/>
        <v>4</v>
      </c>
      <c r="O2908">
        <f t="shared" si="203"/>
        <v>35.71</v>
      </c>
      <c r="P2908" s="11" t="s">
        <v>8273</v>
      </c>
      <c r="Q2908" t="s">
        <v>8274</v>
      </c>
      <c r="R2908" s="15">
        <f t="shared" si="204"/>
        <v>42199.648912037039</v>
      </c>
      <c r="S2908" s="15">
        <f t="shared" si="205"/>
        <v>42217.041666666672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250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>
        <f t="shared" si="202"/>
        <v>10</v>
      </c>
      <c r="O2909">
        <f t="shared" si="203"/>
        <v>125</v>
      </c>
      <c r="P2909" s="11" t="s">
        <v>8273</v>
      </c>
      <c r="Q2909" t="s">
        <v>8274</v>
      </c>
      <c r="R2909" s="15">
        <f t="shared" si="204"/>
        <v>42444.877743055549</v>
      </c>
      <c r="S2909" s="15">
        <f t="shared" si="205"/>
        <v>42504.877743055549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250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>
        <f t="shared" si="202"/>
        <v>3</v>
      </c>
      <c r="O2910">
        <f t="shared" si="203"/>
        <v>50</v>
      </c>
      <c r="P2910" s="11" t="s">
        <v>8273</v>
      </c>
      <c r="Q2910" t="s">
        <v>8274</v>
      </c>
      <c r="R2910" s="15">
        <f t="shared" si="204"/>
        <v>42499.731701388882</v>
      </c>
      <c r="S2910" s="15">
        <f t="shared" si="205"/>
        <v>42529.731701388882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250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>
        <f t="shared" si="202"/>
        <v>0</v>
      </c>
      <c r="O2911">
        <f t="shared" si="203"/>
        <v>250</v>
      </c>
      <c r="P2911" s="11" t="s">
        <v>8273</v>
      </c>
      <c r="Q2911" t="s">
        <v>8274</v>
      </c>
      <c r="R2911" s="15">
        <f t="shared" si="204"/>
        <v>41929.266215277778</v>
      </c>
      <c r="S2911" s="15">
        <f t="shared" si="205"/>
        <v>41968.823611111111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250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>
        <f t="shared" si="202"/>
        <v>1</v>
      </c>
      <c r="O2912">
        <f t="shared" si="203"/>
        <v>250</v>
      </c>
      <c r="P2912" s="11" t="s">
        <v>8273</v>
      </c>
      <c r="Q2912" t="s">
        <v>8274</v>
      </c>
      <c r="R2912" s="15">
        <f t="shared" si="204"/>
        <v>42107.841284722221</v>
      </c>
      <c r="S2912" s="15">
        <f t="shared" si="205"/>
        <v>42167.841284722221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250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>
        <f t="shared" si="202"/>
        <v>14</v>
      </c>
      <c r="O2913">
        <f t="shared" si="203"/>
        <v>17.86</v>
      </c>
      <c r="P2913" s="11" t="s">
        <v>8273</v>
      </c>
      <c r="Q2913" t="s">
        <v>8274</v>
      </c>
      <c r="R2913" s="15">
        <f t="shared" si="204"/>
        <v>42142.768819444449</v>
      </c>
      <c r="S2913" s="15">
        <f t="shared" si="205"/>
        <v>42182.768819444449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250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>
        <f t="shared" si="202"/>
        <v>2</v>
      </c>
      <c r="O2914">
        <f t="shared" si="203"/>
        <v>9.6199999999999992</v>
      </c>
      <c r="P2914" s="11" t="s">
        <v>8273</v>
      </c>
      <c r="Q2914" t="s">
        <v>8274</v>
      </c>
      <c r="R2914" s="15">
        <f t="shared" si="204"/>
        <v>42354.131643518514</v>
      </c>
      <c r="S2914" s="15">
        <f t="shared" si="205"/>
        <v>42384.131643518514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250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>
        <f t="shared" si="202"/>
        <v>3</v>
      </c>
      <c r="O2915">
        <f t="shared" si="203"/>
        <v>125</v>
      </c>
      <c r="P2915" s="11" t="s">
        <v>8273</v>
      </c>
      <c r="Q2915" t="s">
        <v>8274</v>
      </c>
      <c r="R2915" s="15">
        <f t="shared" si="204"/>
        <v>41828.922905092593</v>
      </c>
      <c r="S2915" s="15">
        <f t="shared" si="205"/>
        <v>41888.922905092593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250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>
        <f t="shared" si="202"/>
        <v>1</v>
      </c>
      <c r="O2916">
        <f t="shared" si="203"/>
        <v>250</v>
      </c>
      <c r="P2916" s="11" t="s">
        <v>8273</v>
      </c>
      <c r="Q2916" t="s">
        <v>8274</v>
      </c>
      <c r="R2916" s="15">
        <f t="shared" si="204"/>
        <v>42017.907337962963</v>
      </c>
      <c r="S2916" s="15">
        <f t="shared" si="205"/>
        <v>42077.865671296298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245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>
        <f t="shared" si="202"/>
        <v>25</v>
      </c>
      <c r="O2917">
        <f t="shared" si="203"/>
        <v>81.67</v>
      </c>
      <c r="P2917" s="11" t="s">
        <v>8273</v>
      </c>
      <c r="Q2917" t="s">
        <v>8274</v>
      </c>
      <c r="R2917" s="15">
        <f t="shared" si="204"/>
        <v>42415.398032407407</v>
      </c>
      <c r="S2917" s="15">
        <f t="shared" si="205"/>
        <v>42445.356365740736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243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>
        <f t="shared" si="202"/>
        <v>13</v>
      </c>
      <c r="O2918">
        <f t="shared" si="203"/>
        <v>34.71</v>
      </c>
      <c r="P2918" s="11" t="s">
        <v>8273</v>
      </c>
      <c r="Q2918" t="s">
        <v>8274</v>
      </c>
      <c r="R2918" s="15">
        <f t="shared" si="204"/>
        <v>41755.476724537039</v>
      </c>
      <c r="S2918" s="15">
        <f t="shared" si="205"/>
        <v>41778.476724537039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241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>
        <f t="shared" si="202"/>
        <v>12</v>
      </c>
      <c r="O2919">
        <f t="shared" si="203"/>
        <v>26.78</v>
      </c>
      <c r="P2919" s="11" t="s">
        <v>8273</v>
      </c>
      <c r="Q2919" t="s">
        <v>8274</v>
      </c>
      <c r="R2919" s="15">
        <f t="shared" si="204"/>
        <v>42245.234340277777</v>
      </c>
      <c r="S2919" s="15">
        <f t="shared" si="205"/>
        <v>42263.234340277777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241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>
        <f t="shared" si="202"/>
        <v>5</v>
      </c>
      <c r="O2920">
        <f t="shared" si="203"/>
        <v>12.05</v>
      </c>
      <c r="P2920" s="11" t="s">
        <v>8273</v>
      </c>
      <c r="Q2920" t="s">
        <v>8274</v>
      </c>
      <c r="R2920" s="15">
        <f t="shared" si="204"/>
        <v>42278.629710648151</v>
      </c>
      <c r="S2920" s="15">
        <f t="shared" si="205"/>
        <v>42306.629710648151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241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>
        <f t="shared" si="202"/>
        <v>40</v>
      </c>
      <c r="O2921">
        <f t="shared" si="203"/>
        <v>40.17</v>
      </c>
      <c r="P2921" s="11" t="s">
        <v>8273</v>
      </c>
      <c r="Q2921" t="s">
        <v>8274</v>
      </c>
      <c r="R2921" s="15">
        <f t="shared" si="204"/>
        <v>41826.61954861111</v>
      </c>
      <c r="S2921" s="15">
        <f t="shared" si="205"/>
        <v>41856.61954861111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240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>
        <f t="shared" si="202"/>
        <v>10</v>
      </c>
      <c r="O2922">
        <f t="shared" si="203"/>
        <v>18.46</v>
      </c>
      <c r="P2922" s="11" t="s">
        <v>8273</v>
      </c>
      <c r="Q2922" t="s">
        <v>8274</v>
      </c>
      <c r="R2922" s="15">
        <f t="shared" si="204"/>
        <v>42058.792476851857</v>
      </c>
      <c r="S2922" s="15">
        <f t="shared" si="205"/>
        <v>42088.750810185185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240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>
        <f t="shared" si="202"/>
        <v>240</v>
      </c>
      <c r="O2923">
        <f t="shared" si="203"/>
        <v>80</v>
      </c>
      <c r="P2923" s="11" t="s">
        <v>8273</v>
      </c>
      <c r="Q2923" t="s">
        <v>8315</v>
      </c>
      <c r="R2923" s="15">
        <f t="shared" si="204"/>
        <v>41877.886620370373</v>
      </c>
      <c r="S2923" s="15">
        <f t="shared" si="205"/>
        <v>41907.886620370373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237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>
        <f t="shared" si="202"/>
        <v>47</v>
      </c>
      <c r="O2924">
        <f t="shared" si="203"/>
        <v>39.5</v>
      </c>
      <c r="P2924" s="11" t="s">
        <v>8273</v>
      </c>
      <c r="Q2924" t="s">
        <v>8315</v>
      </c>
      <c r="R2924" s="15">
        <f t="shared" si="204"/>
        <v>42097.874155092592</v>
      </c>
      <c r="S2924" s="15">
        <f t="shared" si="205"/>
        <v>42142.874155092592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236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>
        <f t="shared" si="202"/>
        <v>79</v>
      </c>
      <c r="O2925">
        <f t="shared" si="203"/>
        <v>23.6</v>
      </c>
      <c r="P2925" s="11" t="s">
        <v>8273</v>
      </c>
      <c r="Q2925" t="s">
        <v>8315</v>
      </c>
      <c r="R2925" s="15">
        <f t="shared" si="204"/>
        <v>42013.15253472222</v>
      </c>
      <c r="S2925" s="15">
        <f t="shared" si="205"/>
        <v>42028.125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236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>
        <f t="shared" si="202"/>
        <v>1</v>
      </c>
      <c r="O2926">
        <f t="shared" si="203"/>
        <v>1.61</v>
      </c>
      <c r="P2926" s="11" t="s">
        <v>8273</v>
      </c>
      <c r="Q2926" t="s">
        <v>8315</v>
      </c>
      <c r="R2926" s="15">
        <f t="shared" si="204"/>
        <v>42103.556828703702</v>
      </c>
      <c r="S2926" s="15">
        <f t="shared" si="205"/>
        <v>42133.165972222225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235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>
        <f t="shared" si="202"/>
        <v>1</v>
      </c>
      <c r="O2927">
        <f t="shared" si="203"/>
        <v>1.18</v>
      </c>
      <c r="P2927" s="11" t="s">
        <v>8273</v>
      </c>
      <c r="Q2927" t="s">
        <v>8315</v>
      </c>
      <c r="R2927" s="15">
        <f t="shared" si="204"/>
        <v>41863.584120370368</v>
      </c>
      <c r="S2927" s="15">
        <f t="shared" si="205"/>
        <v>41893.584120370368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234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>
        <f t="shared" si="202"/>
        <v>8</v>
      </c>
      <c r="O2928">
        <f t="shared" si="203"/>
        <v>4.68</v>
      </c>
      <c r="P2928" s="11" t="s">
        <v>8273</v>
      </c>
      <c r="Q2928" t="s">
        <v>8315</v>
      </c>
      <c r="R2928" s="15">
        <f t="shared" si="204"/>
        <v>42044.765960648147</v>
      </c>
      <c r="S2928" s="15">
        <f t="shared" si="205"/>
        <v>42058.765960648147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234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>
        <f t="shared" si="202"/>
        <v>13</v>
      </c>
      <c r="O2929">
        <f t="shared" si="203"/>
        <v>11.14</v>
      </c>
      <c r="P2929" s="11" t="s">
        <v>8273</v>
      </c>
      <c r="Q2929" t="s">
        <v>8315</v>
      </c>
      <c r="R2929" s="15">
        <f t="shared" si="204"/>
        <v>41806.669317129628</v>
      </c>
      <c r="S2929" s="15">
        <f t="shared" si="205"/>
        <v>41835.208333333336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234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>
        <f t="shared" si="202"/>
        <v>23</v>
      </c>
      <c r="O2930">
        <f t="shared" si="203"/>
        <v>9.75</v>
      </c>
      <c r="P2930" s="11" t="s">
        <v>8273</v>
      </c>
      <c r="Q2930" t="s">
        <v>8315</v>
      </c>
      <c r="R2930" s="15">
        <f t="shared" si="204"/>
        <v>42403.998217592598</v>
      </c>
      <c r="S2930" s="15">
        <f t="shared" si="205"/>
        <v>42433.998217592598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233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>
        <f t="shared" si="202"/>
        <v>3</v>
      </c>
      <c r="O2931">
        <f t="shared" si="203"/>
        <v>7.28</v>
      </c>
      <c r="P2931" s="11" t="s">
        <v>8273</v>
      </c>
      <c r="Q2931" t="s">
        <v>8315</v>
      </c>
      <c r="R2931" s="15">
        <f t="shared" si="204"/>
        <v>41754.564328703702</v>
      </c>
      <c r="S2931" s="15">
        <f t="shared" si="205"/>
        <v>41784.564328703702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233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>
        <f t="shared" si="202"/>
        <v>2</v>
      </c>
      <c r="O2932">
        <f t="shared" si="203"/>
        <v>3.76</v>
      </c>
      <c r="P2932" s="11" t="s">
        <v>8273</v>
      </c>
      <c r="Q2932" t="s">
        <v>8315</v>
      </c>
      <c r="R2932" s="15">
        <f t="shared" si="204"/>
        <v>42101.584074074075</v>
      </c>
      <c r="S2932" s="15">
        <f t="shared" si="205"/>
        <v>42131.584074074075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230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>
        <f t="shared" si="202"/>
        <v>31</v>
      </c>
      <c r="O2933">
        <f t="shared" si="203"/>
        <v>25.56</v>
      </c>
      <c r="P2933" s="11" t="s">
        <v>8273</v>
      </c>
      <c r="Q2933" t="s">
        <v>8315</v>
      </c>
      <c r="R2933" s="15">
        <f t="shared" si="204"/>
        <v>41872.291238425925</v>
      </c>
      <c r="S2933" s="15">
        <f t="shared" si="205"/>
        <v>41897.255555555559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230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>
        <f t="shared" si="202"/>
        <v>7</v>
      </c>
      <c r="O2934">
        <f t="shared" si="203"/>
        <v>6.05</v>
      </c>
      <c r="P2934" s="11" t="s">
        <v>8273</v>
      </c>
      <c r="Q2934" t="s">
        <v>8315</v>
      </c>
      <c r="R2934" s="15">
        <f t="shared" si="204"/>
        <v>42025.164780092593</v>
      </c>
      <c r="S2934" s="15">
        <f t="shared" si="205"/>
        <v>42056.458333333328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226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>
        <f t="shared" si="202"/>
        <v>9</v>
      </c>
      <c r="O2935">
        <f t="shared" si="203"/>
        <v>4.1900000000000004</v>
      </c>
      <c r="P2935" s="11" t="s">
        <v>8273</v>
      </c>
      <c r="Q2935" t="s">
        <v>8315</v>
      </c>
      <c r="R2935" s="15">
        <f t="shared" si="204"/>
        <v>42495.956631944442</v>
      </c>
      <c r="S2935" s="15">
        <f t="shared" si="205"/>
        <v>42525.956631944442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225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>
        <f t="shared" si="202"/>
        <v>9</v>
      </c>
      <c r="O2936">
        <f t="shared" si="203"/>
        <v>6.08</v>
      </c>
      <c r="P2936" s="11" t="s">
        <v>8273</v>
      </c>
      <c r="Q2936" t="s">
        <v>8315</v>
      </c>
      <c r="R2936" s="15">
        <f t="shared" si="204"/>
        <v>41775.636157407411</v>
      </c>
      <c r="S2936" s="15">
        <f t="shared" si="205"/>
        <v>41805.636157407411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225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>
        <f t="shared" si="202"/>
        <v>6</v>
      </c>
      <c r="O2937">
        <f t="shared" si="203"/>
        <v>5.77</v>
      </c>
      <c r="P2937" s="11" t="s">
        <v>8273</v>
      </c>
      <c r="Q2937" t="s">
        <v>8315</v>
      </c>
      <c r="R2937" s="15">
        <f t="shared" si="204"/>
        <v>42553.583425925928</v>
      </c>
      <c r="S2937" s="15">
        <f t="shared" si="205"/>
        <v>42611.708333333328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225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>
        <f t="shared" si="202"/>
        <v>23</v>
      </c>
      <c r="O2938">
        <f t="shared" si="203"/>
        <v>6.62</v>
      </c>
      <c r="P2938" s="11" t="s">
        <v>8273</v>
      </c>
      <c r="Q2938" t="s">
        <v>8315</v>
      </c>
      <c r="R2938" s="15">
        <f t="shared" si="204"/>
        <v>41912.650729166664</v>
      </c>
      <c r="S2938" s="15">
        <f t="shared" si="205"/>
        <v>41925.207638888889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225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>
        <f t="shared" si="202"/>
        <v>15</v>
      </c>
      <c r="O2939">
        <f t="shared" si="203"/>
        <v>4.09</v>
      </c>
      <c r="P2939" s="11" t="s">
        <v>8273</v>
      </c>
      <c r="Q2939" t="s">
        <v>8315</v>
      </c>
      <c r="R2939" s="15">
        <f t="shared" si="204"/>
        <v>41803.457326388889</v>
      </c>
      <c r="S2939" s="15">
        <f t="shared" si="205"/>
        <v>41833.457326388889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225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>
        <f t="shared" si="202"/>
        <v>6</v>
      </c>
      <c r="O2940">
        <f t="shared" si="203"/>
        <v>7.03</v>
      </c>
      <c r="P2940" s="11" t="s">
        <v>8273</v>
      </c>
      <c r="Q2940" t="s">
        <v>8315</v>
      </c>
      <c r="R2940" s="15">
        <f t="shared" si="204"/>
        <v>42004.703865740739</v>
      </c>
      <c r="S2940" s="15">
        <f t="shared" si="205"/>
        <v>42034.703865740739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223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>
        <f t="shared" si="202"/>
        <v>3</v>
      </c>
      <c r="O2941">
        <f t="shared" si="203"/>
        <v>8.92</v>
      </c>
      <c r="P2941" s="11" t="s">
        <v>8273</v>
      </c>
      <c r="Q2941" t="s">
        <v>8315</v>
      </c>
      <c r="R2941" s="15">
        <f t="shared" si="204"/>
        <v>41845.809166666666</v>
      </c>
      <c r="S2941" s="15">
        <f t="shared" si="205"/>
        <v>41879.041666666664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223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>
        <f t="shared" si="202"/>
        <v>9</v>
      </c>
      <c r="O2942">
        <f t="shared" si="203"/>
        <v>6.76</v>
      </c>
      <c r="P2942" s="11" t="s">
        <v>8273</v>
      </c>
      <c r="Q2942" t="s">
        <v>8315</v>
      </c>
      <c r="R2942" s="15">
        <f t="shared" si="204"/>
        <v>41982.773356481484</v>
      </c>
      <c r="S2942" s="15">
        <f t="shared" si="205"/>
        <v>42022.773356481484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220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>
        <f t="shared" si="202"/>
        <v>1</v>
      </c>
      <c r="O2943">
        <f t="shared" si="203"/>
        <v>220</v>
      </c>
      <c r="P2943" s="11" t="s">
        <v>8273</v>
      </c>
      <c r="Q2943" t="s">
        <v>8313</v>
      </c>
      <c r="R2943" s="15">
        <f t="shared" si="204"/>
        <v>42034.960127314815</v>
      </c>
      <c r="S2943" s="15">
        <f t="shared" si="205"/>
        <v>42064.960127314815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216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>
        <f t="shared" si="202"/>
        <v>0</v>
      </c>
      <c r="O2944">
        <f t="shared" si="203"/>
        <v>1.07</v>
      </c>
      <c r="P2944" s="11" t="s">
        <v>8273</v>
      </c>
      <c r="Q2944" t="s">
        <v>8313</v>
      </c>
      <c r="R2944" s="15">
        <f t="shared" si="204"/>
        <v>42334.803923611107</v>
      </c>
      <c r="S2944" s="15">
        <f t="shared" si="205"/>
        <v>42354.845833333333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216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>
        <f t="shared" si="202"/>
        <v>7</v>
      </c>
      <c r="O2945">
        <f t="shared" si="203"/>
        <v>0</v>
      </c>
      <c r="P2945" s="11" t="s">
        <v>8273</v>
      </c>
      <c r="Q2945" t="s">
        <v>8313</v>
      </c>
      <c r="R2945" s="15">
        <f t="shared" si="204"/>
        <v>42077.129398148143</v>
      </c>
      <c r="S2945" s="15">
        <f t="shared" si="205"/>
        <v>42107.129398148143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216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>
        <f t="shared" si="202"/>
        <v>2</v>
      </c>
      <c r="O2946">
        <f t="shared" si="203"/>
        <v>216</v>
      </c>
      <c r="P2946" s="11" t="s">
        <v>8273</v>
      </c>
      <c r="Q2946" t="s">
        <v>8313</v>
      </c>
      <c r="R2946" s="15">
        <f t="shared" si="204"/>
        <v>42132.9143287037</v>
      </c>
      <c r="S2946" s="15">
        <f t="shared" si="205"/>
        <v>42162.9143287037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215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>
        <f t="shared" ref="N2947:N3010" si="206">ROUND(E2947/D2947*100,0)</f>
        <v>0</v>
      </c>
      <c r="O2947">
        <f t="shared" ref="O2947:O3010" si="207">IFERROR(ROUND(E2947/L2947,2),0)</f>
        <v>0</v>
      </c>
      <c r="P2947" s="11" t="s">
        <v>8273</v>
      </c>
      <c r="Q2947" t="s">
        <v>8313</v>
      </c>
      <c r="R2947" s="15">
        <f t="shared" ref="R2947:R3010" si="208">(((J2947/60)/60)/24)+DATE(1970,1,1)</f>
        <v>42118.139583333337</v>
      </c>
      <c r="S2947" s="15">
        <f t="shared" ref="S2947:S3010" si="209">(((I2947/60)/60)/24)+DATE(1970,1,1)</f>
        <v>42148.139583333337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215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>
        <f t="shared" si="206"/>
        <v>11</v>
      </c>
      <c r="O2948">
        <f t="shared" si="207"/>
        <v>107.5</v>
      </c>
      <c r="P2948" s="11" t="s">
        <v>8273</v>
      </c>
      <c r="Q2948" t="s">
        <v>8313</v>
      </c>
      <c r="R2948" s="15">
        <f t="shared" si="208"/>
        <v>42567.531157407408</v>
      </c>
      <c r="S2948" s="15">
        <f t="shared" si="209"/>
        <v>42597.531157407408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>
        <f t="shared" si="206"/>
        <v>1</v>
      </c>
      <c r="O2949">
        <f t="shared" si="207"/>
        <v>16.54</v>
      </c>
      <c r="P2949" s="11" t="s">
        <v>8273</v>
      </c>
      <c r="Q2949" t="s">
        <v>8313</v>
      </c>
      <c r="R2949" s="15">
        <f t="shared" si="208"/>
        <v>42649.562118055561</v>
      </c>
      <c r="S2949" s="15">
        <f t="shared" si="209"/>
        <v>42698.715972222228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214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>
        <f t="shared" si="206"/>
        <v>0</v>
      </c>
      <c r="O2950">
        <f t="shared" si="207"/>
        <v>23.78</v>
      </c>
      <c r="P2950" s="11" t="s">
        <v>8273</v>
      </c>
      <c r="Q2950" t="s">
        <v>8313</v>
      </c>
      <c r="R2950" s="15">
        <f t="shared" si="208"/>
        <v>42097.649224537032</v>
      </c>
      <c r="S2950" s="15">
        <f t="shared" si="209"/>
        <v>42157.649224537032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212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>
        <f t="shared" si="206"/>
        <v>21</v>
      </c>
      <c r="O2951">
        <f t="shared" si="207"/>
        <v>106</v>
      </c>
      <c r="P2951" s="11" t="s">
        <v>8273</v>
      </c>
      <c r="Q2951" t="s">
        <v>8313</v>
      </c>
      <c r="R2951" s="15">
        <f t="shared" si="208"/>
        <v>42297.823113425926</v>
      </c>
      <c r="S2951" s="15">
        <f t="shared" si="209"/>
        <v>42327.864780092597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212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>
        <f t="shared" si="206"/>
        <v>0</v>
      </c>
      <c r="O2952">
        <f t="shared" si="207"/>
        <v>0</v>
      </c>
      <c r="P2952" s="11" t="s">
        <v>8273</v>
      </c>
      <c r="Q2952" t="s">
        <v>8313</v>
      </c>
      <c r="R2952" s="15">
        <f t="shared" si="208"/>
        <v>42362.36518518519</v>
      </c>
      <c r="S2952" s="15">
        <f t="shared" si="209"/>
        <v>42392.36518518519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212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>
        <f t="shared" si="206"/>
        <v>0</v>
      </c>
      <c r="O2953">
        <f t="shared" si="207"/>
        <v>3.66</v>
      </c>
      <c r="P2953" s="11" t="s">
        <v>8273</v>
      </c>
      <c r="Q2953" t="s">
        <v>8313</v>
      </c>
      <c r="R2953" s="15">
        <f t="shared" si="208"/>
        <v>41872.802928240737</v>
      </c>
      <c r="S2953" s="15">
        <f t="shared" si="209"/>
        <v>41917.802928240737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211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>
        <f t="shared" si="206"/>
        <v>1</v>
      </c>
      <c r="O2954">
        <f t="shared" si="207"/>
        <v>26.38</v>
      </c>
      <c r="P2954" s="11" t="s">
        <v>8273</v>
      </c>
      <c r="Q2954" t="s">
        <v>8313</v>
      </c>
      <c r="R2954" s="15">
        <f t="shared" si="208"/>
        <v>42628.690266203703</v>
      </c>
      <c r="S2954" s="15">
        <f t="shared" si="209"/>
        <v>42660.166666666672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211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>
        <f t="shared" si="206"/>
        <v>0</v>
      </c>
      <c r="O2955">
        <f t="shared" si="207"/>
        <v>70.33</v>
      </c>
      <c r="P2955" s="11" t="s">
        <v>8273</v>
      </c>
      <c r="Q2955" t="s">
        <v>8313</v>
      </c>
      <c r="R2955" s="15">
        <f t="shared" si="208"/>
        <v>42255.791909722218</v>
      </c>
      <c r="S2955" s="15">
        <f t="shared" si="209"/>
        <v>42285.791909722218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210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>
        <f t="shared" si="206"/>
        <v>1</v>
      </c>
      <c r="O2956">
        <f t="shared" si="207"/>
        <v>0</v>
      </c>
      <c r="P2956" s="11" t="s">
        <v>8273</v>
      </c>
      <c r="Q2956" t="s">
        <v>8313</v>
      </c>
      <c r="R2956" s="15">
        <f t="shared" si="208"/>
        <v>42790.583368055552</v>
      </c>
      <c r="S2956" s="15">
        <f t="shared" si="209"/>
        <v>42810.541701388895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210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>
        <f t="shared" si="206"/>
        <v>18</v>
      </c>
      <c r="O2957">
        <f t="shared" si="207"/>
        <v>19.09</v>
      </c>
      <c r="P2957" s="11" t="s">
        <v>8273</v>
      </c>
      <c r="Q2957" t="s">
        <v>8313</v>
      </c>
      <c r="R2957" s="15">
        <f t="shared" si="208"/>
        <v>42141.741307870368</v>
      </c>
      <c r="S2957" s="15">
        <f t="shared" si="209"/>
        <v>42171.741307870368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205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>
        <f t="shared" si="206"/>
        <v>3</v>
      </c>
      <c r="O2958">
        <f t="shared" si="207"/>
        <v>10.25</v>
      </c>
      <c r="P2958" s="11" t="s">
        <v>8273</v>
      </c>
      <c r="Q2958" t="s">
        <v>8313</v>
      </c>
      <c r="R2958" s="15">
        <f t="shared" si="208"/>
        <v>42464.958912037036</v>
      </c>
      <c r="S2958" s="15">
        <f t="shared" si="209"/>
        <v>42494.958912037036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205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>
        <f t="shared" si="206"/>
        <v>1</v>
      </c>
      <c r="O2959">
        <f t="shared" si="207"/>
        <v>68.33</v>
      </c>
      <c r="P2959" s="11" t="s">
        <v>8273</v>
      </c>
      <c r="Q2959" t="s">
        <v>8313</v>
      </c>
      <c r="R2959" s="15">
        <f t="shared" si="208"/>
        <v>42031.011249999996</v>
      </c>
      <c r="S2959" s="15">
        <f t="shared" si="209"/>
        <v>42090.969583333332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205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>
        <f t="shared" si="206"/>
        <v>0</v>
      </c>
      <c r="O2960">
        <f t="shared" si="207"/>
        <v>0</v>
      </c>
      <c r="P2960" s="11" t="s">
        <v>8273</v>
      </c>
      <c r="Q2960" t="s">
        <v>8313</v>
      </c>
      <c r="R2960" s="15">
        <f t="shared" si="208"/>
        <v>42438.779131944444</v>
      </c>
      <c r="S2960" s="15">
        <f t="shared" si="209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205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>
        <f t="shared" si="206"/>
        <v>2</v>
      </c>
      <c r="O2961">
        <f t="shared" si="207"/>
        <v>0</v>
      </c>
      <c r="P2961" s="11" t="s">
        <v>8273</v>
      </c>
      <c r="Q2961" t="s">
        <v>8313</v>
      </c>
      <c r="R2961" s="15">
        <f t="shared" si="208"/>
        <v>42498.008391203708</v>
      </c>
      <c r="S2961" s="15">
        <f t="shared" si="209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205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>
        <f t="shared" si="206"/>
        <v>0</v>
      </c>
      <c r="O2962">
        <f t="shared" si="207"/>
        <v>0</v>
      </c>
      <c r="P2962" s="11" t="s">
        <v>8273</v>
      </c>
      <c r="Q2962" t="s">
        <v>8313</v>
      </c>
      <c r="R2962" s="15">
        <f t="shared" si="208"/>
        <v>41863.757210648146</v>
      </c>
      <c r="S2962" s="15">
        <f t="shared" si="209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205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>
        <f t="shared" si="206"/>
        <v>4</v>
      </c>
      <c r="O2963">
        <f t="shared" si="207"/>
        <v>1.9</v>
      </c>
      <c r="P2963" s="11" t="s">
        <v>8273</v>
      </c>
      <c r="Q2963" t="s">
        <v>8274</v>
      </c>
      <c r="R2963" s="15">
        <f t="shared" si="208"/>
        <v>42061.212488425925</v>
      </c>
      <c r="S2963" s="15">
        <f t="shared" si="209"/>
        <v>42089.166666666672</v>
      </c>
      <c r="T2963">
        <f t="shared" ref="T2963:T2970" si="210">YEAR(R2963)</f>
        <v>2015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204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>
        <f t="shared" si="206"/>
        <v>20</v>
      </c>
      <c r="O2964">
        <f t="shared" si="207"/>
        <v>10.199999999999999</v>
      </c>
      <c r="P2964" s="11" t="s">
        <v>8273</v>
      </c>
      <c r="Q2964" t="s">
        <v>8274</v>
      </c>
      <c r="R2964" s="15">
        <f t="shared" si="208"/>
        <v>42036.24428240741</v>
      </c>
      <c r="S2964" s="15">
        <f t="shared" si="209"/>
        <v>42064.290972222225</v>
      </c>
      <c r="T2964">
        <f t="shared" si="210"/>
        <v>2015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203.9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>
        <f t="shared" si="206"/>
        <v>2</v>
      </c>
      <c r="O2965">
        <f t="shared" si="207"/>
        <v>2.08</v>
      </c>
      <c r="P2965" s="11" t="s">
        <v>8273</v>
      </c>
      <c r="Q2965" t="s">
        <v>8274</v>
      </c>
      <c r="R2965" s="15">
        <f t="shared" si="208"/>
        <v>42157.470185185186</v>
      </c>
      <c r="S2965" s="15">
        <f t="shared" si="209"/>
        <v>42187.470185185186</v>
      </c>
      <c r="T2965">
        <f t="shared" si="210"/>
        <v>2015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202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>
        <f t="shared" si="206"/>
        <v>4</v>
      </c>
      <c r="O2966">
        <f t="shared" si="207"/>
        <v>1.03</v>
      </c>
      <c r="P2966" s="11" t="s">
        <v>8273</v>
      </c>
      <c r="Q2966" t="s">
        <v>8274</v>
      </c>
      <c r="R2966" s="15">
        <f t="shared" si="208"/>
        <v>41827.909942129627</v>
      </c>
      <c r="S2966" s="15">
        <f t="shared" si="209"/>
        <v>41857.897222222222</v>
      </c>
      <c r="T2966">
        <f t="shared" si="210"/>
        <v>2014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202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>
        <f t="shared" si="206"/>
        <v>13</v>
      </c>
      <c r="O2967">
        <f t="shared" si="207"/>
        <v>5.18</v>
      </c>
      <c r="P2967" s="11" t="s">
        <v>8273</v>
      </c>
      <c r="Q2967" t="s">
        <v>8274</v>
      </c>
      <c r="R2967" s="15">
        <f t="shared" si="208"/>
        <v>42162.729548611111</v>
      </c>
      <c r="S2967" s="15">
        <f t="shared" si="209"/>
        <v>42192.729548611111</v>
      </c>
      <c r="T2967">
        <f t="shared" si="210"/>
        <v>2015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201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>
        <f t="shared" si="206"/>
        <v>2</v>
      </c>
      <c r="O2968">
        <f t="shared" si="207"/>
        <v>1.57</v>
      </c>
      <c r="P2968" s="11" t="s">
        <v>8273</v>
      </c>
      <c r="Q2968" t="s">
        <v>8274</v>
      </c>
      <c r="R2968" s="15">
        <f t="shared" si="208"/>
        <v>42233.738564814819</v>
      </c>
      <c r="S2968" s="15">
        <f t="shared" si="209"/>
        <v>42263.738564814819</v>
      </c>
      <c r="T2968">
        <f t="shared" si="210"/>
        <v>2015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201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>
        <f t="shared" si="206"/>
        <v>4</v>
      </c>
      <c r="O2969">
        <f t="shared" si="207"/>
        <v>2.83</v>
      </c>
      <c r="P2969" s="11" t="s">
        <v>8273</v>
      </c>
      <c r="Q2969" t="s">
        <v>8274</v>
      </c>
      <c r="R2969" s="15">
        <f t="shared" si="208"/>
        <v>42042.197824074072</v>
      </c>
      <c r="S2969" s="15">
        <f t="shared" si="209"/>
        <v>42072.156157407408</v>
      </c>
      <c r="T2969">
        <f t="shared" si="210"/>
        <v>2015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201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>
        <f t="shared" si="206"/>
        <v>6</v>
      </c>
      <c r="O2970">
        <f t="shared" si="207"/>
        <v>4.28</v>
      </c>
      <c r="P2970" s="11" t="s">
        <v>8273</v>
      </c>
      <c r="Q2970" t="s">
        <v>8274</v>
      </c>
      <c r="R2970" s="15">
        <f t="shared" si="208"/>
        <v>42585.523842592593</v>
      </c>
      <c r="S2970" s="15">
        <f t="shared" si="209"/>
        <v>42599.165972222225</v>
      </c>
      <c r="T2970">
        <f t="shared" si="210"/>
        <v>2016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200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>
        <f t="shared" si="206"/>
        <v>20</v>
      </c>
      <c r="O2971">
        <f t="shared" si="207"/>
        <v>11.76</v>
      </c>
      <c r="P2971" s="11" t="s">
        <v>8273</v>
      </c>
      <c r="Q2971" t="s">
        <v>8274</v>
      </c>
      <c r="R2971" s="15">
        <f t="shared" si="208"/>
        <v>42097.786493055552</v>
      </c>
      <c r="S2971" s="15">
        <f t="shared" si="209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200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>
        <f t="shared" si="206"/>
        <v>3</v>
      </c>
      <c r="O2972">
        <f t="shared" si="207"/>
        <v>2.2000000000000002</v>
      </c>
      <c r="P2972" s="11" t="s">
        <v>8273</v>
      </c>
      <c r="Q2972" t="s">
        <v>8274</v>
      </c>
      <c r="R2972" s="15">
        <f t="shared" si="208"/>
        <v>41808.669571759259</v>
      </c>
      <c r="S2972" s="15">
        <f t="shared" si="209"/>
        <v>41838.669571759259</v>
      </c>
      <c r="T2972">
        <f t="shared" ref="T2972:T2977" si="211">YEAR(R2972)</f>
        <v>2014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200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>
        <f t="shared" si="206"/>
        <v>6</v>
      </c>
      <c r="O2973">
        <f t="shared" si="207"/>
        <v>4.6500000000000004</v>
      </c>
      <c r="P2973" s="11" t="s">
        <v>8273</v>
      </c>
      <c r="Q2973" t="s">
        <v>8274</v>
      </c>
      <c r="R2973" s="15">
        <f t="shared" si="208"/>
        <v>41852.658310185187</v>
      </c>
      <c r="S2973" s="15">
        <f t="shared" si="209"/>
        <v>41882.658310185187</v>
      </c>
      <c r="T2973">
        <f t="shared" si="211"/>
        <v>2014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>
        <f t="shared" si="206"/>
        <v>10</v>
      </c>
      <c r="O2974">
        <f t="shared" si="207"/>
        <v>11.76</v>
      </c>
      <c r="P2974" s="11" t="s">
        <v>8273</v>
      </c>
      <c r="Q2974" t="s">
        <v>8274</v>
      </c>
      <c r="R2974" s="15">
        <f t="shared" si="208"/>
        <v>42694.110185185185</v>
      </c>
      <c r="S2974" s="15">
        <f t="shared" si="209"/>
        <v>42709.041666666672</v>
      </c>
      <c r="T2974">
        <f t="shared" si="211"/>
        <v>2016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200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>
        <f t="shared" si="206"/>
        <v>4</v>
      </c>
      <c r="O2975">
        <f t="shared" si="207"/>
        <v>6.06</v>
      </c>
      <c r="P2975" s="11" t="s">
        <v>8273</v>
      </c>
      <c r="Q2975" t="s">
        <v>8274</v>
      </c>
      <c r="R2975" s="15">
        <f t="shared" si="208"/>
        <v>42341.818379629629</v>
      </c>
      <c r="S2975" s="15">
        <f t="shared" si="209"/>
        <v>42370.166666666672</v>
      </c>
      <c r="T2975">
        <f t="shared" si="211"/>
        <v>2015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200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>
        <f t="shared" si="206"/>
        <v>4</v>
      </c>
      <c r="O2976">
        <f t="shared" si="207"/>
        <v>2.2999999999999998</v>
      </c>
      <c r="P2976" s="11" t="s">
        <v>8273</v>
      </c>
      <c r="Q2976" t="s">
        <v>8274</v>
      </c>
      <c r="R2976" s="15">
        <f t="shared" si="208"/>
        <v>41880.061006944445</v>
      </c>
      <c r="S2976" s="15">
        <f t="shared" si="209"/>
        <v>41908.065972222219</v>
      </c>
      <c r="T2976">
        <f t="shared" si="211"/>
        <v>2014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200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>
        <f t="shared" si="206"/>
        <v>3</v>
      </c>
      <c r="O2977">
        <f t="shared" si="207"/>
        <v>1.77</v>
      </c>
      <c r="P2977" s="11" t="s">
        <v>8273</v>
      </c>
      <c r="Q2977" t="s">
        <v>8274</v>
      </c>
      <c r="R2977" s="15">
        <f t="shared" si="208"/>
        <v>41941.683865740742</v>
      </c>
      <c r="S2977" s="15">
        <f t="shared" si="209"/>
        <v>41970.125</v>
      </c>
      <c r="T2977">
        <f t="shared" si="211"/>
        <v>2014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200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>
        <f t="shared" si="206"/>
        <v>286</v>
      </c>
      <c r="O2978">
        <f t="shared" si="207"/>
        <v>14.29</v>
      </c>
      <c r="P2978" s="11" t="s">
        <v>8273</v>
      </c>
      <c r="Q2978" t="s">
        <v>8274</v>
      </c>
      <c r="R2978" s="15">
        <f t="shared" si="208"/>
        <v>42425.730671296296</v>
      </c>
      <c r="S2978" s="15">
        <f t="shared" si="209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199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>
        <f t="shared" si="206"/>
        <v>7</v>
      </c>
      <c r="O2979">
        <f t="shared" si="207"/>
        <v>6.63</v>
      </c>
      <c r="P2979" s="11" t="s">
        <v>8273</v>
      </c>
      <c r="Q2979" t="s">
        <v>8274</v>
      </c>
      <c r="R2979" s="15">
        <f t="shared" si="208"/>
        <v>42026.88118055556</v>
      </c>
      <c r="S2979" s="15">
        <f t="shared" si="209"/>
        <v>42086.093055555553</v>
      </c>
      <c r="T2979">
        <f t="shared" ref="T2979:T2982" si="212">YEAR(R2979)</f>
        <v>2015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196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>
        <f t="shared" si="206"/>
        <v>26</v>
      </c>
      <c r="O2980">
        <f t="shared" si="207"/>
        <v>12.25</v>
      </c>
      <c r="P2980" s="11" t="s">
        <v>8273</v>
      </c>
      <c r="Q2980" t="s">
        <v>8274</v>
      </c>
      <c r="R2980" s="15">
        <f t="shared" si="208"/>
        <v>41922.640590277777</v>
      </c>
      <c r="S2980" s="15">
        <f t="shared" si="209"/>
        <v>41932.249305555553</v>
      </c>
      <c r="T2980">
        <f t="shared" si="212"/>
        <v>2014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196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>
        <f t="shared" si="206"/>
        <v>4</v>
      </c>
      <c r="O2981">
        <f t="shared" si="207"/>
        <v>4.26</v>
      </c>
      <c r="P2981" s="11" t="s">
        <v>8273</v>
      </c>
      <c r="Q2981" t="s">
        <v>8274</v>
      </c>
      <c r="R2981" s="15">
        <f t="shared" si="208"/>
        <v>41993.824340277773</v>
      </c>
      <c r="S2981" s="15">
        <f t="shared" si="209"/>
        <v>42010.25</v>
      </c>
      <c r="T2981">
        <f t="shared" si="212"/>
        <v>2014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195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>
        <f t="shared" si="206"/>
        <v>7</v>
      </c>
      <c r="O2982">
        <f t="shared" si="207"/>
        <v>8.1300000000000008</v>
      </c>
      <c r="P2982" s="11" t="s">
        <v>8273</v>
      </c>
      <c r="Q2982" t="s">
        <v>8274</v>
      </c>
      <c r="R2982" s="15">
        <f t="shared" si="208"/>
        <v>42219.915856481486</v>
      </c>
      <c r="S2982" s="15">
        <f t="shared" si="209"/>
        <v>42240.083333333328</v>
      </c>
      <c r="T2982">
        <f t="shared" si="212"/>
        <v>2015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195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>
        <f t="shared" si="206"/>
        <v>5</v>
      </c>
      <c r="O2983">
        <f t="shared" si="207"/>
        <v>2.0099999999999998</v>
      </c>
      <c r="P2983" s="11" t="s">
        <v>8273</v>
      </c>
      <c r="Q2983" t="s">
        <v>8313</v>
      </c>
      <c r="R2983" s="15">
        <f t="shared" si="208"/>
        <v>42225.559675925921</v>
      </c>
      <c r="S2983" s="15">
        <f t="shared" si="209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195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>
        <f t="shared" si="206"/>
        <v>4</v>
      </c>
      <c r="O2984">
        <f t="shared" si="207"/>
        <v>3.31</v>
      </c>
      <c r="P2984" s="11" t="s">
        <v>8273</v>
      </c>
      <c r="Q2984" t="s">
        <v>8313</v>
      </c>
      <c r="R2984" s="15">
        <f t="shared" si="208"/>
        <v>42381.686840277776</v>
      </c>
      <c r="S2984" s="15">
        <f t="shared" si="209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194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>
        <f t="shared" si="206"/>
        <v>0</v>
      </c>
      <c r="O2985">
        <f t="shared" si="207"/>
        <v>0.18</v>
      </c>
      <c r="P2985" s="11" t="s">
        <v>8273</v>
      </c>
      <c r="Q2985" t="s">
        <v>8313</v>
      </c>
      <c r="R2985" s="15">
        <f t="shared" si="208"/>
        <v>41894.632361111115</v>
      </c>
      <c r="S2985" s="15">
        <f t="shared" si="209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190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>
        <f t="shared" si="206"/>
        <v>1</v>
      </c>
      <c r="O2986">
        <f t="shared" si="207"/>
        <v>0.87</v>
      </c>
      <c r="P2986" s="11" t="s">
        <v>8273</v>
      </c>
      <c r="Q2986" t="s">
        <v>8313</v>
      </c>
      <c r="R2986" s="15">
        <f t="shared" si="208"/>
        <v>42576.278715277775</v>
      </c>
      <c r="S2986" s="15">
        <f t="shared" si="209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190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>
        <f t="shared" si="206"/>
        <v>2</v>
      </c>
      <c r="O2987">
        <f t="shared" si="207"/>
        <v>1.71</v>
      </c>
      <c r="P2987" s="11" t="s">
        <v>8273</v>
      </c>
      <c r="Q2987" t="s">
        <v>8313</v>
      </c>
      <c r="R2987" s="15">
        <f t="shared" si="208"/>
        <v>42654.973703703698</v>
      </c>
      <c r="S2987" s="15">
        <f t="shared" si="209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189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>
        <f t="shared" si="206"/>
        <v>8</v>
      </c>
      <c r="O2988">
        <f t="shared" si="207"/>
        <v>3.38</v>
      </c>
      <c r="P2988" s="11" t="s">
        <v>8273</v>
      </c>
      <c r="Q2988" t="s">
        <v>8313</v>
      </c>
      <c r="R2988" s="15">
        <f t="shared" si="208"/>
        <v>42431.500069444446</v>
      </c>
      <c r="S2988" s="15">
        <f t="shared" si="209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188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>
        <f t="shared" si="206"/>
        <v>1</v>
      </c>
      <c r="O2989">
        <f t="shared" si="207"/>
        <v>0.71</v>
      </c>
      <c r="P2989" s="11" t="s">
        <v>8273</v>
      </c>
      <c r="Q2989" t="s">
        <v>8313</v>
      </c>
      <c r="R2989" s="15">
        <f t="shared" si="208"/>
        <v>42627.307303240741</v>
      </c>
      <c r="S2989" s="15">
        <f t="shared" si="209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187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>
        <f t="shared" si="206"/>
        <v>19</v>
      </c>
      <c r="O2990">
        <f t="shared" si="207"/>
        <v>6.68</v>
      </c>
      <c r="P2990" s="11" t="s">
        <v>8273</v>
      </c>
      <c r="Q2990" t="s">
        <v>8313</v>
      </c>
      <c r="R2990" s="15">
        <f t="shared" si="208"/>
        <v>42511.362048611118</v>
      </c>
      <c r="S2990" s="15">
        <f t="shared" si="209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186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>
        <f t="shared" si="206"/>
        <v>1</v>
      </c>
      <c r="O2991">
        <f t="shared" si="207"/>
        <v>0.51</v>
      </c>
      <c r="P2991" s="11" t="s">
        <v>8273</v>
      </c>
      <c r="Q2991" t="s">
        <v>8313</v>
      </c>
      <c r="R2991" s="15">
        <f t="shared" si="208"/>
        <v>42337.02039351852</v>
      </c>
      <c r="S2991" s="15">
        <f t="shared" si="209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185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>
        <f t="shared" si="206"/>
        <v>2</v>
      </c>
      <c r="O2992">
        <f t="shared" si="207"/>
        <v>6.85</v>
      </c>
      <c r="P2992" s="11" t="s">
        <v>8273</v>
      </c>
      <c r="Q2992" t="s">
        <v>8313</v>
      </c>
      <c r="R2992" s="15">
        <f t="shared" si="208"/>
        <v>42341.57430555555</v>
      </c>
      <c r="S2992" s="15">
        <f t="shared" si="209"/>
        <v>42376.57430555555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185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>
        <f t="shared" si="206"/>
        <v>2</v>
      </c>
      <c r="O2993">
        <f t="shared" si="207"/>
        <v>1.99</v>
      </c>
      <c r="P2993" s="11" t="s">
        <v>8273</v>
      </c>
      <c r="Q2993" t="s">
        <v>8313</v>
      </c>
      <c r="R2993" s="15">
        <f t="shared" si="208"/>
        <v>42740.837152777778</v>
      </c>
      <c r="S2993" s="15">
        <f t="shared" si="209"/>
        <v>42762.837152777778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180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>
        <f t="shared" si="206"/>
        <v>6</v>
      </c>
      <c r="O2994">
        <f t="shared" si="207"/>
        <v>2.81</v>
      </c>
      <c r="P2994" s="11" t="s">
        <v>8273</v>
      </c>
      <c r="Q2994" t="s">
        <v>8313</v>
      </c>
      <c r="R2994" s="15">
        <f t="shared" si="208"/>
        <v>42622.767476851848</v>
      </c>
      <c r="S2994" s="15">
        <f t="shared" si="209"/>
        <v>42652.767476851848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180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>
        <f t="shared" si="206"/>
        <v>18</v>
      </c>
      <c r="O2995">
        <f t="shared" si="207"/>
        <v>8.18</v>
      </c>
      <c r="P2995" s="11" t="s">
        <v>8273</v>
      </c>
      <c r="Q2995" t="s">
        <v>8313</v>
      </c>
      <c r="R2995" s="15">
        <f t="shared" si="208"/>
        <v>42390.838738425926</v>
      </c>
      <c r="S2995" s="15">
        <f t="shared" si="209"/>
        <v>42420.838738425926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180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>
        <f t="shared" si="206"/>
        <v>60</v>
      </c>
      <c r="O2996">
        <f t="shared" si="207"/>
        <v>3.05</v>
      </c>
      <c r="P2996" s="11" t="s">
        <v>8273</v>
      </c>
      <c r="Q2996" t="s">
        <v>8313</v>
      </c>
      <c r="R2996" s="15">
        <f t="shared" si="208"/>
        <v>41885.478842592594</v>
      </c>
      <c r="S2996" s="15">
        <f t="shared" si="209"/>
        <v>41915.478842592594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>
        <f t="shared" si="206"/>
        <v>1</v>
      </c>
      <c r="O2997">
        <f t="shared" si="207"/>
        <v>0.72</v>
      </c>
      <c r="P2997" s="11" t="s">
        <v>8273</v>
      </c>
      <c r="Q2997" t="s">
        <v>8313</v>
      </c>
      <c r="R2997" s="15">
        <f t="shared" si="208"/>
        <v>42724.665173611109</v>
      </c>
      <c r="S2997" s="15">
        <f t="shared" si="209"/>
        <v>42754.665173611109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>
        <f t="shared" si="206"/>
        <v>1</v>
      </c>
      <c r="O2998">
        <f t="shared" si="207"/>
        <v>0.46</v>
      </c>
      <c r="P2998" s="11" t="s">
        <v>8273</v>
      </c>
      <c r="Q2998" t="s">
        <v>8313</v>
      </c>
      <c r="R2998" s="15">
        <f t="shared" si="208"/>
        <v>42090.912500000006</v>
      </c>
      <c r="S2998" s="15">
        <f t="shared" si="209"/>
        <v>42150.912500000006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178.52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>
        <f t="shared" si="206"/>
        <v>2</v>
      </c>
      <c r="O2999">
        <f t="shared" si="207"/>
        <v>1.55</v>
      </c>
      <c r="P2999" s="11" t="s">
        <v>8273</v>
      </c>
      <c r="Q2999" t="s">
        <v>8313</v>
      </c>
      <c r="R2999" s="15">
        <f t="shared" si="208"/>
        <v>42775.733715277776</v>
      </c>
      <c r="S2999" s="15">
        <f t="shared" si="209"/>
        <v>42793.207638888889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178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>
        <f t="shared" si="206"/>
        <v>0</v>
      </c>
      <c r="O3000">
        <f t="shared" si="207"/>
        <v>0.41</v>
      </c>
      <c r="P3000" s="11" t="s">
        <v>8273</v>
      </c>
      <c r="Q3000" t="s">
        <v>8313</v>
      </c>
      <c r="R3000" s="15">
        <f t="shared" si="208"/>
        <v>41778.193622685183</v>
      </c>
      <c r="S3000" s="15">
        <f t="shared" si="209"/>
        <v>41806.184027777781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177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>
        <f t="shared" si="206"/>
        <v>13</v>
      </c>
      <c r="O3001">
        <f t="shared" si="207"/>
        <v>8.85</v>
      </c>
      <c r="P3001" s="11" t="s">
        <v>8273</v>
      </c>
      <c r="Q3001" t="s">
        <v>8313</v>
      </c>
      <c r="R3001" s="15">
        <f t="shared" si="208"/>
        <v>42780.740277777775</v>
      </c>
      <c r="S3001" s="15">
        <f t="shared" si="209"/>
        <v>42795.083333333328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177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>
        <f t="shared" si="206"/>
        <v>35</v>
      </c>
      <c r="O3002">
        <f t="shared" si="207"/>
        <v>22.13</v>
      </c>
      <c r="P3002" s="11" t="s">
        <v>8273</v>
      </c>
      <c r="Q3002" t="s">
        <v>8313</v>
      </c>
      <c r="R3002" s="15">
        <f t="shared" si="208"/>
        <v>42752.827199074076</v>
      </c>
      <c r="S3002" s="15">
        <f t="shared" si="209"/>
        <v>42766.75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175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>
        <f t="shared" si="206"/>
        <v>2</v>
      </c>
      <c r="O3003">
        <f t="shared" si="207"/>
        <v>1</v>
      </c>
      <c r="P3003" s="11" t="s">
        <v>8273</v>
      </c>
      <c r="Q3003" t="s">
        <v>8313</v>
      </c>
      <c r="R3003" s="15">
        <f t="shared" si="208"/>
        <v>42534.895625000005</v>
      </c>
      <c r="S3003" s="15">
        <f t="shared" si="209"/>
        <v>42564.895625000005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175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>
        <f t="shared" si="206"/>
        <v>3</v>
      </c>
      <c r="O3004">
        <f t="shared" si="207"/>
        <v>1.68</v>
      </c>
      <c r="P3004" s="11" t="s">
        <v>8273</v>
      </c>
      <c r="Q3004" t="s">
        <v>8313</v>
      </c>
      <c r="R3004" s="15">
        <f t="shared" si="208"/>
        <v>41239.83625</v>
      </c>
      <c r="S3004" s="15">
        <f t="shared" si="209"/>
        <v>41269.83625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173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>
        <f t="shared" si="206"/>
        <v>6</v>
      </c>
      <c r="O3005">
        <f t="shared" si="207"/>
        <v>10.18</v>
      </c>
      <c r="P3005" s="11" t="s">
        <v>8273</v>
      </c>
      <c r="Q3005" t="s">
        <v>8313</v>
      </c>
      <c r="R3005" s="15">
        <f t="shared" si="208"/>
        <v>42398.849259259259</v>
      </c>
      <c r="S3005" s="15">
        <f t="shared" si="209"/>
        <v>42430.249305555553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170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>
        <f t="shared" si="206"/>
        <v>0</v>
      </c>
      <c r="O3006">
        <f t="shared" si="207"/>
        <v>0.61</v>
      </c>
      <c r="P3006" s="11" t="s">
        <v>8273</v>
      </c>
      <c r="Q3006" t="s">
        <v>8313</v>
      </c>
      <c r="R3006" s="15">
        <f t="shared" si="208"/>
        <v>41928.881064814814</v>
      </c>
      <c r="S3006" s="15">
        <f t="shared" si="209"/>
        <v>41958.922731481478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170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>
        <f t="shared" si="206"/>
        <v>2</v>
      </c>
      <c r="O3007">
        <f t="shared" si="207"/>
        <v>1.44</v>
      </c>
      <c r="P3007" s="11" t="s">
        <v>8273</v>
      </c>
      <c r="Q3007" t="s">
        <v>8313</v>
      </c>
      <c r="R3007" s="15">
        <f t="shared" si="208"/>
        <v>41888.674826388888</v>
      </c>
      <c r="S3007" s="15">
        <f t="shared" si="209"/>
        <v>41918.674826388888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170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>
        <f t="shared" si="206"/>
        <v>2</v>
      </c>
      <c r="O3008">
        <f t="shared" si="207"/>
        <v>1.75</v>
      </c>
      <c r="P3008" s="11" t="s">
        <v>8273</v>
      </c>
      <c r="Q3008" t="s">
        <v>8313</v>
      </c>
      <c r="R3008" s="15">
        <f t="shared" si="208"/>
        <v>41957.756840277783</v>
      </c>
      <c r="S3008" s="15">
        <f t="shared" si="209"/>
        <v>41987.756840277783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170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>
        <f t="shared" si="206"/>
        <v>28</v>
      </c>
      <c r="O3009">
        <f t="shared" si="207"/>
        <v>8.5</v>
      </c>
      <c r="P3009" s="11" t="s">
        <v>8273</v>
      </c>
      <c r="Q3009" t="s">
        <v>8313</v>
      </c>
      <c r="R3009" s="15">
        <f t="shared" si="208"/>
        <v>42098.216238425928</v>
      </c>
      <c r="S3009" s="15">
        <f t="shared" si="209"/>
        <v>42119.216238425928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170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>
        <f t="shared" si="206"/>
        <v>6</v>
      </c>
      <c r="O3010">
        <f t="shared" si="207"/>
        <v>6.54</v>
      </c>
      <c r="P3010" s="11" t="s">
        <v>8273</v>
      </c>
      <c r="Q3010" t="s">
        <v>8313</v>
      </c>
      <c r="R3010" s="15">
        <f t="shared" si="208"/>
        <v>42360.212025462963</v>
      </c>
      <c r="S3010" s="15">
        <f t="shared" si="209"/>
        <v>42390.212025462963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165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>
        <f t="shared" ref="N3011:N3074" si="213">ROUND(E3011/D3011*100,0)</f>
        <v>1</v>
      </c>
      <c r="O3011">
        <f t="shared" ref="O3011:O3074" si="214">IFERROR(ROUND(E3011/L3011,2),0)</f>
        <v>1.29</v>
      </c>
      <c r="P3011" s="11" t="s">
        <v>8273</v>
      </c>
      <c r="Q3011" t="s">
        <v>8313</v>
      </c>
      <c r="R3011" s="15">
        <f t="shared" ref="R3011:R3074" si="215">(((J3011/60)/60)/24)+DATE(1970,1,1)</f>
        <v>41939.569907407407</v>
      </c>
      <c r="S3011" s="15">
        <f t="shared" ref="S3011:S3074" si="216">(((I3011/60)/60)/24)+DATE(1970,1,1)</f>
        <v>41969.611574074079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165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>
        <f t="shared" si="213"/>
        <v>11</v>
      </c>
      <c r="O3012">
        <f t="shared" si="214"/>
        <v>11</v>
      </c>
      <c r="P3012" s="11" t="s">
        <v>8273</v>
      </c>
      <c r="Q3012" t="s">
        <v>8313</v>
      </c>
      <c r="R3012" s="15">
        <f t="shared" si="215"/>
        <v>41996.832395833335</v>
      </c>
      <c r="S3012" s="15">
        <f t="shared" si="216"/>
        <v>42056.832395833335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162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>
        <f t="shared" si="213"/>
        <v>54</v>
      </c>
      <c r="O3013">
        <f t="shared" si="214"/>
        <v>6.48</v>
      </c>
      <c r="P3013" s="11" t="s">
        <v>8273</v>
      </c>
      <c r="Q3013" t="s">
        <v>8313</v>
      </c>
      <c r="R3013" s="15">
        <f t="shared" si="215"/>
        <v>42334.468935185185</v>
      </c>
      <c r="S3013" s="15">
        <f t="shared" si="216"/>
        <v>42361.957638888889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160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>
        <f t="shared" si="213"/>
        <v>4</v>
      </c>
      <c r="O3014">
        <f t="shared" si="214"/>
        <v>2.91</v>
      </c>
      <c r="P3014" s="11" t="s">
        <v>8273</v>
      </c>
      <c r="Q3014" t="s">
        <v>8313</v>
      </c>
      <c r="R3014" s="15">
        <f t="shared" si="215"/>
        <v>42024.702893518523</v>
      </c>
      <c r="S3014" s="15">
        <f t="shared" si="216"/>
        <v>42045.702893518523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160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>
        <f t="shared" si="213"/>
        <v>2</v>
      </c>
      <c r="O3015">
        <f t="shared" si="214"/>
        <v>1.5</v>
      </c>
      <c r="P3015" s="11" t="s">
        <v>8273</v>
      </c>
      <c r="Q3015" t="s">
        <v>8313</v>
      </c>
      <c r="R3015" s="15">
        <f t="shared" si="215"/>
        <v>42146.836215277777</v>
      </c>
      <c r="S3015" s="15">
        <f t="shared" si="216"/>
        <v>42176.836215277777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156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>
        <f t="shared" si="213"/>
        <v>1</v>
      </c>
      <c r="O3016">
        <f t="shared" si="214"/>
        <v>0.28000000000000003</v>
      </c>
      <c r="P3016" s="11" t="s">
        <v>8273</v>
      </c>
      <c r="Q3016" t="s">
        <v>8313</v>
      </c>
      <c r="R3016" s="15">
        <f t="shared" si="215"/>
        <v>41920.123611111114</v>
      </c>
      <c r="S3016" s="15">
        <f t="shared" si="216"/>
        <v>41948.208333333336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155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>
        <f t="shared" si="213"/>
        <v>5</v>
      </c>
      <c r="O3017">
        <f t="shared" si="214"/>
        <v>3.88</v>
      </c>
      <c r="P3017" s="11" t="s">
        <v>8273</v>
      </c>
      <c r="Q3017" t="s">
        <v>8313</v>
      </c>
      <c r="R3017" s="15">
        <f t="shared" si="215"/>
        <v>41785.72729166667</v>
      </c>
      <c r="S3017" s="15">
        <f t="shared" si="216"/>
        <v>41801.166666666664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153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>
        <f t="shared" si="213"/>
        <v>2</v>
      </c>
      <c r="O3018">
        <f t="shared" si="214"/>
        <v>4.25</v>
      </c>
      <c r="P3018" s="11" t="s">
        <v>8273</v>
      </c>
      <c r="Q3018" t="s">
        <v>8313</v>
      </c>
      <c r="R3018" s="15">
        <f t="shared" si="215"/>
        <v>41778.548055555555</v>
      </c>
      <c r="S3018" s="15">
        <f t="shared" si="216"/>
        <v>41838.548055555555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153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>
        <f t="shared" si="213"/>
        <v>1</v>
      </c>
      <c r="O3019">
        <f t="shared" si="214"/>
        <v>0.96</v>
      </c>
      <c r="P3019" s="11" t="s">
        <v>8273</v>
      </c>
      <c r="Q3019" t="s">
        <v>8313</v>
      </c>
      <c r="R3019" s="15">
        <f t="shared" si="215"/>
        <v>41841.850034722222</v>
      </c>
      <c r="S3019" s="15">
        <f t="shared" si="216"/>
        <v>41871.850034722222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153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>
        <f t="shared" si="213"/>
        <v>4</v>
      </c>
      <c r="O3020">
        <f t="shared" si="214"/>
        <v>3.73</v>
      </c>
      <c r="P3020" s="11" t="s">
        <v>8273</v>
      </c>
      <c r="Q3020" t="s">
        <v>8313</v>
      </c>
      <c r="R3020" s="15">
        <f t="shared" si="215"/>
        <v>42163.29833333334</v>
      </c>
      <c r="S3020" s="15">
        <f t="shared" si="216"/>
        <v>42205.916666666672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151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>
        <f t="shared" si="213"/>
        <v>1</v>
      </c>
      <c r="O3021">
        <f t="shared" si="214"/>
        <v>0.67</v>
      </c>
      <c r="P3021" s="11" t="s">
        <v>8273</v>
      </c>
      <c r="Q3021" t="s">
        <v>8313</v>
      </c>
      <c r="R3021" s="15">
        <f t="shared" si="215"/>
        <v>41758.833564814813</v>
      </c>
      <c r="S3021" s="15">
        <f t="shared" si="216"/>
        <v>41786.125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151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>
        <f t="shared" si="213"/>
        <v>2</v>
      </c>
      <c r="O3022">
        <f t="shared" si="214"/>
        <v>5.03</v>
      </c>
      <c r="P3022" s="11" t="s">
        <v>8273</v>
      </c>
      <c r="Q3022" t="s">
        <v>8313</v>
      </c>
      <c r="R3022" s="15">
        <f t="shared" si="215"/>
        <v>42170.846446759257</v>
      </c>
      <c r="S3022" s="15">
        <f t="shared" si="216"/>
        <v>42230.846446759257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151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>
        <f t="shared" si="213"/>
        <v>3</v>
      </c>
      <c r="O3023">
        <f t="shared" si="214"/>
        <v>1.47</v>
      </c>
      <c r="P3023" s="11" t="s">
        <v>8273</v>
      </c>
      <c r="Q3023" t="s">
        <v>8313</v>
      </c>
      <c r="R3023" s="15">
        <f t="shared" si="215"/>
        <v>42660.618854166663</v>
      </c>
      <c r="S3023" s="15">
        <f t="shared" si="216"/>
        <v>42696.249305555553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151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>
        <f t="shared" si="213"/>
        <v>2</v>
      </c>
      <c r="O3024">
        <f t="shared" si="214"/>
        <v>2.44</v>
      </c>
      <c r="P3024" s="11" t="s">
        <v>8273</v>
      </c>
      <c r="Q3024" t="s">
        <v>8313</v>
      </c>
      <c r="R3024" s="15">
        <f t="shared" si="215"/>
        <v>42564.95380787037</v>
      </c>
      <c r="S3024" s="15">
        <f t="shared" si="216"/>
        <v>42609.95380787037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151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>
        <f t="shared" si="213"/>
        <v>22</v>
      </c>
      <c r="O3025">
        <f t="shared" si="214"/>
        <v>25.17</v>
      </c>
      <c r="P3025" s="11" t="s">
        <v>8273</v>
      </c>
      <c r="Q3025" t="s">
        <v>8313</v>
      </c>
      <c r="R3025" s="15">
        <f t="shared" si="215"/>
        <v>42121.675763888896</v>
      </c>
      <c r="S3025" s="15">
        <f t="shared" si="216"/>
        <v>42166.675763888896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151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>
        <f t="shared" si="213"/>
        <v>3</v>
      </c>
      <c r="O3026">
        <f t="shared" si="214"/>
        <v>0.83</v>
      </c>
      <c r="P3026" s="11" t="s">
        <v>8273</v>
      </c>
      <c r="Q3026" t="s">
        <v>8313</v>
      </c>
      <c r="R3026" s="15">
        <f t="shared" si="215"/>
        <v>41158.993923611109</v>
      </c>
      <c r="S3026" s="15">
        <f t="shared" si="216"/>
        <v>41188.993923611109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150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>
        <f t="shared" si="213"/>
        <v>6</v>
      </c>
      <c r="O3027">
        <f t="shared" si="214"/>
        <v>1.03</v>
      </c>
      <c r="P3027" s="11" t="s">
        <v>8273</v>
      </c>
      <c r="Q3027" t="s">
        <v>8313</v>
      </c>
      <c r="R3027" s="15">
        <f t="shared" si="215"/>
        <v>41761.509409722225</v>
      </c>
      <c r="S3027" s="15">
        <f t="shared" si="216"/>
        <v>41789.666666666664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150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>
        <f t="shared" si="213"/>
        <v>17</v>
      </c>
      <c r="O3028">
        <f t="shared" si="214"/>
        <v>6</v>
      </c>
      <c r="P3028" s="11" t="s">
        <v>8273</v>
      </c>
      <c r="Q3028" t="s">
        <v>8313</v>
      </c>
      <c r="R3028" s="15">
        <f t="shared" si="215"/>
        <v>42783.459398148145</v>
      </c>
      <c r="S3028" s="15">
        <f t="shared" si="216"/>
        <v>42797.459398148145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150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>
        <f t="shared" si="213"/>
        <v>0</v>
      </c>
      <c r="O3029">
        <f t="shared" si="214"/>
        <v>0.47</v>
      </c>
      <c r="P3029" s="11" t="s">
        <v>8273</v>
      </c>
      <c r="Q3029" t="s">
        <v>8313</v>
      </c>
      <c r="R3029" s="15">
        <f t="shared" si="215"/>
        <v>42053.704293981486</v>
      </c>
      <c r="S3029" s="15">
        <f t="shared" si="216"/>
        <v>42083.662627314814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150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>
        <f t="shared" si="213"/>
        <v>3</v>
      </c>
      <c r="O3030">
        <f t="shared" si="214"/>
        <v>1.52</v>
      </c>
      <c r="P3030" s="11" t="s">
        <v>8273</v>
      </c>
      <c r="Q3030" t="s">
        <v>8313</v>
      </c>
      <c r="R3030" s="15">
        <f t="shared" si="215"/>
        <v>42567.264178240745</v>
      </c>
      <c r="S3030" s="15">
        <f t="shared" si="216"/>
        <v>42597.264178240745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150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>
        <f t="shared" si="213"/>
        <v>1</v>
      </c>
      <c r="O3031">
        <f t="shared" si="214"/>
        <v>0.43</v>
      </c>
      <c r="P3031" s="11" t="s">
        <v>8273</v>
      </c>
      <c r="Q3031" t="s">
        <v>8313</v>
      </c>
      <c r="R3031" s="15">
        <f t="shared" si="215"/>
        <v>41932.708877314813</v>
      </c>
      <c r="S3031" s="15">
        <f t="shared" si="216"/>
        <v>41961.190972222219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149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>
        <f t="shared" si="213"/>
        <v>9</v>
      </c>
      <c r="O3032">
        <f t="shared" si="214"/>
        <v>3.63</v>
      </c>
      <c r="P3032" s="11" t="s">
        <v>8273</v>
      </c>
      <c r="Q3032" t="s">
        <v>8313</v>
      </c>
      <c r="R3032" s="15">
        <f t="shared" si="215"/>
        <v>42233.747349537036</v>
      </c>
      <c r="S3032" s="15">
        <f t="shared" si="216"/>
        <v>42263.747349537036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146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>
        <f t="shared" si="213"/>
        <v>10</v>
      </c>
      <c r="O3033">
        <f t="shared" si="214"/>
        <v>5.03</v>
      </c>
      <c r="P3033" s="11" t="s">
        <v>8273</v>
      </c>
      <c r="Q3033" t="s">
        <v>8313</v>
      </c>
      <c r="R3033" s="15">
        <f t="shared" si="215"/>
        <v>42597.882488425923</v>
      </c>
      <c r="S3033" s="15">
        <f t="shared" si="216"/>
        <v>42657.882488425923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145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>
        <f t="shared" si="213"/>
        <v>15</v>
      </c>
      <c r="O3034">
        <f t="shared" si="214"/>
        <v>5.8</v>
      </c>
      <c r="P3034" s="11" t="s">
        <v>8273</v>
      </c>
      <c r="Q3034" t="s">
        <v>8313</v>
      </c>
      <c r="R3034" s="15">
        <f t="shared" si="215"/>
        <v>42228.044664351852</v>
      </c>
      <c r="S3034" s="15">
        <f t="shared" si="216"/>
        <v>42258.044664351852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145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>
        <f t="shared" si="213"/>
        <v>5</v>
      </c>
      <c r="O3035">
        <f t="shared" si="214"/>
        <v>6.3</v>
      </c>
      <c r="P3035" s="11" t="s">
        <v>8273</v>
      </c>
      <c r="Q3035" t="s">
        <v>8313</v>
      </c>
      <c r="R3035" s="15">
        <f t="shared" si="215"/>
        <v>42570.110243055555</v>
      </c>
      <c r="S3035" s="15">
        <f t="shared" si="216"/>
        <v>42600.110243055555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145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>
        <f t="shared" si="213"/>
        <v>0</v>
      </c>
      <c r="O3036">
        <f t="shared" si="214"/>
        <v>0.12</v>
      </c>
      <c r="P3036" s="11" t="s">
        <v>8273</v>
      </c>
      <c r="Q3036" t="s">
        <v>8313</v>
      </c>
      <c r="R3036" s="15">
        <f t="shared" si="215"/>
        <v>42644.535358796296</v>
      </c>
      <c r="S3036" s="15">
        <f t="shared" si="216"/>
        <v>42675.165972222225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142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>
        <f t="shared" si="213"/>
        <v>1</v>
      </c>
      <c r="O3037">
        <f t="shared" si="214"/>
        <v>0.46</v>
      </c>
      <c r="P3037" s="11" t="s">
        <v>8273</v>
      </c>
      <c r="Q3037" t="s">
        <v>8313</v>
      </c>
      <c r="R3037" s="15">
        <f t="shared" si="215"/>
        <v>41368.560289351852</v>
      </c>
      <c r="S3037" s="15">
        <f t="shared" si="216"/>
        <v>41398.560289351852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141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>
        <f t="shared" si="213"/>
        <v>1</v>
      </c>
      <c r="O3038">
        <f t="shared" si="214"/>
        <v>0.43</v>
      </c>
      <c r="P3038" s="11" t="s">
        <v>8273</v>
      </c>
      <c r="Q3038" t="s">
        <v>8313</v>
      </c>
      <c r="R3038" s="15">
        <f t="shared" si="215"/>
        <v>41466.785231481481</v>
      </c>
      <c r="S3038" s="15">
        <f t="shared" si="216"/>
        <v>41502.499305555553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141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>
        <f t="shared" si="213"/>
        <v>28</v>
      </c>
      <c r="O3039">
        <f t="shared" si="214"/>
        <v>4.41</v>
      </c>
      <c r="P3039" s="11" t="s">
        <v>8273</v>
      </c>
      <c r="Q3039" t="s">
        <v>8313</v>
      </c>
      <c r="R3039" s="15">
        <f t="shared" si="215"/>
        <v>40378.893206018518</v>
      </c>
      <c r="S3039" s="15">
        <f t="shared" si="216"/>
        <v>40453.207638888889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140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>
        <f t="shared" si="213"/>
        <v>14</v>
      </c>
      <c r="O3040">
        <f t="shared" si="214"/>
        <v>5.19</v>
      </c>
      <c r="P3040" s="11" t="s">
        <v>8273</v>
      </c>
      <c r="Q3040" t="s">
        <v>8313</v>
      </c>
      <c r="R3040" s="15">
        <f t="shared" si="215"/>
        <v>42373.252280092594</v>
      </c>
      <c r="S3040" s="15">
        <f t="shared" si="216"/>
        <v>42433.252280092594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140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>
        <f t="shared" si="213"/>
        <v>1</v>
      </c>
      <c r="O3041">
        <f t="shared" si="214"/>
        <v>0.59</v>
      </c>
      <c r="P3041" s="11" t="s">
        <v>8273</v>
      </c>
      <c r="Q3041" t="s">
        <v>8313</v>
      </c>
      <c r="R3041" s="15">
        <f t="shared" si="215"/>
        <v>41610.794421296298</v>
      </c>
      <c r="S3041" s="15">
        <f t="shared" si="216"/>
        <v>41637.332638888889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140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>
        <f t="shared" si="213"/>
        <v>5</v>
      </c>
      <c r="O3042">
        <f t="shared" si="214"/>
        <v>3.33</v>
      </c>
      <c r="P3042" s="11" t="s">
        <v>8273</v>
      </c>
      <c r="Q3042" t="s">
        <v>8313</v>
      </c>
      <c r="R3042" s="15">
        <f t="shared" si="215"/>
        <v>42177.791909722218</v>
      </c>
      <c r="S3042" s="15">
        <f t="shared" si="216"/>
        <v>42181.958333333328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140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>
        <f t="shared" si="213"/>
        <v>2</v>
      </c>
      <c r="O3043">
        <f t="shared" si="214"/>
        <v>1.47</v>
      </c>
      <c r="P3043" s="11" t="s">
        <v>8273</v>
      </c>
      <c r="Q3043" t="s">
        <v>8313</v>
      </c>
      <c r="R3043" s="15">
        <f t="shared" si="215"/>
        <v>42359.868611111116</v>
      </c>
      <c r="S3043" s="15">
        <f t="shared" si="216"/>
        <v>42389.868611111116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138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>
        <f t="shared" si="213"/>
        <v>9</v>
      </c>
      <c r="O3044">
        <f t="shared" si="214"/>
        <v>3.73</v>
      </c>
      <c r="P3044" s="11" t="s">
        <v>8273</v>
      </c>
      <c r="Q3044" t="s">
        <v>8313</v>
      </c>
      <c r="R3044" s="15">
        <f t="shared" si="215"/>
        <v>42253.688043981485</v>
      </c>
      <c r="S3044" s="15">
        <f t="shared" si="216"/>
        <v>42283.688043981485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137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>
        <f t="shared" si="213"/>
        <v>1</v>
      </c>
      <c r="O3045">
        <f t="shared" si="214"/>
        <v>1.07</v>
      </c>
      <c r="P3045" s="11" t="s">
        <v>8273</v>
      </c>
      <c r="Q3045" t="s">
        <v>8313</v>
      </c>
      <c r="R3045" s="15">
        <f t="shared" si="215"/>
        <v>42083.070590277777</v>
      </c>
      <c r="S3045" s="15">
        <f t="shared" si="216"/>
        <v>42110.118055555555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136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>
        <f t="shared" si="213"/>
        <v>1</v>
      </c>
      <c r="O3046">
        <f t="shared" si="214"/>
        <v>0.87</v>
      </c>
      <c r="P3046" s="11" t="s">
        <v>8273</v>
      </c>
      <c r="Q3046" t="s">
        <v>8313</v>
      </c>
      <c r="R3046" s="15">
        <f t="shared" si="215"/>
        <v>42387.7268287037</v>
      </c>
      <c r="S3046" s="15">
        <f t="shared" si="216"/>
        <v>42402.7268287037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135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>
        <f t="shared" si="213"/>
        <v>3</v>
      </c>
      <c r="O3047">
        <f t="shared" si="214"/>
        <v>2.11</v>
      </c>
      <c r="P3047" s="11" t="s">
        <v>8273</v>
      </c>
      <c r="Q3047" t="s">
        <v>8313</v>
      </c>
      <c r="R3047" s="15">
        <f t="shared" si="215"/>
        <v>41843.155729166669</v>
      </c>
      <c r="S3047" s="15">
        <f t="shared" si="216"/>
        <v>41873.155729166669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135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>
        <f t="shared" si="213"/>
        <v>2</v>
      </c>
      <c r="O3048">
        <f t="shared" si="214"/>
        <v>2.33</v>
      </c>
      <c r="P3048" s="11" t="s">
        <v>8273</v>
      </c>
      <c r="Q3048" t="s">
        <v>8313</v>
      </c>
      <c r="R3048" s="15">
        <f t="shared" si="215"/>
        <v>41862.803078703706</v>
      </c>
      <c r="S3048" s="15">
        <f t="shared" si="216"/>
        <v>41892.202777777777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135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>
        <f t="shared" si="213"/>
        <v>27</v>
      </c>
      <c r="O3049">
        <f t="shared" si="214"/>
        <v>6.75</v>
      </c>
      <c r="P3049" s="11" t="s">
        <v>8273</v>
      </c>
      <c r="Q3049" t="s">
        <v>8313</v>
      </c>
      <c r="R3049" s="15">
        <f t="shared" si="215"/>
        <v>42443.989050925928</v>
      </c>
      <c r="S3049" s="15">
        <f t="shared" si="216"/>
        <v>42487.552777777775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135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>
        <f t="shared" si="213"/>
        <v>3</v>
      </c>
      <c r="O3050">
        <f t="shared" si="214"/>
        <v>2.87</v>
      </c>
      <c r="P3050" s="11" t="s">
        <v>8273</v>
      </c>
      <c r="Q3050" t="s">
        <v>8313</v>
      </c>
      <c r="R3050" s="15">
        <f t="shared" si="215"/>
        <v>41975.901180555549</v>
      </c>
      <c r="S3050" s="15">
        <f t="shared" si="216"/>
        <v>42004.890277777777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133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>
        <f t="shared" si="213"/>
        <v>4</v>
      </c>
      <c r="O3051">
        <f t="shared" si="214"/>
        <v>2.46</v>
      </c>
      <c r="P3051" s="11" t="s">
        <v>8273</v>
      </c>
      <c r="Q3051" t="s">
        <v>8313</v>
      </c>
      <c r="R3051" s="15">
        <f t="shared" si="215"/>
        <v>42139.014525462961</v>
      </c>
      <c r="S3051" s="15">
        <f t="shared" si="216"/>
        <v>42169.014525462961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132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>
        <f t="shared" si="213"/>
        <v>22</v>
      </c>
      <c r="O3052">
        <f t="shared" si="214"/>
        <v>14.67</v>
      </c>
      <c r="P3052" s="11" t="s">
        <v>8273</v>
      </c>
      <c r="Q3052" t="s">
        <v>8313</v>
      </c>
      <c r="R3052" s="15">
        <f t="shared" si="215"/>
        <v>42465.16851851852</v>
      </c>
      <c r="S3052" s="15">
        <f t="shared" si="216"/>
        <v>42495.16851851852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132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>
        <f t="shared" si="213"/>
        <v>4</v>
      </c>
      <c r="O3053">
        <f t="shared" si="214"/>
        <v>3.77</v>
      </c>
      <c r="P3053" s="11" t="s">
        <v>8273</v>
      </c>
      <c r="Q3053" t="s">
        <v>8313</v>
      </c>
      <c r="R3053" s="15">
        <f t="shared" si="215"/>
        <v>42744.416030092587</v>
      </c>
      <c r="S3053" s="15">
        <f t="shared" si="216"/>
        <v>42774.416030092587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131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>
        <f t="shared" si="213"/>
        <v>0</v>
      </c>
      <c r="O3054">
        <f t="shared" si="214"/>
        <v>65.5</v>
      </c>
      <c r="P3054" s="11" t="s">
        <v>8273</v>
      </c>
      <c r="Q3054" t="s">
        <v>8313</v>
      </c>
      <c r="R3054" s="15">
        <f t="shared" si="215"/>
        <v>42122.670069444444</v>
      </c>
      <c r="S3054" s="15">
        <f t="shared" si="216"/>
        <v>42152.665972222225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131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>
        <f t="shared" si="213"/>
        <v>1</v>
      </c>
      <c r="O3055">
        <f t="shared" si="214"/>
        <v>43.67</v>
      </c>
      <c r="P3055" s="11" t="s">
        <v>8273</v>
      </c>
      <c r="Q3055" t="s">
        <v>8313</v>
      </c>
      <c r="R3055" s="15">
        <f t="shared" si="215"/>
        <v>41862.761724537035</v>
      </c>
      <c r="S3055" s="15">
        <f t="shared" si="216"/>
        <v>41914.165972222225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131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>
        <f t="shared" si="213"/>
        <v>44</v>
      </c>
      <c r="O3056">
        <f t="shared" si="214"/>
        <v>0</v>
      </c>
      <c r="P3056" s="11" t="s">
        <v>8273</v>
      </c>
      <c r="Q3056" t="s">
        <v>8313</v>
      </c>
      <c r="R3056" s="15">
        <f t="shared" si="215"/>
        <v>42027.832800925928</v>
      </c>
      <c r="S3056" s="15">
        <f t="shared" si="216"/>
        <v>42065.044444444444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>
        <f t="shared" si="213"/>
        <v>1</v>
      </c>
      <c r="O3057">
        <f t="shared" si="214"/>
        <v>130</v>
      </c>
      <c r="P3057" s="11" t="s">
        <v>8273</v>
      </c>
      <c r="Q3057" t="s">
        <v>8313</v>
      </c>
      <c r="R3057" s="15">
        <f t="shared" si="215"/>
        <v>41953.95821759259</v>
      </c>
      <c r="S3057" s="15">
        <f t="shared" si="216"/>
        <v>42013.95821759259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130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>
        <f t="shared" si="213"/>
        <v>1</v>
      </c>
      <c r="O3058">
        <f t="shared" si="214"/>
        <v>0</v>
      </c>
      <c r="P3058" s="11" t="s">
        <v>8273</v>
      </c>
      <c r="Q3058" t="s">
        <v>8313</v>
      </c>
      <c r="R3058" s="15">
        <f t="shared" si="215"/>
        <v>41851.636388888888</v>
      </c>
      <c r="S3058" s="15">
        <f t="shared" si="216"/>
        <v>41911.636388888888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130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>
        <f t="shared" si="213"/>
        <v>0</v>
      </c>
      <c r="O3059">
        <f t="shared" si="214"/>
        <v>0</v>
      </c>
      <c r="P3059" s="11" t="s">
        <v>8273</v>
      </c>
      <c r="Q3059" t="s">
        <v>8313</v>
      </c>
      <c r="R3059" s="15">
        <f t="shared" si="215"/>
        <v>42433.650590277779</v>
      </c>
      <c r="S3059" s="15">
        <f t="shared" si="216"/>
        <v>42463.608923611115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130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>
        <f t="shared" si="213"/>
        <v>1</v>
      </c>
      <c r="O3060">
        <f t="shared" si="214"/>
        <v>43.33</v>
      </c>
      <c r="P3060" s="11" t="s">
        <v>8273</v>
      </c>
      <c r="Q3060" t="s">
        <v>8313</v>
      </c>
      <c r="R3060" s="15">
        <f t="shared" si="215"/>
        <v>42460.374305555553</v>
      </c>
      <c r="S3060" s="15">
        <f t="shared" si="216"/>
        <v>42510.374305555553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130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>
        <f t="shared" si="213"/>
        <v>1</v>
      </c>
      <c r="O3061">
        <f t="shared" si="214"/>
        <v>11.82</v>
      </c>
      <c r="P3061" s="11" t="s">
        <v>8273</v>
      </c>
      <c r="Q3061" t="s">
        <v>8313</v>
      </c>
      <c r="R3061" s="15">
        <f t="shared" si="215"/>
        <v>41829.935717592591</v>
      </c>
      <c r="S3061" s="15">
        <f t="shared" si="216"/>
        <v>41859.935717592591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129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>
        <f t="shared" si="213"/>
        <v>0</v>
      </c>
      <c r="O3062">
        <f t="shared" si="214"/>
        <v>21.5</v>
      </c>
      <c r="P3062" s="11" t="s">
        <v>8273</v>
      </c>
      <c r="Q3062" t="s">
        <v>8313</v>
      </c>
      <c r="R3062" s="15">
        <f t="shared" si="215"/>
        <v>42245.274699074071</v>
      </c>
      <c r="S3062" s="15">
        <f t="shared" si="216"/>
        <v>42275.274699074071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128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>
        <f t="shared" si="213"/>
        <v>0</v>
      </c>
      <c r="O3063">
        <f t="shared" si="214"/>
        <v>0</v>
      </c>
      <c r="P3063" s="11" t="s">
        <v>8273</v>
      </c>
      <c r="Q3063" t="s">
        <v>8313</v>
      </c>
      <c r="R3063" s="15">
        <f t="shared" si="215"/>
        <v>41834.784120370372</v>
      </c>
      <c r="S3063" s="15">
        <f t="shared" si="216"/>
        <v>41864.784120370372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128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>
        <f t="shared" si="213"/>
        <v>1</v>
      </c>
      <c r="O3064">
        <f t="shared" si="214"/>
        <v>1.91</v>
      </c>
      <c r="P3064" s="11" t="s">
        <v>8273</v>
      </c>
      <c r="Q3064" t="s">
        <v>8313</v>
      </c>
      <c r="R3064" s="15">
        <f t="shared" si="215"/>
        <v>42248.535787037035</v>
      </c>
      <c r="S3064" s="15">
        <f t="shared" si="216"/>
        <v>42277.75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126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>
        <f t="shared" si="213"/>
        <v>4</v>
      </c>
      <c r="O3065">
        <f t="shared" si="214"/>
        <v>5.48</v>
      </c>
      <c r="P3065" s="11" t="s">
        <v>8273</v>
      </c>
      <c r="Q3065" t="s">
        <v>8313</v>
      </c>
      <c r="R3065" s="15">
        <f t="shared" si="215"/>
        <v>42630.922893518517</v>
      </c>
      <c r="S3065" s="15">
        <f t="shared" si="216"/>
        <v>42665.922893518517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>
        <f t="shared" si="213"/>
        <v>0</v>
      </c>
      <c r="O3066">
        <f t="shared" si="214"/>
        <v>1.75</v>
      </c>
      <c r="P3066" s="11" t="s">
        <v>8273</v>
      </c>
      <c r="Q3066" t="s">
        <v>8313</v>
      </c>
      <c r="R3066" s="15">
        <f t="shared" si="215"/>
        <v>42299.130162037036</v>
      </c>
      <c r="S3066" s="15">
        <f t="shared" si="216"/>
        <v>42330.290972222225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126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>
        <f t="shared" si="213"/>
        <v>1</v>
      </c>
      <c r="O3067">
        <f t="shared" si="214"/>
        <v>63</v>
      </c>
      <c r="P3067" s="11" t="s">
        <v>8273</v>
      </c>
      <c r="Q3067" t="s">
        <v>8313</v>
      </c>
      <c r="R3067" s="15">
        <f t="shared" si="215"/>
        <v>41825.055231481485</v>
      </c>
      <c r="S3067" s="15">
        <f t="shared" si="216"/>
        <v>41850.055231481485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125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>
        <f t="shared" si="213"/>
        <v>0</v>
      </c>
      <c r="O3068">
        <f t="shared" si="214"/>
        <v>8.33</v>
      </c>
      <c r="P3068" s="11" t="s">
        <v>8273</v>
      </c>
      <c r="Q3068" t="s">
        <v>8313</v>
      </c>
      <c r="R3068" s="15">
        <f t="shared" si="215"/>
        <v>42531.228437500002</v>
      </c>
      <c r="S3068" s="15">
        <f t="shared" si="216"/>
        <v>42561.228437500002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125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>
        <f t="shared" si="213"/>
        <v>2</v>
      </c>
      <c r="O3069">
        <f t="shared" si="214"/>
        <v>125</v>
      </c>
      <c r="P3069" s="11" t="s">
        <v>8273</v>
      </c>
      <c r="Q3069" t="s">
        <v>8313</v>
      </c>
      <c r="R3069" s="15">
        <f t="shared" si="215"/>
        <v>42226.938414351855</v>
      </c>
      <c r="S3069" s="15">
        <f t="shared" si="216"/>
        <v>42256.938414351855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>
        <f t="shared" si="213"/>
        <v>0</v>
      </c>
      <c r="O3070">
        <f t="shared" si="214"/>
        <v>62.5</v>
      </c>
      <c r="P3070" s="11" t="s">
        <v>8273</v>
      </c>
      <c r="Q3070" t="s">
        <v>8313</v>
      </c>
      <c r="R3070" s="15">
        <f t="shared" si="215"/>
        <v>42263.691574074073</v>
      </c>
      <c r="S3070" s="15">
        <f t="shared" si="216"/>
        <v>42293.691574074073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>
        <f t="shared" si="213"/>
        <v>13</v>
      </c>
      <c r="O3071">
        <f t="shared" si="214"/>
        <v>17.86</v>
      </c>
      <c r="P3071" s="11" t="s">
        <v>8273</v>
      </c>
      <c r="Q3071" t="s">
        <v>8313</v>
      </c>
      <c r="R3071" s="15">
        <f t="shared" si="215"/>
        <v>41957.833726851852</v>
      </c>
      <c r="S3071" s="15">
        <f t="shared" si="216"/>
        <v>41987.833726851852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125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>
        <f t="shared" si="213"/>
        <v>1</v>
      </c>
      <c r="O3072">
        <f t="shared" si="214"/>
        <v>7.81</v>
      </c>
      <c r="P3072" s="11" t="s">
        <v>8273</v>
      </c>
      <c r="Q3072" t="s">
        <v>8313</v>
      </c>
      <c r="R3072" s="15">
        <f t="shared" si="215"/>
        <v>42690.733437499999</v>
      </c>
      <c r="S3072" s="15">
        <f t="shared" si="216"/>
        <v>42711.733437499999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125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>
        <f t="shared" si="213"/>
        <v>1</v>
      </c>
      <c r="O3073">
        <f t="shared" si="214"/>
        <v>1.07</v>
      </c>
      <c r="P3073" s="11" t="s">
        <v>8273</v>
      </c>
      <c r="Q3073" t="s">
        <v>8313</v>
      </c>
      <c r="R3073" s="15">
        <f t="shared" si="215"/>
        <v>42097.732418981483</v>
      </c>
      <c r="S3073" s="15">
        <f t="shared" si="216"/>
        <v>42115.249305555553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125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>
        <f t="shared" si="213"/>
        <v>1</v>
      </c>
      <c r="O3074">
        <f t="shared" si="214"/>
        <v>62.5</v>
      </c>
      <c r="P3074" s="11" t="s">
        <v>8273</v>
      </c>
      <c r="Q3074" t="s">
        <v>8313</v>
      </c>
      <c r="R3074" s="15">
        <f t="shared" si="215"/>
        <v>42658.690532407403</v>
      </c>
      <c r="S3074" s="15">
        <f t="shared" si="216"/>
        <v>42673.073611111111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125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>
        <f t="shared" ref="N3075:N3138" si="217">ROUND(E3075/D3075*100,0)</f>
        <v>0</v>
      </c>
      <c r="O3075">
        <f t="shared" ref="O3075:O3138" si="218">IFERROR(ROUND(E3075/L3075,2),0)</f>
        <v>17.86</v>
      </c>
      <c r="P3075" s="11" t="s">
        <v>8273</v>
      </c>
      <c r="Q3075" t="s">
        <v>8313</v>
      </c>
      <c r="R3075" s="15">
        <f t="shared" ref="R3075:R3138" si="219">(((J3075/60)/60)/24)+DATE(1970,1,1)</f>
        <v>42111.684027777781</v>
      </c>
      <c r="S3075" s="15">
        <f t="shared" ref="S3075:S3138" si="220">(((I3075/60)/60)/24)+DATE(1970,1,1)</f>
        <v>42169.804861111115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124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>
        <f t="shared" si="217"/>
        <v>0</v>
      </c>
      <c r="O3076">
        <f t="shared" si="218"/>
        <v>41.33</v>
      </c>
      <c r="P3076" s="11" t="s">
        <v>8273</v>
      </c>
      <c r="Q3076" t="s">
        <v>8313</v>
      </c>
      <c r="R3076" s="15">
        <f t="shared" si="219"/>
        <v>42409.571284722217</v>
      </c>
      <c r="S3076" s="15">
        <f t="shared" si="220"/>
        <v>42439.571284722217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124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>
        <f t="shared" si="217"/>
        <v>1</v>
      </c>
      <c r="O3077">
        <f t="shared" si="218"/>
        <v>6.2</v>
      </c>
      <c r="P3077" s="11" t="s">
        <v>8273</v>
      </c>
      <c r="Q3077" t="s">
        <v>8313</v>
      </c>
      <c r="R3077" s="15">
        <f t="shared" si="219"/>
        <v>42551.102314814809</v>
      </c>
      <c r="S3077" s="15">
        <f t="shared" si="220"/>
        <v>42601.102314814809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123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>
        <f t="shared" si="217"/>
        <v>1</v>
      </c>
      <c r="O3078">
        <f t="shared" si="218"/>
        <v>2.46</v>
      </c>
      <c r="P3078" s="11" t="s">
        <v>8273</v>
      </c>
      <c r="Q3078" t="s">
        <v>8313</v>
      </c>
      <c r="R3078" s="15">
        <f t="shared" si="219"/>
        <v>42226.651886574073</v>
      </c>
      <c r="S3078" s="15">
        <f t="shared" si="220"/>
        <v>42286.651886574073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123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>
        <f t="shared" si="217"/>
        <v>1</v>
      </c>
      <c r="O3079">
        <f t="shared" si="218"/>
        <v>61.5</v>
      </c>
      <c r="P3079" s="11" t="s">
        <v>8273</v>
      </c>
      <c r="Q3079" t="s">
        <v>8313</v>
      </c>
      <c r="R3079" s="15">
        <f t="shared" si="219"/>
        <v>42766.956921296296</v>
      </c>
      <c r="S3079" s="15">
        <f t="shared" si="220"/>
        <v>42796.956921296296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120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>
        <f t="shared" si="217"/>
        <v>0</v>
      </c>
      <c r="O3080">
        <f t="shared" si="218"/>
        <v>40</v>
      </c>
      <c r="P3080" s="11" t="s">
        <v>8273</v>
      </c>
      <c r="Q3080" t="s">
        <v>8313</v>
      </c>
      <c r="R3080" s="15">
        <f t="shared" si="219"/>
        <v>42031.138831018514</v>
      </c>
      <c r="S3080" s="15">
        <f t="shared" si="220"/>
        <v>42061.138831018514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120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>
        <f t="shared" si="217"/>
        <v>0</v>
      </c>
      <c r="O3081">
        <f t="shared" si="218"/>
        <v>4.4400000000000004</v>
      </c>
      <c r="P3081" s="11" t="s">
        <v>8273</v>
      </c>
      <c r="Q3081" t="s">
        <v>8313</v>
      </c>
      <c r="R3081" s="15">
        <f t="shared" si="219"/>
        <v>42055.713368055556</v>
      </c>
      <c r="S3081" s="15">
        <f t="shared" si="220"/>
        <v>42085.671701388885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120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>
        <f t="shared" si="217"/>
        <v>0</v>
      </c>
      <c r="O3082">
        <f t="shared" si="218"/>
        <v>17.14</v>
      </c>
      <c r="P3082" s="11" t="s">
        <v>8273</v>
      </c>
      <c r="Q3082" t="s">
        <v>8313</v>
      </c>
      <c r="R3082" s="15">
        <f t="shared" si="219"/>
        <v>41940.028287037036</v>
      </c>
      <c r="S3082" s="15">
        <f t="shared" si="220"/>
        <v>42000.0699537037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120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>
        <f t="shared" si="217"/>
        <v>0</v>
      </c>
      <c r="O3083">
        <f t="shared" si="218"/>
        <v>24</v>
      </c>
      <c r="P3083" s="11" t="s">
        <v>8273</v>
      </c>
      <c r="Q3083" t="s">
        <v>8313</v>
      </c>
      <c r="R3083" s="15">
        <f t="shared" si="219"/>
        <v>42237.181608796294</v>
      </c>
      <c r="S3083" s="15">
        <f t="shared" si="220"/>
        <v>42267.181608796294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120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>
        <f t="shared" si="217"/>
        <v>1</v>
      </c>
      <c r="O3084">
        <f t="shared" si="218"/>
        <v>0</v>
      </c>
      <c r="P3084" s="11" t="s">
        <v>8273</v>
      </c>
      <c r="Q3084" t="s">
        <v>8313</v>
      </c>
      <c r="R3084" s="15">
        <f t="shared" si="219"/>
        <v>42293.922986111109</v>
      </c>
      <c r="S3084" s="15">
        <f t="shared" si="220"/>
        <v>42323.96465277778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120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>
        <f t="shared" si="217"/>
        <v>1</v>
      </c>
      <c r="O3085">
        <f t="shared" si="218"/>
        <v>40</v>
      </c>
      <c r="P3085" s="11" t="s">
        <v>8273</v>
      </c>
      <c r="Q3085" t="s">
        <v>8313</v>
      </c>
      <c r="R3085" s="15">
        <f t="shared" si="219"/>
        <v>41853.563402777778</v>
      </c>
      <c r="S3085" s="15">
        <f t="shared" si="220"/>
        <v>41883.208333333336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118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>
        <f t="shared" si="217"/>
        <v>3</v>
      </c>
      <c r="O3086">
        <f t="shared" si="218"/>
        <v>19.670000000000002</v>
      </c>
      <c r="P3086" s="11" t="s">
        <v>8273</v>
      </c>
      <c r="Q3086" t="s">
        <v>8313</v>
      </c>
      <c r="R3086" s="15">
        <f t="shared" si="219"/>
        <v>42100.723738425921</v>
      </c>
      <c r="S3086" s="15">
        <f t="shared" si="220"/>
        <v>42129.783333333333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118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>
        <f t="shared" si="217"/>
        <v>0</v>
      </c>
      <c r="O3087">
        <f t="shared" si="218"/>
        <v>13.11</v>
      </c>
      <c r="P3087" s="11" t="s">
        <v>8273</v>
      </c>
      <c r="Q3087" t="s">
        <v>8313</v>
      </c>
      <c r="R3087" s="15">
        <f t="shared" si="219"/>
        <v>42246.883784722217</v>
      </c>
      <c r="S3087" s="15">
        <f t="shared" si="220"/>
        <v>42276.883784722217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116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>
        <f t="shared" si="217"/>
        <v>1</v>
      </c>
      <c r="O3088">
        <f t="shared" si="218"/>
        <v>38.67</v>
      </c>
      <c r="P3088" s="11" t="s">
        <v>8273</v>
      </c>
      <c r="Q3088" t="s">
        <v>8313</v>
      </c>
      <c r="R3088" s="15">
        <f t="shared" si="219"/>
        <v>42173.67082175926</v>
      </c>
      <c r="S3088" s="15">
        <f t="shared" si="220"/>
        <v>42233.67082175926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116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>
        <f t="shared" si="217"/>
        <v>1</v>
      </c>
      <c r="O3089">
        <f t="shared" si="218"/>
        <v>58</v>
      </c>
      <c r="P3089" s="11" t="s">
        <v>8273</v>
      </c>
      <c r="Q3089" t="s">
        <v>8313</v>
      </c>
      <c r="R3089" s="15">
        <f t="shared" si="219"/>
        <v>42665.150347222225</v>
      </c>
      <c r="S3089" s="15">
        <f t="shared" si="220"/>
        <v>42725.192013888889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116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>
        <f t="shared" si="217"/>
        <v>0</v>
      </c>
      <c r="O3090">
        <f t="shared" si="218"/>
        <v>38.67</v>
      </c>
      <c r="P3090" s="11" t="s">
        <v>8273</v>
      </c>
      <c r="Q3090" t="s">
        <v>8313</v>
      </c>
      <c r="R3090" s="15">
        <f t="shared" si="219"/>
        <v>41981.57230324074</v>
      </c>
      <c r="S3090" s="15">
        <f t="shared" si="220"/>
        <v>42012.570138888885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115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>
        <f t="shared" si="217"/>
        <v>0</v>
      </c>
      <c r="O3091">
        <f t="shared" si="218"/>
        <v>2.56</v>
      </c>
      <c r="P3091" s="11" t="s">
        <v>8273</v>
      </c>
      <c r="Q3091" t="s">
        <v>8313</v>
      </c>
      <c r="R3091" s="15">
        <f t="shared" si="219"/>
        <v>42528.542627314819</v>
      </c>
      <c r="S3091" s="15">
        <f t="shared" si="220"/>
        <v>42560.082638888889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115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>
        <f t="shared" si="217"/>
        <v>0</v>
      </c>
      <c r="O3092">
        <f t="shared" si="218"/>
        <v>12.78</v>
      </c>
      <c r="P3092" s="11" t="s">
        <v>8273</v>
      </c>
      <c r="Q3092" t="s">
        <v>8313</v>
      </c>
      <c r="R3092" s="15">
        <f t="shared" si="219"/>
        <v>42065.818807870368</v>
      </c>
      <c r="S3092" s="15">
        <f t="shared" si="220"/>
        <v>42125.777141203704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115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>
        <f t="shared" si="217"/>
        <v>2</v>
      </c>
      <c r="O3093">
        <f t="shared" si="218"/>
        <v>12.78</v>
      </c>
      <c r="P3093" s="11" t="s">
        <v>8273</v>
      </c>
      <c r="Q3093" t="s">
        <v>8313</v>
      </c>
      <c r="R3093" s="15">
        <f t="shared" si="219"/>
        <v>42566.948414351849</v>
      </c>
      <c r="S3093" s="15">
        <f t="shared" si="220"/>
        <v>42596.948414351849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115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>
        <f t="shared" si="217"/>
        <v>0</v>
      </c>
      <c r="O3094">
        <f t="shared" si="218"/>
        <v>5.48</v>
      </c>
      <c r="P3094" s="11" t="s">
        <v>8273</v>
      </c>
      <c r="Q3094" t="s">
        <v>8313</v>
      </c>
      <c r="R3094" s="15">
        <f t="shared" si="219"/>
        <v>42255.619351851856</v>
      </c>
      <c r="S3094" s="15">
        <f t="shared" si="220"/>
        <v>42292.916666666672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114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>
        <f t="shared" si="217"/>
        <v>3</v>
      </c>
      <c r="O3095">
        <f t="shared" si="218"/>
        <v>6.71</v>
      </c>
      <c r="P3095" s="11" t="s">
        <v>8273</v>
      </c>
      <c r="Q3095" t="s">
        <v>8313</v>
      </c>
      <c r="R3095" s="15">
        <f t="shared" si="219"/>
        <v>41760.909039351849</v>
      </c>
      <c r="S3095" s="15">
        <f t="shared" si="220"/>
        <v>41791.165972222225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113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>
        <f t="shared" si="217"/>
        <v>0</v>
      </c>
      <c r="O3096">
        <f t="shared" si="218"/>
        <v>113</v>
      </c>
      <c r="P3096" s="11" t="s">
        <v>8273</v>
      </c>
      <c r="Q3096" t="s">
        <v>8313</v>
      </c>
      <c r="R3096" s="15">
        <f t="shared" si="219"/>
        <v>42207.795787037037</v>
      </c>
      <c r="S3096" s="15">
        <f t="shared" si="220"/>
        <v>42267.795787037037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110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>
        <f t="shared" si="217"/>
        <v>1</v>
      </c>
      <c r="O3097">
        <f t="shared" si="218"/>
        <v>110</v>
      </c>
      <c r="P3097" s="11" t="s">
        <v>8273</v>
      </c>
      <c r="Q3097" t="s">
        <v>8313</v>
      </c>
      <c r="R3097" s="15">
        <f t="shared" si="219"/>
        <v>42523.025231481486</v>
      </c>
      <c r="S3097" s="15">
        <f t="shared" si="220"/>
        <v>42583.025231481486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>
        <f t="shared" si="217"/>
        <v>1</v>
      </c>
      <c r="O3098">
        <f t="shared" si="218"/>
        <v>7.86</v>
      </c>
      <c r="P3098" s="11" t="s">
        <v>8273</v>
      </c>
      <c r="Q3098" t="s">
        <v>8313</v>
      </c>
      <c r="R3098" s="15">
        <f t="shared" si="219"/>
        <v>42114.825532407413</v>
      </c>
      <c r="S3098" s="15">
        <f t="shared" si="220"/>
        <v>42144.825532407413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110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>
        <f t="shared" si="217"/>
        <v>1</v>
      </c>
      <c r="O3099">
        <f t="shared" si="218"/>
        <v>2.62</v>
      </c>
      <c r="P3099" s="11" t="s">
        <v>8273</v>
      </c>
      <c r="Q3099" t="s">
        <v>8313</v>
      </c>
      <c r="R3099" s="15">
        <f t="shared" si="219"/>
        <v>42629.503483796296</v>
      </c>
      <c r="S3099" s="15">
        <f t="shared" si="220"/>
        <v>42650.583333333328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110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>
        <f t="shared" si="217"/>
        <v>0</v>
      </c>
      <c r="O3100">
        <f t="shared" si="218"/>
        <v>4.07</v>
      </c>
      <c r="P3100" s="11" t="s">
        <v>8273</v>
      </c>
      <c r="Q3100" t="s">
        <v>8313</v>
      </c>
      <c r="R3100" s="15">
        <f t="shared" si="219"/>
        <v>42359.792233796295</v>
      </c>
      <c r="S3100" s="15">
        <f t="shared" si="220"/>
        <v>42408.01180555555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110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>
        <f t="shared" si="217"/>
        <v>6</v>
      </c>
      <c r="O3101">
        <f t="shared" si="218"/>
        <v>22</v>
      </c>
      <c r="P3101" s="11" t="s">
        <v>8273</v>
      </c>
      <c r="Q3101" t="s">
        <v>8313</v>
      </c>
      <c r="R3101" s="15">
        <f t="shared" si="219"/>
        <v>42382.189710648148</v>
      </c>
      <c r="S3101" s="15">
        <f t="shared" si="220"/>
        <v>42412.189710648148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110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>
        <f t="shared" si="217"/>
        <v>1</v>
      </c>
      <c r="O3102">
        <f t="shared" si="218"/>
        <v>8.4600000000000009</v>
      </c>
      <c r="P3102" s="11" t="s">
        <v>8273</v>
      </c>
      <c r="Q3102" t="s">
        <v>8313</v>
      </c>
      <c r="R3102" s="15">
        <f t="shared" si="219"/>
        <v>41902.622395833336</v>
      </c>
      <c r="S3102" s="15">
        <f t="shared" si="220"/>
        <v>41932.622395833336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110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>
        <f t="shared" si="217"/>
        <v>4</v>
      </c>
      <c r="O3103">
        <f t="shared" si="218"/>
        <v>9.17</v>
      </c>
      <c r="P3103" s="11" t="s">
        <v>8273</v>
      </c>
      <c r="Q3103" t="s">
        <v>8313</v>
      </c>
      <c r="R3103" s="15">
        <f t="shared" si="219"/>
        <v>42171.383530092593</v>
      </c>
      <c r="S3103" s="15">
        <f t="shared" si="220"/>
        <v>42201.330555555556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109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>
        <f t="shared" si="217"/>
        <v>1</v>
      </c>
      <c r="O3104">
        <f t="shared" si="218"/>
        <v>1.21</v>
      </c>
      <c r="P3104" s="11" t="s">
        <v>8273</v>
      </c>
      <c r="Q3104" t="s">
        <v>8313</v>
      </c>
      <c r="R3104" s="15">
        <f t="shared" si="219"/>
        <v>42555.340486111112</v>
      </c>
      <c r="S3104" s="15">
        <f t="shared" si="220"/>
        <v>42605.340486111112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108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>
        <f t="shared" si="217"/>
        <v>3</v>
      </c>
      <c r="O3105">
        <f t="shared" si="218"/>
        <v>54</v>
      </c>
      <c r="P3105" s="11" t="s">
        <v>8273</v>
      </c>
      <c r="Q3105" t="s">
        <v>8313</v>
      </c>
      <c r="R3105" s="15">
        <f t="shared" si="219"/>
        <v>42107.156319444446</v>
      </c>
      <c r="S3105" s="15">
        <f t="shared" si="220"/>
        <v>42167.156319444446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108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>
        <f t="shared" si="217"/>
        <v>3</v>
      </c>
      <c r="O3106">
        <f t="shared" si="218"/>
        <v>21.6</v>
      </c>
      <c r="P3106" s="11" t="s">
        <v>8273</v>
      </c>
      <c r="Q3106" t="s">
        <v>8313</v>
      </c>
      <c r="R3106" s="15">
        <f t="shared" si="219"/>
        <v>42006.908692129626</v>
      </c>
      <c r="S3106" s="15">
        <f t="shared" si="220"/>
        <v>42038.083333333328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107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>
        <f t="shared" si="217"/>
        <v>2</v>
      </c>
      <c r="O3107">
        <f t="shared" si="218"/>
        <v>3.45</v>
      </c>
      <c r="P3107" s="11" t="s">
        <v>8273</v>
      </c>
      <c r="Q3107" t="s">
        <v>8313</v>
      </c>
      <c r="R3107" s="15">
        <f t="shared" si="219"/>
        <v>41876.718935185185</v>
      </c>
      <c r="S3107" s="15">
        <f t="shared" si="220"/>
        <v>41931.208333333336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106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>
        <f t="shared" si="217"/>
        <v>11</v>
      </c>
      <c r="O3108">
        <f t="shared" si="218"/>
        <v>26.5</v>
      </c>
      <c r="P3108" s="11" t="s">
        <v>8273</v>
      </c>
      <c r="Q3108" t="s">
        <v>8313</v>
      </c>
      <c r="R3108" s="15">
        <f t="shared" si="219"/>
        <v>42241.429120370376</v>
      </c>
      <c r="S3108" s="15">
        <f t="shared" si="220"/>
        <v>42263.916666666672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>
        <f t="shared" si="217"/>
        <v>0</v>
      </c>
      <c r="O3109">
        <f t="shared" si="218"/>
        <v>3.66</v>
      </c>
      <c r="P3109" s="11" t="s">
        <v>8273</v>
      </c>
      <c r="Q3109" t="s">
        <v>8313</v>
      </c>
      <c r="R3109" s="15">
        <f t="shared" si="219"/>
        <v>42128.814247685179</v>
      </c>
      <c r="S3109" s="15">
        <f t="shared" si="220"/>
        <v>42135.814247685179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>
        <f t="shared" si="217"/>
        <v>0</v>
      </c>
      <c r="O3110">
        <f t="shared" si="218"/>
        <v>53</v>
      </c>
      <c r="P3110" s="11" t="s">
        <v>8273</v>
      </c>
      <c r="Q3110" t="s">
        <v>8313</v>
      </c>
      <c r="R3110" s="15">
        <f t="shared" si="219"/>
        <v>42062.680486111116</v>
      </c>
      <c r="S3110" s="15">
        <f t="shared" si="220"/>
        <v>42122.638819444444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106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>
        <f t="shared" si="217"/>
        <v>0</v>
      </c>
      <c r="O3111">
        <f t="shared" si="218"/>
        <v>0.93</v>
      </c>
      <c r="P3111" s="11" t="s">
        <v>8273</v>
      </c>
      <c r="Q3111" t="s">
        <v>8313</v>
      </c>
      <c r="R3111" s="15">
        <f t="shared" si="219"/>
        <v>41844.125115740739</v>
      </c>
      <c r="S3111" s="15">
        <f t="shared" si="220"/>
        <v>41879.125115740739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106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>
        <f t="shared" si="217"/>
        <v>0</v>
      </c>
      <c r="O3112">
        <f t="shared" si="218"/>
        <v>106</v>
      </c>
      <c r="P3112" s="11" t="s">
        <v>8273</v>
      </c>
      <c r="Q3112" t="s">
        <v>8313</v>
      </c>
      <c r="R3112" s="15">
        <f t="shared" si="219"/>
        <v>42745.031469907408</v>
      </c>
      <c r="S3112" s="15">
        <f t="shared" si="220"/>
        <v>42785.031469907408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106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>
        <f t="shared" si="217"/>
        <v>1</v>
      </c>
      <c r="O3113">
        <f t="shared" si="218"/>
        <v>1.39</v>
      </c>
      <c r="P3113" s="11" t="s">
        <v>8273</v>
      </c>
      <c r="Q3113" t="s">
        <v>8313</v>
      </c>
      <c r="R3113" s="15">
        <f t="shared" si="219"/>
        <v>41885.595138888886</v>
      </c>
      <c r="S3113" s="15">
        <f t="shared" si="220"/>
        <v>41916.595138888886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105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>
        <f t="shared" si="217"/>
        <v>1</v>
      </c>
      <c r="O3114">
        <f t="shared" si="218"/>
        <v>11.67</v>
      </c>
      <c r="P3114" s="11" t="s">
        <v>8273</v>
      </c>
      <c r="Q3114" t="s">
        <v>8313</v>
      </c>
      <c r="R3114" s="15">
        <f t="shared" si="219"/>
        <v>42615.121921296297</v>
      </c>
      <c r="S3114" s="15">
        <f t="shared" si="220"/>
        <v>42675.121921296297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105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>
        <f t="shared" si="217"/>
        <v>0</v>
      </c>
      <c r="O3115">
        <f t="shared" si="218"/>
        <v>2.84</v>
      </c>
      <c r="P3115" s="11" t="s">
        <v>8273</v>
      </c>
      <c r="Q3115" t="s">
        <v>8313</v>
      </c>
      <c r="R3115" s="15">
        <f t="shared" si="219"/>
        <v>42081.731273148151</v>
      </c>
      <c r="S3115" s="15">
        <f t="shared" si="220"/>
        <v>42111.731273148151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105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>
        <f t="shared" si="217"/>
        <v>0</v>
      </c>
      <c r="O3116">
        <f t="shared" si="218"/>
        <v>0</v>
      </c>
      <c r="P3116" s="11" t="s">
        <v>8273</v>
      </c>
      <c r="Q3116" t="s">
        <v>8313</v>
      </c>
      <c r="R3116" s="15">
        <f t="shared" si="219"/>
        <v>41843.632523148146</v>
      </c>
      <c r="S3116" s="15">
        <f t="shared" si="220"/>
        <v>41903.632523148146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105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>
        <f t="shared" si="217"/>
        <v>1</v>
      </c>
      <c r="O3117">
        <f t="shared" si="218"/>
        <v>105</v>
      </c>
      <c r="P3117" s="11" t="s">
        <v>8273</v>
      </c>
      <c r="Q3117" t="s">
        <v>8313</v>
      </c>
      <c r="R3117" s="15">
        <f t="shared" si="219"/>
        <v>42496.447071759263</v>
      </c>
      <c r="S3117" s="15">
        <f t="shared" si="220"/>
        <v>42526.447071759263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105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>
        <f t="shared" si="217"/>
        <v>14</v>
      </c>
      <c r="O3118">
        <f t="shared" si="218"/>
        <v>10.5</v>
      </c>
      <c r="P3118" s="11" t="s">
        <v>8273</v>
      </c>
      <c r="Q3118" t="s">
        <v>8313</v>
      </c>
      <c r="R3118" s="15">
        <f t="shared" si="219"/>
        <v>42081.515335648146</v>
      </c>
      <c r="S3118" s="15">
        <f t="shared" si="220"/>
        <v>42095.515335648146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105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>
        <f t="shared" si="217"/>
        <v>11</v>
      </c>
      <c r="O3119">
        <f t="shared" si="218"/>
        <v>105</v>
      </c>
      <c r="P3119" s="11" t="s">
        <v>8273</v>
      </c>
      <c r="Q3119" t="s">
        <v>8313</v>
      </c>
      <c r="R3119" s="15">
        <f t="shared" si="219"/>
        <v>42509.374537037031</v>
      </c>
      <c r="S3119" s="15">
        <f t="shared" si="220"/>
        <v>42517.55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104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>
        <f t="shared" si="217"/>
        <v>0</v>
      </c>
      <c r="O3120">
        <f t="shared" si="218"/>
        <v>52</v>
      </c>
      <c r="P3120" s="11" t="s">
        <v>8273</v>
      </c>
      <c r="Q3120" t="s">
        <v>8313</v>
      </c>
      <c r="R3120" s="15">
        <f t="shared" si="219"/>
        <v>42534.649571759262</v>
      </c>
      <c r="S3120" s="15">
        <f t="shared" si="220"/>
        <v>42553.649571759262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>
        <f t="shared" si="217"/>
        <v>1</v>
      </c>
      <c r="O3121">
        <f t="shared" si="218"/>
        <v>102</v>
      </c>
      <c r="P3121" s="11" t="s">
        <v>8273</v>
      </c>
      <c r="Q3121" t="s">
        <v>8313</v>
      </c>
      <c r="R3121" s="15">
        <f t="shared" si="219"/>
        <v>42060.04550925926</v>
      </c>
      <c r="S3121" s="15">
        <f t="shared" si="220"/>
        <v>42090.003842592589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102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>
        <f t="shared" si="217"/>
        <v>0</v>
      </c>
      <c r="O3122">
        <f t="shared" si="218"/>
        <v>10.199999999999999</v>
      </c>
      <c r="P3122" s="11" t="s">
        <v>8273</v>
      </c>
      <c r="Q3122" t="s">
        <v>8313</v>
      </c>
      <c r="R3122" s="15">
        <f t="shared" si="219"/>
        <v>42435.942083333335</v>
      </c>
      <c r="S3122" s="15">
        <f t="shared" si="220"/>
        <v>42495.900416666671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101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>
        <f t="shared" si="217"/>
        <v>7</v>
      </c>
      <c r="O3123">
        <f t="shared" si="218"/>
        <v>101</v>
      </c>
      <c r="P3123" s="11" t="s">
        <v>8273</v>
      </c>
      <c r="Q3123" t="s">
        <v>8313</v>
      </c>
      <c r="R3123" s="15">
        <f t="shared" si="219"/>
        <v>41848.679803240739</v>
      </c>
      <c r="S3123" s="15">
        <f t="shared" si="220"/>
        <v>41908.679803240739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101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>
        <f t="shared" si="217"/>
        <v>51</v>
      </c>
      <c r="O3124">
        <f t="shared" si="218"/>
        <v>50.5</v>
      </c>
      <c r="P3124" s="11" t="s">
        <v>8273</v>
      </c>
      <c r="Q3124" t="s">
        <v>8313</v>
      </c>
      <c r="R3124" s="15">
        <f t="shared" si="219"/>
        <v>42678.932083333333</v>
      </c>
      <c r="S3124" s="15">
        <f t="shared" si="220"/>
        <v>42683.973750000005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101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>
        <f t="shared" si="217"/>
        <v>0</v>
      </c>
      <c r="O3125">
        <f t="shared" si="218"/>
        <v>0.28999999999999998</v>
      </c>
      <c r="P3125" s="11" t="s">
        <v>8273</v>
      </c>
      <c r="Q3125" t="s">
        <v>8313</v>
      </c>
      <c r="R3125" s="15">
        <f t="shared" si="219"/>
        <v>42530.993032407408</v>
      </c>
      <c r="S3125" s="15">
        <f t="shared" si="220"/>
        <v>42560.993032407408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101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>
        <f t="shared" si="217"/>
        <v>0</v>
      </c>
      <c r="O3126">
        <f t="shared" si="218"/>
        <v>25.25</v>
      </c>
      <c r="P3126" s="11" t="s">
        <v>8273</v>
      </c>
      <c r="Q3126" t="s">
        <v>8313</v>
      </c>
      <c r="R3126" s="15">
        <f t="shared" si="219"/>
        <v>41977.780104166668</v>
      </c>
      <c r="S3126" s="15">
        <f t="shared" si="220"/>
        <v>42037.780104166668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100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>
        <f t="shared" si="217"/>
        <v>0</v>
      </c>
      <c r="O3127">
        <f t="shared" si="218"/>
        <v>0</v>
      </c>
      <c r="P3127" s="11" t="s">
        <v>8273</v>
      </c>
      <c r="Q3127" t="s">
        <v>8313</v>
      </c>
      <c r="R3127" s="15">
        <f t="shared" si="219"/>
        <v>42346.20685185185</v>
      </c>
      <c r="S3127" s="15">
        <f t="shared" si="220"/>
        <v>42376.20685185185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>
        <f t="shared" si="217"/>
        <v>0</v>
      </c>
      <c r="O3128">
        <f t="shared" si="218"/>
        <v>5.88</v>
      </c>
      <c r="P3128" s="11" t="s">
        <v>8273</v>
      </c>
      <c r="Q3128" t="s">
        <v>8313</v>
      </c>
      <c r="R3128" s="15">
        <f t="shared" si="219"/>
        <v>42427.01807870371</v>
      </c>
      <c r="S3128" s="15">
        <f t="shared" si="220"/>
        <v>42456.976412037038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>
        <f t="shared" si="217"/>
        <v>0</v>
      </c>
      <c r="O3129">
        <f t="shared" si="218"/>
        <v>0</v>
      </c>
      <c r="P3129" s="11" t="s">
        <v>8273</v>
      </c>
      <c r="Q3129" t="s">
        <v>8313</v>
      </c>
      <c r="R3129" s="15">
        <f t="shared" si="219"/>
        <v>42034.856817129628</v>
      </c>
      <c r="S3129" s="15">
        <f t="shared" si="220"/>
        <v>42064.856817129628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100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>
        <f t="shared" si="217"/>
        <v>1</v>
      </c>
      <c r="O3130">
        <f t="shared" si="218"/>
        <v>0.85</v>
      </c>
      <c r="P3130" s="11" t="s">
        <v>8273</v>
      </c>
      <c r="Q3130" t="s">
        <v>8274</v>
      </c>
      <c r="R3130" s="15">
        <f t="shared" si="219"/>
        <v>42780.825706018513</v>
      </c>
      <c r="S3130" s="15">
        <f t="shared" si="220"/>
        <v>42810.784039351856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>
        <f t="shared" si="217"/>
        <v>8</v>
      </c>
      <c r="O3131">
        <f t="shared" si="218"/>
        <v>100</v>
      </c>
      <c r="P3131" s="11" t="s">
        <v>8273</v>
      </c>
      <c r="Q3131" t="s">
        <v>8274</v>
      </c>
      <c r="R3131" s="15">
        <f t="shared" si="219"/>
        <v>42803.842812499999</v>
      </c>
      <c r="S3131" s="15">
        <f t="shared" si="220"/>
        <v>42843.801145833335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100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>
        <f t="shared" si="217"/>
        <v>1</v>
      </c>
      <c r="O3132">
        <f t="shared" si="218"/>
        <v>25</v>
      </c>
      <c r="P3132" s="11" t="s">
        <v>8273</v>
      </c>
      <c r="Q3132" t="s">
        <v>8274</v>
      </c>
      <c r="R3132" s="15">
        <f t="shared" si="219"/>
        <v>42808.640231481477</v>
      </c>
      <c r="S3132" s="15">
        <f t="shared" si="220"/>
        <v>42839.207638888889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100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>
        <f t="shared" si="217"/>
        <v>2</v>
      </c>
      <c r="O3133">
        <f t="shared" si="218"/>
        <v>8.33</v>
      </c>
      <c r="P3133" s="11" t="s">
        <v>8273</v>
      </c>
      <c r="Q3133" t="s">
        <v>8274</v>
      </c>
      <c r="R3133" s="15">
        <f t="shared" si="219"/>
        <v>42803.579224537039</v>
      </c>
      <c r="S3133" s="15">
        <f t="shared" si="220"/>
        <v>42833.537557870368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>
        <f t="shared" si="217"/>
        <v>0</v>
      </c>
      <c r="O3134">
        <f t="shared" si="218"/>
        <v>100</v>
      </c>
      <c r="P3134" s="11" t="s">
        <v>8273</v>
      </c>
      <c r="Q3134" t="s">
        <v>8274</v>
      </c>
      <c r="R3134" s="15">
        <f t="shared" si="219"/>
        <v>42786.350231481483</v>
      </c>
      <c r="S3134" s="15">
        <f t="shared" si="220"/>
        <v>42846.308564814812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100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>
        <f t="shared" si="217"/>
        <v>20</v>
      </c>
      <c r="O3135">
        <f t="shared" si="218"/>
        <v>6.25</v>
      </c>
      <c r="P3135" s="11" t="s">
        <v>8273</v>
      </c>
      <c r="Q3135" t="s">
        <v>8274</v>
      </c>
      <c r="R3135" s="15">
        <f t="shared" si="219"/>
        <v>42788.565208333333</v>
      </c>
      <c r="S3135" s="15">
        <f t="shared" si="220"/>
        <v>42818.523541666669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100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>
        <f t="shared" si="217"/>
        <v>10</v>
      </c>
      <c r="O3136">
        <f t="shared" si="218"/>
        <v>8.33</v>
      </c>
      <c r="P3136" s="11" t="s">
        <v>8273</v>
      </c>
      <c r="Q3136" t="s">
        <v>8274</v>
      </c>
      <c r="R3136" s="15">
        <f t="shared" si="219"/>
        <v>42800.720127314817</v>
      </c>
      <c r="S3136" s="15">
        <f t="shared" si="220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100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>
        <f t="shared" si="217"/>
        <v>13</v>
      </c>
      <c r="O3137">
        <f t="shared" si="218"/>
        <v>14.29</v>
      </c>
      <c r="P3137" s="11" t="s">
        <v>8273</v>
      </c>
      <c r="Q3137" t="s">
        <v>8274</v>
      </c>
      <c r="R3137" s="15">
        <f t="shared" si="219"/>
        <v>42807.151863425926</v>
      </c>
      <c r="S3137" s="15">
        <f t="shared" si="220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100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>
        <f t="shared" si="217"/>
        <v>20</v>
      </c>
      <c r="O3138">
        <f t="shared" si="218"/>
        <v>4.55</v>
      </c>
      <c r="P3138" s="11" t="s">
        <v>8273</v>
      </c>
      <c r="Q3138" t="s">
        <v>8274</v>
      </c>
      <c r="R3138" s="15">
        <f t="shared" si="219"/>
        <v>42789.462430555555</v>
      </c>
      <c r="S3138" s="15">
        <f t="shared" si="220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100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>
        <f t="shared" ref="N3139:N3202" si="221">ROUND(E3139/D3139*100,0)</f>
        <v>7</v>
      </c>
      <c r="O3139">
        <f t="shared" ref="O3139:O3202" si="222">IFERROR(ROUND(E3139/L3139,2),0)</f>
        <v>100</v>
      </c>
      <c r="P3139" s="11" t="s">
        <v>8273</v>
      </c>
      <c r="Q3139" t="s">
        <v>8274</v>
      </c>
      <c r="R3139" s="15">
        <f t="shared" ref="R3139:R3202" si="223">(((J3139/60)/60)/24)+DATE(1970,1,1)</f>
        <v>42807.885057870371</v>
      </c>
      <c r="S3139" s="15">
        <f t="shared" ref="S3139:S3202" si="224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100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>
        <f t="shared" si="221"/>
        <v>50</v>
      </c>
      <c r="O3140">
        <f t="shared" si="222"/>
        <v>0</v>
      </c>
      <c r="P3140" s="11" t="s">
        <v>8273</v>
      </c>
      <c r="Q3140" t="s">
        <v>8274</v>
      </c>
      <c r="R3140" s="15">
        <f t="shared" si="223"/>
        <v>42809.645914351851</v>
      </c>
      <c r="S3140" s="15">
        <f t="shared" si="224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100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>
        <f t="shared" si="221"/>
        <v>0</v>
      </c>
      <c r="O3141">
        <f t="shared" si="222"/>
        <v>16.670000000000002</v>
      </c>
      <c r="P3141" s="11" t="s">
        <v>8273</v>
      </c>
      <c r="Q3141" t="s">
        <v>8274</v>
      </c>
      <c r="R3141" s="15">
        <f t="shared" si="223"/>
        <v>42785.270370370374</v>
      </c>
      <c r="S3141" s="15">
        <f t="shared" si="224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100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>
        <f t="shared" si="221"/>
        <v>1</v>
      </c>
      <c r="O3142">
        <f t="shared" si="222"/>
        <v>25</v>
      </c>
      <c r="P3142" s="11" t="s">
        <v>8273</v>
      </c>
      <c r="Q3142" t="s">
        <v>8274</v>
      </c>
      <c r="R3142" s="15">
        <f t="shared" si="223"/>
        <v>42802.718784722223</v>
      </c>
      <c r="S3142" s="15">
        <f t="shared" si="224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100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>
        <f t="shared" si="221"/>
        <v>20</v>
      </c>
      <c r="O3143">
        <f t="shared" si="222"/>
        <v>12.5</v>
      </c>
      <c r="P3143" s="11" t="s">
        <v>8273</v>
      </c>
      <c r="Q3143" t="s">
        <v>8274</v>
      </c>
      <c r="R3143" s="15">
        <f t="shared" si="223"/>
        <v>42800.753333333334</v>
      </c>
      <c r="S3143" s="15">
        <f t="shared" si="224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100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>
        <f t="shared" si="221"/>
        <v>4</v>
      </c>
      <c r="O3144">
        <f t="shared" si="222"/>
        <v>33.33</v>
      </c>
      <c r="P3144" s="11" t="s">
        <v>8273</v>
      </c>
      <c r="Q3144" t="s">
        <v>8274</v>
      </c>
      <c r="R3144" s="15">
        <f t="shared" si="223"/>
        <v>42783.513182870374</v>
      </c>
      <c r="S3144" s="15">
        <f t="shared" si="224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100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>
        <f t="shared" si="221"/>
        <v>14</v>
      </c>
      <c r="O3145">
        <f t="shared" si="222"/>
        <v>0</v>
      </c>
      <c r="P3145" s="11" t="s">
        <v>8273</v>
      </c>
      <c r="Q3145" t="s">
        <v>8274</v>
      </c>
      <c r="R3145" s="15">
        <f t="shared" si="223"/>
        <v>42808.358287037037</v>
      </c>
      <c r="S3145" s="15">
        <f t="shared" si="224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100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>
        <f t="shared" si="221"/>
        <v>1</v>
      </c>
      <c r="O3146">
        <f t="shared" si="222"/>
        <v>3.33</v>
      </c>
      <c r="P3146" s="11" t="s">
        <v>8273</v>
      </c>
      <c r="Q3146" t="s">
        <v>8274</v>
      </c>
      <c r="R3146" s="15">
        <f t="shared" si="223"/>
        <v>42796.538275462968</v>
      </c>
      <c r="S3146" s="15">
        <f t="shared" si="224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100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>
        <f t="shared" si="221"/>
        <v>0</v>
      </c>
      <c r="O3147">
        <f t="shared" si="222"/>
        <v>0</v>
      </c>
      <c r="P3147" s="11" t="s">
        <v>8273</v>
      </c>
      <c r="Q3147" t="s">
        <v>8274</v>
      </c>
      <c r="R3147" s="15">
        <f t="shared" si="223"/>
        <v>42762.040902777779</v>
      </c>
      <c r="S3147" s="15">
        <f t="shared" si="224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100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>
        <f t="shared" si="221"/>
        <v>0</v>
      </c>
      <c r="O3148">
        <f t="shared" si="222"/>
        <v>8.33</v>
      </c>
      <c r="P3148" s="11" t="s">
        <v>8273</v>
      </c>
      <c r="Q3148" t="s">
        <v>8274</v>
      </c>
      <c r="R3148" s="15">
        <f t="shared" si="223"/>
        <v>42796.682476851856</v>
      </c>
      <c r="S3148" s="15">
        <f t="shared" si="224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100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>
        <f t="shared" si="221"/>
        <v>1</v>
      </c>
      <c r="O3149">
        <f t="shared" si="222"/>
        <v>0.47</v>
      </c>
      <c r="P3149" s="11" t="s">
        <v>8273</v>
      </c>
      <c r="Q3149" t="s">
        <v>8274</v>
      </c>
      <c r="R3149" s="15">
        <f t="shared" si="223"/>
        <v>41909.969386574077</v>
      </c>
      <c r="S3149" s="15">
        <f t="shared" si="224"/>
        <v>41950.011053240742</v>
      </c>
      <c r="T3149">
        <f t="shared" ref="T3149:T3153" si="225">YEAR(R3149)</f>
        <v>2014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100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>
        <f t="shared" si="221"/>
        <v>6</v>
      </c>
      <c r="O3150">
        <f t="shared" si="222"/>
        <v>1.75</v>
      </c>
      <c r="P3150" s="11" t="s">
        <v>8273</v>
      </c>
      <c r="Q3150" t="s">
        <v>8274</v>
      </c>
      <c r="R3150" s="15">
        <f t="shared" si="223"/>
        <v>41891.665324074071</v>
      </c>
      <c r="S3150" s="15">
        <f t="shared" si="224"/>
        <v>41913.166666666664</v>
      </c>
      <c r="T3150">
        <f t="shared" si="225"/>
        <v>2014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>
        <f t="shared" si="221"/>
        <v>8</v>
      </c>
      <c r="O3151">
        <f t="shared" si="222"/>
        <v>4</v>
      </c>
      <c r="P3151" s="11" t="s">
        <v>8273</v>
      </c>
      <c r="Q3151" t="s">
        <v>8274</v>
      </c>
      <c r="R3151" s="15">
        <f t="shared" si="223"/>
        <v>41226.017361111109</v>
      </c>
      <c r="S3151" s="15">
        <f t="shared" si="224"/>
        <v>41250.083333333336</v>
      </c>
      <c r="T3151">
        <f t="shared" si="225"/>
        <v>2012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96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>
        <f t="shared" si="221"/>
        <v>3</v>
      </c>
      <c r="O3152">
        <f t="shared" si="222"/>
        <v>0.92</v>
      </c>
      <c r="P3152" s="11" t="s">
        <v>8273</v>
      </c>
      <c r="Q3152" t="s">
        <v>8274</v>
      </c>
      <c r="R3152" s="15">
        <f t="shared" si="223"/>
        <v>40478.263923611114</v>
      </c>
      <c r="S3152" s="15">
        <f t="shared" si="224"/>
        <v>40568.166666666664</v>
      </c>
      <c r="T3152">
        <f t="shared" si="225"/>
        <v>2010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95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>
        <f t="shared" si="221"/>
        <v>3</v>
      </c>
      <c r="O3153">
        <f t="shared" si="222"/>
        <v>2.79</v>
      </c>
      <c r="P3153" s="11" t="s">
        <v>8273</v>
      </c>
      <c r="Q3153" t="s">
        <v>8274</v>
      </c>
      <c r="R3153" s="15">
        <f t="shared" si="223"/>
        <v>41862.83997685185</v>
      </c>
      <c r="S3153" s="15">
        <f t="shared" si="224"/>
        <v>41892.83997685185</v>
      </c>
      <c r="T3153">
        <f t="shared" si="225"/>
        <v>2014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95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>
        <f t="shared" si="221"/>
        <v>4</v>
      </c>
      <c r="O3154">
        <f t="shared" si="222"/>
        <v>1.42</v>
      </c>
      <c r="P3154" s="11" t="s">
        <v>8273</v>
      </c>
      <c r="Q3154" t="s">
        <v>8274</v>
      </c>
      <c r="R3154" s="15">
        <f t="shared" si="223"/>
        <v>41550.867673611108</v>
      </c>
      <c r="S3154" s="15">
        <f t="shared" si="224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95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>
        <f t="shared" si="221"/>
        <v>3</v>
      </c>
      <c r="O3155">
        <f t="shared" si="222"/>
        <v>0.39</v>
      </c>
      <c r="P3155" s="11" t="s">
        <v>8273</v>
      </c>
      <c r="Q3155" t="s">
        <v>8274</v>
      </c>
      <c r="R3155" s="15">
        <f t="shared" si="223"/>
        <v>40633.154363425929</v>
      </c>
      <c r="S3155" s="15">
        <f t="shared" si="224"/>
        <v>40664.207638888889</v>
      </c>
      <c r="T3155">
        <f t="shared" ref="T3155:T3156" si="226">YEAR(R3155)</f>
        <v>2011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95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>
        <f t="shared" si="221"/>
        <v>1</v>
      </c>
      <c r="O3156">
        <f t="shared" si="222"/>
        <v>0.77</v>
      </c>
      <c r="P3156" s="11" t="s">
        <v>8273</v>
      </c>
      <c r="Q3156" t="s">
        <v>8274</v>
      </c>
      <c r="R3156" s="15">
        <f t="shared" si="223"/>
        <v>40970.875671296293</v>
      </c>
      <c r="S3156" s="15">
        <f t="shared" si="224"/>
        <v>41000.834004629629</v>
      </c>
      <c r="T3156">
        <f t="shared" si="226"/>
        <v>2012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>
        <f t="shared" si="221"/>
        <v>2</v>
      </c>
      <c r="O3157">
        <f t="shared" si="222"/>
        <v>0.31</v>
      </c>
      <c r="P3157" s="11" t="s">
        <v>8273</v>
      </c>
      <c r="Q3157" t="s">
        <v>8274</v>
      </c>
      <c r="R3157" s="15">
        <f t="shared" si="223"/>
        <v>41233.499131944445</v>
      </c>
      <c r="S3157" s="15">
        <f t="shared" si="224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94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>
        <f t="shared" si="221"/>
        <v>2</v>
      </c>
      <c r="O3158">
        <f t="shared" si="222"/>
        <v>1.06</v>
      </c>
      <c r="P3158" s="11" t="s">
        <v>8273</v>
      </c>
      <c r="Q3158" t="s">
        <v>8274</v>
      </c>
      <c r="R3158" s="15">
        <f t="shared" si="223"/>
        <v>41026.953055555554</v>
      </c>
      <c r="S3158" s="15">
        <f t="shared" si="224"/>
        <v>41061.953055555554</v>
      </c>
      <c r="T3158">
        <f t="shared" ref="T3158:T3162" si="227">YEAR(R3158)</f>
        <v>2012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93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>
        <f t="shared" si="221"/>
        <v>2</v>
      </c>
      <c r="O3159">
        <f t="shared" si="222"/>
        <v>2.27</v>
      </c>
      <c r="P3159" s="11" t="s">
        <v>8273</v>
      </c>
      <c r="Q3159" t="s">
        <v>8274</v>
      </c>
      <c r="R3159" s="15">
        <f t="shared" si="223"/>
        <v>41829.788252314815</v>
      </c>
      <c r="S3159" s="15">
        <f t="shared" si="224"/>
        <v>41839.208333333336</v>
      </c>
      <c r="T3159">
        <f t="shared" si="227"/>
        <v>2014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92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>
        <f t="shared" si="221"/>
        <v>2</v>
      </c>
      <c r="O3160">
        <f t="shared" si="222"/>
        <v>1.33</v>
      </c>
      <c r="P3160" s="11" t="s">
        <v>8273</v>
      </c>
      <c r="Q3160" t="s">
        <v>8274</v>
      </c>
      <c r="R3160" s="15">
        <f t="shared" si="223"/>
        <v>41447.839722222219</v>
      </c>
      <c r="S3160" s="15">
        <f t="shared" si="224"/>
        <v>41477.839722222219</v>
      </c>
      <c r="T3160">
        <f t="shared" si="227"/>
        <v>2013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91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>
        <f t="shared" si="221"/>
        <v>6</v>
      </c>
      <c r="O3161">
        <f t="shared" si="222"/>
        <v>1.75</v>
      </c>
      <c r="P3161" s="11" t="s">
        <v>8273</v>
      </c>
      <c r="Q3161" t="s">
        <v>8274</v>
      </c>
      <c r="R3161" s="15">
        <f t="shared" si="223"/>
        <v>40884.066678240742</v>
      </c>
      <c r="S3161" s="15">
        <f t="shared" si="224"/>
        <v>40926.958333333336</v>
      </c>
      <c r="T3161">
        <f t="shared" si="227"/>
        <v>2011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90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>
        <f t="shared" si="221"/>
        <v>2</v>
      </c>
      <c r="O3162">
        <f t="shared" si="222"/>
        <v>1.58</v>
      </c>
      <c r="P3162" s="11" t="s">
        <v>8273</v>
      </c>
      <c r="Q3162" t="s">
        <v>8274</v>
      </c>
      <c r="R3162" s="15">
        <f t="shared" si="223"/>
        <v>41841.26489583333</v>
      </c>
      <c r="S3162" s="15">
        <f t="shared" si="224"/>
        <v>41864.207638888889</v>
      </c>
      <c r="T3162">
        <f t="shared" si="227"/>
        <v>2014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90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>
        <f t="shared" si="221"/>
        <v>5</v>
      </c>
      <c r="O3163">
        <f t="shared" si="222"/>
        <v>1.22</v>
      </c>
      <c r="P3163" s="11" t="s">
        <v>8273</v>
      </c>
      <c r="Q3163" t="s">
        <v>8274</v>
      </c>
      <c r="R3163" s="15">
        <f t="shared" si="223"/>
        <v>41897.536134259259</v>
      </c>
      <c r="S3163" s="15">
        <f t="shared" si="224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90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>
        <f t="shared" si="221"/>
        <v>2</v>
      </c>
      <c r="O3164">
        <f t="shared" si="222"/>
        <v>1.43</v>
      </c>
      <c r="P3164" s="11" t="s">
        <v>8273</v>
      </c>
      <c r="Q3164" t="s">
        <v>8274</v>
      </c>
      <c r="R3164" s="15">
        <f t="shared" si="223"/>
        <v>41799.685902777775</v>
      </c>
      <c r="S3164" s="15">
        <f t="shared" si="224"/>
        <v>41827.083333333336</v>
      </c>
      <c r="T3164">
        <f t="shared" ref="T3164:T3172" si="228">YEAR(R3164)</f>
        <v>2014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90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>
        <f t="shared" si="221"/>
        <v>1</v>
      </c>
      <c r="O3165">
        <f t="shared" si="222"/>
        <v>1.25</v>
      </c>
      <c r="P3165" s="11" t="s">
        <v>8273</v>
      </c>
      <c r="Q3165" t="s">
        <v>8274</v>
      </c>
      <c r="R3165" s="15">
        <f t="shared" si="223"/>
        <v>41775.753761574073</v>
      </c>
      <c r="S3165" s="15">
        <f t="shared" si="224"/>
        <v>41805.753761574073</v>
      </c>
      <c r="T3165">
        <f t="shared" si="228"/>
        <v>2014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90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>
        <f t="shared" si="221"/>
        <v>4</v>
      </c>
      <c r="O3166">
        <f t="shared" si="222"/>
        <v>1.27</v>
      </c>
      <c r="P3166" s="11" t="s">
        <v>8273</v>
      </c>
      <c r="Q3166" t="s">
        <v>8274</v>
      </c>
      <c r="R3166" s="15">
        <f t="shared" si="223"/>
        <v>41766.80572916667</v>
      </c>
      <c r="S3166" s="15">
        <f t="shared" si="224"/>
        <v>41799.80572916667</v>
      </c>
      <c r="T3166">
        <f t="shared" si="228"/>
        <v>2014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90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>
        <f t="shared" si="221"/>
        <v>12</v>
      </c>
      <c r="O3167">
        <f t="shared" si="222"/>
        <v>4.29</v>
      </c>
      <c r="P3167" s="11" t="s">
        <v>8273</v>
      </c>
      <c r="Q3167" t="s">
        <v>8274</v>
      </c>
      <c r="R3167" s="15">
        <f t="shared" si="223"/>
        <v>40644.159259259257</v>
      </c>
      <c r="S3167" s="15">
        <f t="shared" si="224"/>
        <v>40666.165972222225</v>
      </c>
      <c r="T3167">
        <f t="shared" si="228"/>
        <v>2011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90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>
        <f t="shared" si="221"/>
        <v>0</v>
      </c>
      <c r="O3168">
        <f t="shared" si="222"/>
        <v>0.1</v>
      </c>
      <c r="P3168" s="11" t="s">
        <v>8273</v>
      </c>
      <c r="Q3168" t="s">
        <v>8274</v>
      </c>
      <c r="R3168" s="15">
        <f t="shared" si="223"/>
        <v>41940.69158564815</v>
      </c>
      <c r="S3168" s="15">
        <f t="shared" si="224"/>
        <v>41969.332638888889</v>
      </c>
      <c r="T3168">
        <f t="shared" si="228"/>
        <v>2014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86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>
        <f t="shared" si="221"/>
        <v>3</v>
      </c>
      <c r="O3169">
        <f t="shared" si="222"/>
        <v>1.56</v>
      </c>
      <c r="P3169" s="11" t="s">
        <v>8273</v>
      </c>
      <c r="Q3169" t="s">
        <v>8274</v>
      </c>
      <c r="R3169" s="15">
        <f t="shared" si="223"/>
        <v>41839.175706018519</v>
      </c>
      <c r="S3169" s="15">
        <f t="shared" si="224"/>
        <v>41853.175706018519</v>
      </c>
      <c r="T3169">
        <f t="shared" si="228"/>
        <v>2014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86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>
        <f t="shared" si="221"/>
        <v>3</v>
      </c>
      <c r="O3170">
        <f t="shared" si="222"/>
        <v>1.41</v>
      </c>
      <c r="P3170" s="11" t="s">
        <v>8273</v>
      </c>
      <c r="Q3170" t="s">
        <v>8274</v>
      </c>
      <c r="R3170" s="15">
        <f t="shared" si="223"/>
        <v>41772.105937500004</v>
      </c>
      <c r="S3170" s="15">
        <f t="shared" si="224"/>
        <v>41803.916666666664</v>
      </c>
      <c r="T3170">
        <f t="shared" si="228"/>
        <v>2014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>
        <f t="shared" si="221"/>
        <v>1</v>
      </c>
      <c r="O3171">
        <f t="shared" si="222"/>
        <v>1.04</v>
      </c>
      <c r="P3171" s="11" t="s">
        <v>8273</v>
      </c>
      <c r="Q3171" t="s">
        <v>8274</v>
      </c>
      <c r="R3171" s="15">
        <f t="shared" si="223"/>
        <v>41591.737974537034</v>
      </c>
      <c r="S3171" s="15">
        <f t="shared" si="224"/>
        <v>41621.207638888889</v>
      </c>
      <c r="T3171">
        <f t="shared" si="228"/>
        <v>2013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85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>
        <f t="shared" si="221"/>
        <v>4</v>
      </c>
      <c r="O3172">
        <f t="shared" si="222"/>
        <v>1.2</v>
      </c>
      <c r="P3172" s="11" t="s">
        <v>8273</v>
      </c>
      <c r="Q3172" t="s">
        <v>8274</v>
      </c>
      <c r="R3172" s="15">
        <f t="shared" si="223"/>
        <v>41789.080370370371</v>
      </c>
      <c r="S3172" s="15">
        <f t="shared" si="224"/>
        <v>41822.166666666664</v>
      </c>
      <c r="T3172">
        <f t="shared" si="228"/>
        <v>2014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85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>
        <f t="shared" si="221"/>
        <v>1</v>
      </c>
      <c r="O3173">
        <f t="shared" si="222"/>
        <v>0.73</v>
      </c>
      <c r="P3173" s="11" t="s">
        <v>8273</v>
      </c>
      <c r="Q3173" t="s">
        <v>8274</v>
      </c>
      <c r="R3173" s="15">
        <f t="shared" si="223"/>
        <v>42466.608310185184</v>
      </c>
      <c r="S3173" s="15">
        <f t="shared" si="224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85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>
        <f t="shared" si="221"/>
        <v>4</v>
      </c>
      <c r="O3174">
        <f t="shared" si="222"/>
        <v>2.93</v>
      </c>
      <c r="P3174" s="11" t="s">
        <v>8273</v>
      </c>
      <c r="Q3174" t="s">
        <v>8274</v>
      </c>
      <c r="R3174" s="15">
        <f t="shared" si="223"/>
        <v>40923.729953703703</v>
      </c>
      <c r="S3174" s="15">
        <f t="shared" si="224"/>
        <v>40953.729953703703</v>
      </c>
      <c r="T3174">
        <f t="shared" ref="T3174:T3179" si="229">YEAR(R3174)</f>
        <v>2012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85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>
        <f t="shared" si="221"/>
        <v>1</v>
      </c>
      <c r="O3175">
        <f t="shared" si="222"/>
        <v>1.1499999999999999</v>
      </c>
      <c r="P3175" s="11" t="s">
        <v>8273</v>
      </c>
      <c r="Q3175" t="s">
        <v>8274</v>
      </c>
      <c r="R3175" s="15">
        <f t="shared" si="223"/>
        <v>41878.878379629627</v>
      </c>
      <c r="S3175" s="15">
        <f t="shared" si="224"/>
        <v>41908.878379629627</v>
      </c>
      <c r="T3175">
        <f t="shared" si="229"/>
        <v>2014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85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>
        <f t="shared" si="221"/>
        <v>3</v>
      </c>
      <c r="O3176">
        <f t="shared" si="222"/>
        <v>3.7</v>
      </c>
      <c r="P3176" s="11" t="s">
        <v>8273</v>
      </c>
      <c r="Q3176" t="s">
        <v>8274</v>
      </c>
      <c r="R3176" s="15">
        <f t="shared" si="223"/>
        <v>41862.864675925928</v>
      </c>
      <c r="S3176" s="15">
        <f t="shared" si="224"/>
        <v>41876.864675925928</v>
      </c>
      <c r="T3176">
        <f t="shared" si="229"/>
        <v>2014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85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>
        <f t="shared" si="221"/>
        <v>2</v>
      </c>
      <c r="O3177">
        <f t="shared" si="222"/>
        <v>1.42</v>
      </c>
      <c r="P3177" s="11" t="s">
        <v>8273</v>
      </c>
      <c r="Q3177" t="s">
        <v>8274</v>
      </c>
      <c r="R3177" s="15">
        <f t="shared" si="223"/>
        <v>40531.886886574073</v>
      </c>
      <c r="S3177" s="15">
        <f t="shared" si="224"/>
        <v>40591.886886574073</v>
      </c>
      <c r="T3177">
        <f t="shared" si="229"/>
        <v>2010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83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>
        <f t="shared" si="221"/>
        <v>4</v>
      </c>
      <c r="O3178">
        <f t="shared" si="222"/>
        <v>1.51</v>
      </c>
      <c r="P3178" s="11" t="s">
        <v>8273</v>
      </c>
      <c r="Q3178" t="s">
        <v>8274</v>
      </c>
      <c r="R3178" s="15">
        <f t="shared" si="223"/>
        <v>41477.930914351848</v>
      </c>
      <c r="S3178" s="15">
        <f t="shared" si="224"/>
        <v>41504.625</v>
      </c>
      <c r="T3178">
        <f t="shared" si="229"/>
        <v>2013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82.01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>
        <f t="shared" si="221"/>
        <v>3</v>
      </c>
      <c r="O3179">
        <f t="shared" si="222"/>
        <v>1.61</v>
      </c>
      <c r="P3179" s="11" t="s">
        <v>8273</v>
      </c>
      <c r="Q3179" t="s">
        <v>8274</v>
      </c>
      <c r="R3179" s="15">
        <f t="shared" si="223"/>
        <v>41781.666770833333</v>
      </c>
      <c r="S3179" s="15">
        <f t="shared" si="224"/>
        <v>41811.666770833333</v>
      </c>
      <c r="T3179">
        <f t="shared" si="229"/>
        <v>2014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82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>
        <f t="shared" si="221"/>
        <v>5</v>
      </c>
      <c r="O3180">
        <f t="shared" si="222"/>
        <v>1.05</v>
      </c>
      <c r="P3180" s="11" t="s">
        <v>8273</v>
      </c>
      <c r="Q3180" t="s">
        <v>8274</v>
      </c>
      <c r="R3180" s="15">
        <f t="shared" si="223"/>
        <v>41806.605034722219</v>
      </c>
      <c r="S3180" s="15">
        <f t="shared" si="224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>
        <f t="shared" si="221"/>
        <v>2</v>
      </c>
      <c r="O3181">
        <f t="shared" si="222"/>
        <v>1.32</v>
      </c>
      <c r="P3181" s="11" t="s">
        <v>8273</v>
      </c>
      <c r="Q3181" t="s">
        <v>8274</v>
      </c>
      <c r="R3181" s="15">
        <f t="shared" si="223"/>
        <v>41375.702210648145</v>
      </c>
      <c r="S3181" s="15">
        <f t="shared" si="224"/>
        <v>41400.702210648145</v>
      </c>
      <c r="T3181">
        <f>YEAR(R3181)</f>
        <v>2013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81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>
        <f t="shared" si="221"/>
        <v>7</v>
      </c>
      <c r="O3182">
        <f t="shared" si="222"/>
        <v>1.8</v>
      </c>
      <c r="P3182" s="11" t="s">
        <v>8273</v>
      </c>
      <c r="Q3182" t="s">
        <v>8274</v>
      </c>
      <c r="R3182" s="15">
        <f t="shared" si="223"/>
        <v>41780.412604166668</v>
      </c>
      <c r="S3182" s="15">
        <f t="shared" si="224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81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>
        <f t="shared" si="221"/>
        <v>16</v>
      </c>
      <c r="O3183">
        <f t="shared" si="222"/>
        <v>5.4</v>
      </c>
      <c r="P3183" s="11" t="s">
        <v>8273</v>
      </c>
      <c r="Q3183" t="s">
        <v>8274</v>
      </c>
      <c r="R3183" s="15">
        <f t="shared" si="223"/>
        <v>41779.310034722221</v>
      </c>
      <c r="S3183" s="15">
        <f t="shared" si="224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80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>
        <f t="shared" si="221"/>
        <v>1</v>
      </c>
      <c r="O3184">
        <f t="shared" si="222"/>
        <v>0.53</v>
      </c>
      <c r="P3184" s="11" t="s">
        <v>8273</v>
      </c>
      <c r="Q3184" t="s">
        <v>8274</v>
      </c>
      <c r="R3184" s="15">
        <f t="shared" si="223"/>
        <v>40883.949317129627</v>
      </c>
      <c r="S3184" s="15">
        <f t="shared" si="224"/>
        <v>40939.708333333336</v>
      </c>
      <c r="T3184">
        <f t="shared" ref="T3184:T3186" si="230">YEAR(R3184)</f>
        <v>2011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80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>
        <f t="shared" si="221"/>
        <v>3</v>
      </c>
      <c r="O3185">
        <f t="shared" si="222"/>
        <v>1.18</v>
      </c>
      <c r="P3185" s="11" t="s">
        <v>8273</v>
      </c>
      <c r="Q3185" t="s">
        <v>8274</v>
      </c>
      <c r="R3185" s="15">
        <f t="shared" si="223"/>
        <v>41491.79478009259</v>
      </c>
      <c r="S3185" s="15">
        <f t="shared" si="224"/>
        <v>41509.79478009259</v>
      </c>
      <c r="T3185">
        <f t="shared" si="230"/>
        <v>2013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80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>
        <f t="shared" si="221"/>
        <v>2</v>
      </c>
      <c r="O3186">
        <f t="shared" si="222"/>
        <v>1.74</v>
      </c>
      <c r="P3186" s="11" t="s">
        <v>8273</v>
      </c>
      <c r="Q3186" t="s">
        <v>8274</v>
      </c>
      <c r="R3186" s="15">
        <f t="shared" si="223"/>
        <v>41791.993414351848</v>
      </c>
      <c r="S3186" s="15">
        <f t="shared" si="224"/>
        <v>41821.993414351848</v>
      </c>
      <c r="T3186">
        <f t="shared" si="230"/>
        <v>2014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80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>
        <f t="shared" si="221"/>
        <v>8</v>
      </c>
      <c r="O3187">
        <f t="shared" si="222"/>
        <v>3.33</v>
      </c>
      <c r="P3187" s="11" t="s">
        <v>8273</v>
      </c>
      <c r="Q3187" t="s">
        <v>8274</v>
      </c>
      <c r="R3187" s="15">
        <f t="shared" si="223"/>
        <v>41829.977326388893</v>
      </c>
      <c r="S3187" s="15">
        <f t="shared" si="224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80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>
        <f t="shared" si="221"/>
        <v>3</v>
      </c>
      <c r="O3188">
        <f t="shared" si="222"/>
        <v>1.1399999999999999</v>
      </c>
      <c r="P3188" s="11" t="s">
        <v>8273</v>
      </c>
      <c r="Q3188" t="s">
        <v>8274</v>
      </c>
      <c r="R3188" s="15">
        <f t="shared" si="223"/>
        <v>41868.924050925925</v>
      </c>
      <c r="S3188" s="15">
        <f t="shared" si="224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78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>
        <f t="shared" si="221"/>
        <v>1</v>
      </c>
      <c r="O3189">
        <f t="shared" si="222"/>
        <v>0.32</v>
      </c>
      <c r="P3189" s="11" t="s">
        <v>8273</v>
      </c>
      <c r="Q3189" t="s">
        <v>8274</v>
      </c>
      <c r="R3189" s="15">
        <f t="shared" si="223"/>
        <v>41835.666354166664</v>
      </c>
      <c r="S3189" s="15">
        <f t="shared" si="224"/>
        <v>41855.666354166664</v>
      </c>
      <c r="T3189">
        <f>YEAR(R3189)</f>
        <v>2014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77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>
        <f t="shared" si="221"/>
        <v>39</v>
      </c>
      <c r="O3190">
        <f t="shared" si="222"/>
        <v>8.56</v>
      </c>
      <c r="P3190" s="11" t="s">
        <v>8273</v>
      </c>
      <c r="Q3190" t="s">
        <v>8315</v>
      </c>
      <c r="R3190" s="15">
        <f t="shared" si="223"/>
        <v>42144.415532407409</v>
      </c>
      <c r="S3190" s="15">
        <f t="shared" si="224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76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>
        <f t="shared" si="221"/>
        <v>0</v>
      </c>
      <c r="O3191">
        <f t="shared" si="222"/>
        <v>4</v>
      </c>
      <c r="P3191" s="11" t="s">
        <v>8273</v>
      </c>
      <c r="Q3191" t="s">
        <v>8315</v>
      </c>
      <c r="R3191" s="15">
        <f t="shared" si="223"/>
        <v>42118.346435185187</v>
      </c>
      <c r="S3191" s="15">
        <f t="shared" si="224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76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>
        <f t="shared" si="221"/>
        <v>2</v>
      </c>
      <c r="O3192">
        <f t="shared" si="222"/>
        <v>0</v>
      </c>
      <c r="P3192" s="11" t="s">
        <v>8273</v>
      </c>
      <c r="Q3192" t="s">
        <v>8315</v>
      </c>
      <c r="R3192" s="15">
        <f t="shared" si="223"/>
        <v>42683.151331018518</v>
      </c>
      <c r="S3192" s="15">
        <f t="shared" si="224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75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>
        <f t="shared" si="221"/>
        <v>2</v>
      </c>
      <c r="O3193">
        <f t="shared" si="222"/>
        <v>18.75</v>
      </c>
      <c r="P3193" s="11" t="s">
        <v>8273</v>
      </c>
      <c r="Q3193" t="s">
        <v>8315</v>
      </c>
      <c r="R3193" s="15">
        <f t="shared" si="223"/>
        <v>42538.755428240736</v>
      </c>
      <c r="S3193" s="15">
        <f t="shared" si="224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75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>
        <f t="shared" si="221"/>
        <v>1</v>
      </c>
      <c r="O3194">
        <f t="shared" si="222"/>
        <v>9.3800000000000008</v>
      </c>
      <c r="P3194" s="11" t="s">
        <v>8273</v>
      </c>
      <c r="Q3194" t="s">
        <v>8315</v>
      </c>
      <c r="R3194" s="15">
        <f t="shared" si="223"/>
        <v>42018.94049768518</v>
      </c>
      <c r="S3194" s="15">
        <f t="shared" si="224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75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>
        <f t="shared" si="221"/>
        <v>2</v>
      </c>
      <c r="O3195">
        <f t="shared" si="222"/>
        <v>3.13</v>
      </c>
      <c r="P3195" s="11" t="s">
        <v>8273</v>
      </c>
      <c r="Q3195" t="s">
        <v>8315</v>
      </c>
      <c r="R3195" s="15">
        <f t="shared" si="223"/>
        <v>42010.968240740738</v>
      </c>
      <c r="S3195" s="15">
        <f t="shared" si="224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75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>
        <f t="shared" si="221"/>
        <v>1</v>
      </c>
      <c r="O3196">
        <f t="shared" si="222"/>
        <v>0</v>
      </c>
      <c r="P3196" s="11" t="s">
        <v>8273</v>
      </c>
      <c r="Q3196" t="s">
        <v>8315</v>
      </c>
      <c r="R3196" s="15">
        <f t="shared" si="223"/>
        <v>42182.062476851846</v>
      </c>
      <c r="S3196" s="15">
        <f t="shared" si="224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75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>
        <f t="shared" si="221"/>
        <v>2</v>
      </c>
      <c r="O3197">
        <f t="shared" si="222"/>
        <v>1.92</v>
      </c>
      <c r="P3197" s="11" t="s">
        <v>8273</v>
      </c>
      <c r="Q3197" t="s">
        <v>8315</v>
      </c>
      <c r="R3197" s="15">
        <f t="shared" si="223"/>
        <v>42017.594236111108</v>
      </c>
      <c r="S3197" s="15">
        <f t="shared" si="224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75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>
        <f t="shared" si="221"/>
        <v>0</v>
      </c>
      <c r="O3198">
        <f t="shared" si="222"/>
        <v>12.5</v>
      </c>
      <c r="P3198" s="11" t="s">
        <v>8273</v>
      </c>
      <c r="Q3198" t="s">
        <v>8315</v>
      </c>
      <c r="R3198" s="15">
        <f t="shared" si="223"/>
        <v>42157.598090277781</v>
      </c>
      <c r="S3198" s="15">
        <f t="shared" si="224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75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>
        <f t="shared" si="221"/>
        <v>1</v>
      </c>
      <c r="O3199">
        <f t="shared" si="222"/>
        <v>18.75</v>
      </c>
      <c r="P3199" s="11" t="s">
        <v>8273</v>
      </c>
      <c r="Q3199" t="s">
        <v>8315</v>
      </c>
      <c r="R3199" s="15">
        <f t="shared" si="223"/>
        <v>42009.493263888886</v>
      </c>
      <c r="S3199" s="15">
        <f t="shared" si="224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75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>
        <f t="shared" si="221"/>
        <v>0</v>
      </c>
      <c r="O3200">
        <f t="shared" si="222"/>
        <v>25</v>
      </c>
      <c r="P3200" s="11" t="s">
        <v>8273</v>
      </c>
      <c r="Q3200" t="s">
        <v>8315</v>
      </c>
      <c r="R3200" s="15">
        <f t="shared" si="223"/>
        <v>42013.424502314811</v>
      </c>
      <c r="S3200" s="15">
        <f t="shared" si="224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75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>
        <f t="shared" si="221"/>
        <v>2</v>
      </c>
      <c r="O3201">
        <f t="shared" si="222"/>
        <v>1.42</v>
      </c>
      <c r="P3201" s="11" t="s">
        <v>8273</v>
      </c>
      <c r="Q3201" t="s">
        <v>8315</v>
      </c>
      <c r="R3201" s="15">
        <f t="shared" si="223"/>
        <v>41858.761782407404</v>
      </c>
      <c r="S3201" s="15">
        <f t="shared" si="224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75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>
        <f t="shared" si="221"/>
        <v>0</v>
      </c>
      <c r="O3202">
        <f t="shared" si="222"/>
        <v>75</v>
      </c>
      <c r="P3202" s="11" t="s">
        <v>8273</v>
      </c>
      <c r="Q3202" t="s">
        <v>8315</v>
      </c>
      <c r="R3202" s="15">
        <f t="shared" si="223"/>
        <v>42460.320613425924</v>
      </c>
      <c r="S3202" s="15">
        <f t="shared" si="224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75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>
        <f t="shared" ref="N3203:N3266" si="231">ROUND(E3203/D3203*100,0)</f>
        <v>4</v>
      </c>
      <c r="O3203">
        <f t="shared" ref="O3203:O3266" si="232">IFERROR(ROUND(E3203/L3203,2),0)</f>
        <v>37.5</v>
      </c>
      <c r="P3203" s="11" t="s">
        <v>8273</v>
      </c>
      <c r="Q3203" t="s">
        <v>8315</v>
      </c>
      <c r="R3203" s="15">
        <f t="shared" ref="R3203:R3266" si="233">(((J3203/60)/60)/24)+DATE(1970,1,1)</f>
        <v>41861.767094907409</v>
      </c>
      <c r="S3203" s="15">
        <f t="shared" ref="S3203:S3266" si="234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75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>
        <f t="shared" si="231"/>
        <v>2</v>
      </c>
      <c r="O3204">
        <f t="shared" si="232"/>
        <v>3</v>
      </c>
      <c r="P3204" s="11" t="s">
        <v>8273</v>
      </c>
      <c r="Q3204" t="s">
        <v>8315</v>
      </c>
      <c r="R3204" s="15">
        <f t="shared" si="233"/>
        <v>42293.853541666671</v>
      </c>
      <c r="S3204" s="15">
        <f t="shared" si="234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74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>
        <f t="shared" si="231"/>
        <v>7</v>
      </c>
      <c r="O3205">
        <f t="shared" si="232"/>
        <v>12.33</v>
      </c>
      <c r="P3205" s="11" t="s">
        <v>8273</v>
      </c>
      <c r="Q3205" t="s">
        <v>8315</v>
      </c>
      <c r="R3205" s="15">
        <f t="shared" si="233"/>
        <v>42242.988680555558</v>
      </c>
      <c r="S3205" s="15">
        <f t="shared" si="234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73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>
        <f t="shared" si="231"/>
        <v>15</v>
      </c>
      <c r="O3206">
        <f t="shared" si="232"/>
        <v>0</v>
      </c>
      <c r="P3206" s="11" t="s">
        <v>8273</v>
      </c>
      <c r="Q3206" t="s">
        <v>8315</v>
      </c>
      <c r="R3206" s="15">
        <f t="shared" si="233"/>
        <v>42172.686099537037</v>
      </c>
      <c r="S3206" s="15">
        <f t="shared" si="234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72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>
        <f t="shared" si="231"/>
        <v>1</v>
      </c>
      <c r="O3207">
        <f t="shared" si="232"/>
        <v>6</v>
      </c>
      <c r="P3207" s="11" t="s">
        <v>8273</v>
      </c>
      <c r="Q3207" t="s">
        <v>8315</v>
      </c>
      <c r="R3207" s="15">
        <f t="shared" si="233"/>
        <v>42095.374675925923</v>
      </c>
      <c r="S3207" s="15">
        <f t="shared" si="234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72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>
        <f t="shared" si="231"/>
        <v>1</v>
      </c>
      <c r="O3208">
        <f t="shared" si="232"/>
        <v>0</v>
      </c>
      <c r="P3208" s="11" t="s">
        <v>8273</v>
      </c>
      <c r="Q3208" t="s">
        <v>8315</v>
      </c>
      <c r="R3208" s="15">
        <f t="shared" si="233"/>
        <v>42236.276053240741</v>
      </c>
      <c r="S3208" s="15">
        <f t="shared" si="234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71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>
        <f t="shared" si="231"/>
        <v>1</v>
      </c>
      <c r="O3209">
        <f t="shared" si="232"/>
        <v>1.97</v>
      </c>
      <c r="P3209" s="11" t="s">
        <v>8273</v>
      </c>
      <c r="Q3209" t="s">
        <v>8315</v>
      </c>
      <c r="R3209" s="15">
        <f t="shared" si="233"/>
        <v>42057.277858796297</v>
      </c>
      <c r="S3209" s="15">
        <f t="shared" si="234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71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>
        <f t="shared" si="231"/>
        <v>1</v>
      </c>
      <c r="O3210">
        <f t="shared" si="232"/>
        <v>0.87</v>
      </c>
      <c r="P3210" s="11" t="s">
        <v>8273</v>
      </c>
      <c r="Q3210" t="s">
        <v>8274</v>
      </c>
      <c r="R3210" s="15">
        <f t="shared" si="233"/>
        <v>41827.605057870373</v>
      </c>
      <c r="S3210" s="15">
        <f t="shared" si="234"/>
        <v>41848.605057870373</v>
      </c>
      <c r="T3210">
        <f t="shared" ref="T3210:T3214" si="235">YEAR(R3210)</f>
        <v>2014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70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>
        <f t="shared" si="231"/>
        <v>1</v>
      </c>
      <c r="O3211">
        <f t="shared" si="232"/>
        <v>0.31</v>
      </c>
      <c r="P3211" s="11" t="s">
        <v>8273</v>
      </c>
      <c r="Q3211" t="s">
        <v>8274</v>
      </c>
      <c r="R3211" s="15">
        <f t="shared" si="233"/>
        <v>41778.637245370373</v>
      </c>
      <c r="S3211" s="15">
        <f t="shared" si="234"/>
        <v>41810.958333333336</v>
      </c>
      <c r="T3211">
        <f t="shared" si="235"/>
        <v>2014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70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>
        <f t="shared" si="231"/>
        <v>2</v>
      </c>
      <c r="O3212">
        <f t="shared" si="232"/>
        <v>1.17</v>
      </c>
      <c r="P3212" s="11" t="s">
        <v>8273</v>
      </c>
      <c r="Q3212" t="s">
        <v>8274</v>
      </c>
      <c r="R3212" s="15">
        <f t="shared" si="233"/>
        <v>41013.936562499999</v>
      </c>
      <c r="S3212" s="15">
        <f t="shared" si="234"/>
        <v>41061.165972222225</v>
      </c>
      <c r="T3212">
        <f t="shared" si="235"/>
        <v>2012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70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>
        <f t="shared" si="231"/>
        <v>0</v>
      </c>
      <c r="O3213">
        <f t="shared" si="232"/>
        <v>0.22</v>
      </c>
      <c r="P3213" s="11" t="s">
        <v>8273</v>
      </c>
      <c r="Q3213" t="s">
        <v>8274</v>
      </c>
      <c r="R3213" s="15">
        <f t="shared" si="233"/>
        <v>41834.586574074077</v>
      </c>
      <c r="S3213" s="15">
        <f t="shared" si="234"/>
        <v>41866.083333333336</v>
      </c>
      <c r="T3213">
        <f t="shared" si="235"/>
        <v>2014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70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>
        <f t="shared" si="231"/>
        <v>2</v>
      </c>
      <c r="O3214">
        <f t="shared" si="232"/>
        <v>0.74</v>
      </c>
      <c r="P3214" s="11" t="s">
        <v>8273</v>
      </c>
      <c r="Q3214" t="s">
        <v>8274</v>
      </c>
      <c r="R3214" s="15">
        <f t="shared" si="233"/>
        <v>41829.795729166668</v>
      </c>
      <c r="S3214" s="15">
        <f t="shared" si="234"/>
        <v>41859.795729166668</v>
      </c>
      <c r="T3214">
        <f t="shared" si="235"/>
        <v>2014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70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>
        <f t="shared" si="231"/>
        <v>1</v>
      </c>
      <c r="O3215">
        <f t="shared" si="232"/>
        <v>1.49</v>
      </c>
      <c r="P3215" s="11" t="s">
        <v>8273</v>
      </c>
      <c r="Q3215" t="s">
        <v>8274</v>
      </c>
      <c r="R3215" s="15">
        <f t="shared" si="233"/>
        <v>42171.763414351852</v>
      </c>
      <c r="S3215" s="15">
        <f t="shared" si="234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70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>
        <f t="shared" si="231"/>
        <v>1</v>
      </c>
      <c r="O3216">
        <f t="shared" si="232"/>
        <v>0.61</v>
      </c>
      <c r="P3216" s="11" t="s">
        <v>8273</v>
      </c>
      <c r="Q3216" t="s">
        <v>8274</v>
      </c>
      <c r="R3216" s="15">
        <f t="shared" si="233"/>
        <v>42337.792511574073</v>
      </c>
      <c r="S3216" s="15">
        <f t="shared" si="234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70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>
        <f t="shared" si="231"/>
        <v>0</v>
      </c>
      <c r="O3217">
        <f t="shared" si="232"/>
        <v>0.52</v>
      </c>
      <c r="P3217" s="11" t="s">
        <v>8273</v>
      </c>
      <c r="Q3217" t="s">
        <v>8274</v>
      </c>
      <c r="R3217" s="15">
        <f t="shared" si="233"/>
        <v>42219.665173611109</v>
      </c>
      <c r="S3217" s="15">
        <f t="shared" si="234"/>
        <v>42257.165972222225</v>
      </c>
      <c r="T3217">
        <f>YEAR(R3217)</f>
        <v>2015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70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>
        <f t="shared" si="231"/>
        <v>4</v>
      </c>
      <c r="O3218">
        <f t="shared" si="232"/>
        <v>2</v>
      </c>
      <c r="P3218" s="11" t="s">
        <v>8273</v>
      </c>
      <c r="Q3218" t="s">
        <v>8274</v>
      </c>
      <c r="R3218" s="15">
        <f t="shared" si="233"/>
        <v>42165.462627314817</v>
      </c>
      <c r="S3218" s="15">
        <f t="shared" si="234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70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>
        <f t="shared" si="231"/>
        <v>2</v>
      </c>
      <c r="O3219">
        <f t="shared" si="232"/>
        <v>0.67</v>
      </c>
      <c r="P3219" s="11" t="s">
        <v>8273</v>
      </c>
      <c r="Q3219" t="s">
        <v>8274</v>
      </c>
      <c r="R3219" s="15">
        <f t="shared" si="233"/>
        <v>42648.546111111107</v>
      </c>
      <c r="S3219" s="15">
        <f t="shared" si="234"/>
        <v>42678.546111111107</v>
      </c>
      <c r="T3219">
        <f>YEAR(R3219)</f>
        <v>2016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69.83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>
        <f t="shared" si="231"/>
        <v>1</v>
      </c>
      <c r="O3220">
        <f t="shared" si="232"/>
        <v>0.38</v>
      </c>
      <c r="P3220" s="11" t="s">
        <v>8273</v>
      </c>
      <c r="Q3220" t="s">
        <v>8274</v>
      </c>
      <c r="R3220" s="15">
        <f t="shared" si="233"/>
        <v>41971.002152777779</v>
      </c>
      <c r="S3220" s="15">
        <f t="shared" si="234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69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>
        <f t="shared" si="231"/>
        <v>0</v>
      </c>
      <c r="O3221">
        <f t="shared" si="232"/>
        <v>0.57999999999999996</v>
      </c>
      <c r="P3221" s="11" t="s">
        <v>8273</v>
      </c>
      <c r="Q3221" t="s">
        <v>8274</v>
      </c>
      <c r="R3221" s="15">
        <f t="shared" si="233"/>
        <v>42050.983182870375</v>
      </c>
      <c r="S3221" s="15">
        <f t="shared" si="234"/>
        <v>42085.941516203704</v>
      </c>
      <c r="T3221">
        <f t="shared" ref="T3221:T3222" si="236">YEAR(R3221)</f>
        <v>2015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68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>
        <f t="shared" si="231"/>
        <v>0</v>
      </c>
      <c r="O3222">
        <f t="shared" si="232"/>
        <v>1.1499999999999999</v>
      </c>
      <c r="P3222" s="11" t="s">
        <v>8273</v>
      </c>
      <c r="Q3222" t="s">
        <v>8274</v>
      </c>
      <c r="R3222" s="15">
        <f t="shared" si="233"/>
        <v>42772.833379629628</v>
      </c>
      <c r="S3222" s="15">
        <f t="shared" si="234"/>
        <v>42806.875</v>
      </c>
      <c r="T3222">
        <f t="shared" si="236"/>
        <v>2017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68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>
        <f t="shared" si="231"/>
        <v>2</v>
      </c>
      <c r="O3223">
        <f t="shared" si="232"/>
        <v>0.6</v>
      </c>
      <c r="P3223" s="11" t="s">
        <v>8273</v>
      </c>
      <c r="Q3223" t="s">
        <v>8274</v>
      </c>
      <c r="R3223" s="15">
        <f t="shared" si="233"/>
        <v>42155.696793981479</v>
      </c>
      <c r="S3223" s="15">
        <f t="shared" si="234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67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>
        <f t="shared" si="231"/>
        <v>3</v>
      </c>
      <c r="O3224">
        <f t="shared" si="232"/>
        <v>0.8</v>
      </c>
      <c r="P3224" s="11" t="s">
        <v>8273</v>
      </c>
      <c r="Q3224" t="s">
        <v>8274</v>
      </c>
      <c r="R3224" s="15">
        <f t="shared" si="233"/>
        <v>42270.582141203704</v>
      </c>
      <c r="S3224" s="15">
        <f t="shared" si="234"/>
        <v>42301.895138888889</v>
      </c>
      <c r="T3224">
        <f t="shared" ref="T3224:T3227" si="237">YEAR(R3224)</f>
        <v>2015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65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>
        <f t="shared" si="231"/>
        <v>2</v>
      </c>
      <c r="O3225">
        <f t="shared" si="232"/>
        <v>0.88</v>
      </c>
      <c r="P3225" s="11" t="s">
        <v>8273</v>
      </c>
      <c r="Q3225" t="s">
        <v>8274</v>
      </c>
      <c r="R3225" s="15">
        <f t="shared" si="233"/>
        <v>42206.835370370376</v>
      </c>
      <c r="S3225" s="15">
        <f t="shared" si="234"/>
        <v>42236.835370370376</v>
      </c>
      <c r="T3225">
        <f t="shared" si="237"/>
        <v>2015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65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>
        <f t="shared" si="231"/>
        <v>0</v>
      </c>
      <c r="O3226">
        <f t="shared" si="232"/>
        <v>0.3</v>
      </c>
      <c r="P3226" s="11" t="s">
        <v>8273</v>
      </c>
      <c r="Q3226" t="s">
        <v>8274</v>
      </c>
      <c r="R3226" s="15">
        <f t="shared" si="233"/>
        <v>42697.850844907407</v>
      </c>
      <c r="S3226" s="15">
        <f t="shared" si="234"/>
        <v>42745.208333333328</v>
      </c>
      <c r="T3226">
        <f t="shared" si="237"/>
        <v>2016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65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>
        <f t="shared" si="231"/>
        <v>3</v>
      </c>
      <c r="O3227">
        <f t="shared" si="232"/>
        <v>1.67</v>
      </c>
      <c r="P3227" s="11" t="s">
        <v>8273</v>
      </c>
      <c r="Q3227" t="s">
        <v>8274</v>
      </c>
      <c r="R3227" s="15">
        <f t="shared" si="233"/>
        <v>42503.559467592597</v>
      </c>
      <c r="S3227" s="15">
        <f t="shared" si="234"/>
        <v>42524.875</v>
      </c>
      <c r="T3227">
        <f t="shared" si="237"/>
        <v>2016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65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>
        <f t="shared" si="231"/>
        <v>5</v>
      </c>
      <c r="O3228">
        <f t="shared" si="232"/>
        <v>3.1</v>
      </c>
      <c r="P3228" s="11" t="s">
        <v>8273</v>
      </c>
      <c r="Q3228" t="s">
        <v>8274</v>
      </c>
      <c r="R3228" s="15">
        <f t="shared" si="233"/>
        <v>42277.583472222221</v>
      </c>
      <c r="S3228" s="15">
        <f t="shared" si="234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65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>
        <f t="shared" si="231"/>
        <v>5</v>
      </c>
      <c r="O3229">
        <f t="shared" si="232"/>
        <v>2.17</v>
      </c>
      <c r="P3229" s="11" t="s">
        <v>8273</v>
      </c>
      <c r="Q3229" t="s">
        <v>8274</v>
      </c>
      <c r="R3229" s="15">
        <f t="shared" si="233"/>
        <v>42722.882361111115</v>
      </c>
      <c r="S3229" s="15">
        <f t="shared" si="234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65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>
        <f t="shared" si="231"/>
        <v>1</v>
      </c>
      <c r="O3230">
        <f t="shared" si="232"/>
        <v>1.76</v>
      </c>
      <c r="P3230" s="11" t="s">
        <v>8273</v>
      </c>
      <c r="Q3230" t="s">
        <v>8274</v>
      </c>
      <c r="R3230" s="15">
        <f t="shared" si="233"/>
        <v>42323.70930555556</v>
      </c>
      <c r="S3230" s="15">
        <f t="shared" si="234"/>
        <v>42355.207638888889</v>
      </c>
      <c r="T3230">
        <f t="shared" ref="T3230:T3235" si="238">YEAR(R3230)</f>
        <v>2015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65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>
        <f t="shared" si="231"/>
        <v>0</v>
      </c>
      <c r="O3231">
        <f t="shared" si="232"/>
        <v>0.32</v>
      </c>
      <c r="P3231" s="11" t="s">
        <v>8273</v>
      </c>
      <c r="Q3231" t="s">
        <v>8274</v>
      </c>
      <c r="R3231" s="15">
        <f t="shared" si="233"/>
        <v>41933.291643518518</v>
      </c>
      <c r="S3231" s="15">
        <f t="shared" si="234"/>
        <v>41963.333310185189</v>
      </c>
      <c r="T3231">
        <f t="shared" si="238"/>
        <v>2014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64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>
        <f t="shared" si="231"/>
        <v>2</v>
      </c>
      <c r="O3232">
        <f t="shared" si="232"/>
        <v>1.73</v>
      </c>
      <c r="P3232" s="11" t="s">
        <v>8273</v>
      </c>
      <c r="Q3232" t="s">
        <v>8274</v>
      </c>
      <c r="R3232" s="15">
        <f t="shared" si="233"/>
        <v>41898.168125000004</v>
      </c>
      <c r="S3232" s="15">
        <f t="shared" si="234"/>
        <v>41913.165972222225</v>
      </c>
      <c r="T3232">
        <f t="shared" si="238"/>
        <v>2014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63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>
        <f t="shared" si="231"/>
        <v>6</v>
      </c>
      <c r="O3233">
        <f t="shared" si="232"/>
        <v>2.25</v>
      </c>
      <c r="P3233" s="11" t="s">
        <v>8273</v>
      </c>
      <c r="Q3233" t="s">
        <v>8274</v>
      </c>
      <c r="R3233" s="15">
        <f t="shared" si="233"/>
        <v>42446.943831018521</v>
      </c>
      <c r="S3233" s="15">
        <f t="shared" si="234"/>
        <v>42476.943831018521</v>
      </c>
      <c r="T3233">
        <f t="shared" si="238"/>
        <v>2016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62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>
        <f t="shared" si="231"/>
        <v>6</v>
      </c>
      <c r="O3234">
        <f t="shared" si="232"/>
        <v>2.38</v>
      </c>
      <c r="P3234" s="11" t="s">
        <v>8273</v>
      </c>
      <c r="Q3234" t="s">
        <v>8274</v>
      </c>
      <c r="R3234" s="15">
        <f t="shared" si="233"/>
        <v>42463.81385416667</v>
      </c>
      <c r="S3234" s="15">
        <f t="shared" si="234"/>
        <v>42494.165972222225</v>
      </c>
      <c r="T3234">
        <f t="shared" si="238"/>
        <v>2016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61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>
        <f t="shared" si="231"/>
        <v>1</v>
      </c>
      <c r="O3235">
        <f t="shared" si="232"/>
        <v>1</v>
      </c>
      <c r="P3235" s="11" t="s">
        <v>8273</v>
      </c>
      <c r="Q3235" t="s">
        <v>8274</v>
      </c>
      <c r="R3235" s="15">
        <f t="shared" si="233"/>
        <v>42766.805034722223</v>
      </c>
      <c r="S3235" s="15">
        <f t="shared" si="234"/>
        <v>42796.805034722223</v>
      </c>
      <c r="T3235">
        <f t="shared" si="238"/>
        <v>2017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61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>
        <f t="shared" si="231"/>
        <v>2</v>
      </c>
      <c r="O3236">
        <f t="shared" si="232"/>
        <v>0.53</v>
      </c>
      <c r="P3236" s="11" t="s">
        <v>8273</v>
      </c>
      <c r="Q3236" t="s">
        <v>8274</v>
      </c>
      <c r="R3236" s="15">
        <f t="shared" si="233"/>
        <v>42734.789444444439</v>
      </c>
      <c r="S3236" s="15">
        <f t="shared" si="234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61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>
        <f t="shared" si="231"/>
        <v>0</v>
      </c>
      <c r="O3237">
        <f t="shared" si="232"/>
        <v>0.34</v>
      </c>
      <c r="P3237" s="11" t="s">
        <v>8273</v>
      </c>
      <c r="Q3237" t="s">
        <v>8274</v>
      </c>
      <c r="R3237" s="15">
        <f t="shared" si="233"/>
        <v>42522.347812499997</v>
      </c>
      <c r="S3237" s="15">
        <f t="shared" si="234"/>
        <v>42552.347812499997</v>
      </c>
      <c r="T3237">
        <f t="shared" ref="T3237:T3239" si="239">YEAR(R3237)</f>
        <v>2016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61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>
        <f t="shared" si="231"/>
        <v>0</v>
      </c>
      <c r="O3238">
        <f t="shared" si="232"/>
        <v>0.55000000000000004</v>
      </c>
      <c r="P3238" s="11" t="s">
        <v>8273</v>
      </c>
      <c r="Q3238" t="s">
        <v>8274</v>
      </c>
      <c r="R3238" s="15">
        <f t="shared" si="233"/>
        <v>42702.917048611111</v>
      </c>
      <c r="S3238" s="15">
        <f t="shared" si="234"/>
        <v>42732.917048611111</v>
      </c>
      <c r="T3238">
        <f t="shared" si="239"/>
        <v>2016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60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>
        <f t="shared" si="231"/>
        <v>0</v>
      </c>
      <c r="O3239">
        <f t="shared" si="232"/>
        <v>0.22</v>
      </c>
      <c r="P3239" s="11" t="s">
        <v>8273</v>
      </c>
      <c r="Q3239" t="s">
        <v>8274</v>
      </c>
      <c r="R3239" s="15">
        <f t="shared" si="233"/>
        <v>42252.474351851852</v>
      </c>
      <c r="S3239" s="15">
        <f t="shared" si="234"/>
        <v>42276.165972222225</v>
      </c>
      <c r="T3239">
        <f t="shared" si="239"/>
        <v>2015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60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>
        <f t="shared" si="231"/>
        <v>2</v>
      </c>
      <c r="O3240">
        <f t="shared" si="232"/>
        <v>0.76</v>
      </c>
      <c r="P3240" s="11" t="s">
        <v>8273</v>
      </c>
      <c r="Q3240" t="s">
        <v>8274</v>
      </c>
      <c r="R3240" s="15">
        <f t="shared" si="233"/>
        <v>42156.510393518518</v>
      </c>
      <c r="S3240" s="15">
        <f t="shared" si="234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60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>
        <f t="shared" si="231"/>
        <v>1</v>
      </c>
      <c r="O3241">
        <f t="shared" si="232"/>
        <v>0.57999999999999996</v>
      </c>
      <c r="P3241" s="11" t="s">
        <v>8273</v>
      </c>
      <c r="Q3241" t="s">
        <v>8274</v>
      </c>
      <c r="R3241" s="15">
        <f t="shared" si="233"/>
        <v>42278.089039351849</v>
      </c>
      <c r="S3241" s="15">
        <f t="shared" si="234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60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>
        <f t="shared" si="231"/>
        <v>2</v>
      </c>
      <c r="O3242">
        <f t="shared" si="232"/>
        <v>1.76</v>
      </c>
      <c r="P3242" s="11" t="s">
        <v>8273</v>
      </c>
      <c r="Q3242" t="s">
        <v>8274</v>
      </c>
      <c r="R3242" s="15">
        <f t="shared" si="233"/>
        <v>42754.693842592591</v>
      </c>
      <c r="S3242" s="15">
        <f t="shared" si="234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60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>
        <f t="shared" si="231"/>
        <v>1</v>
      </c>
      <c r="O3243">
        <f t="shared" si="232"/>
        <v>0.36</v>
      </c>
      <c r="P3243" s="11" t="s">
        <v>8273</v>
      </c>
      <c r="Q3243" t="s">
        <v>8274</v>
      </c>
      <c r="R3243" s="15">
        <f t="shared" si="233"/>
        <v>41893.324884259258</v>
      </c>
      <c r="S3243" s="15">
        <f t="shared" si="234"/>
        <v>41926.290972222225</v>
      </c>
      <c r="T3243">
        <f t="shared" ref="T3243:T3245" si="240">YEAR(R3243)</f>
        <v>2014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60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>
        <f t="shared" si="231"/>
        <v>1</v>
      </c>
      <c r="O3244">
        <f t="shared" si="232"/>
        <v>0.33</v>
      </c>
      <c r="P3244" s="11" t="s">
        <v>8273</v>
      </c>
      <c r="Q3244" t="s">
        <v>8274</v>
      </c>
      <c r="R3244" s="15">
        <f t="shared" si="233"/>
        <v>41871.755694444444</v>
      </c>
      <c r="S3244" s="15">
        <f t="shared" si="234"/>
        <v>41901.755694444444</v>
      </c>
      <c r="T3244">
        <f t="shared" si="240"/>
        <v>2014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60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>
        <f t="shared" si="231"/>
        <v>1</v>
      </c>
      <c r="O3245">
        <f t="shared" si="232"/>
        <v>0.85</v>
      </c>
      <c r="P3245" s="11" t="s">
        <v>8273</v>
      </c>
      <c r="Q3245" t="s">
        <v>8274</v>
      </c>
      <c r="R3245" s="15">
        <f t="shared" si="233"/>
        <v>42262.096782407403</v>
      </c>
      <c r="S3245" s="15">
        <f t="shared" si="234"/>
        <v>42286</v>
      </c>
      <c r="T3245">
        <f t="shared" si="240"/>
        <v>2015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59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>
        <f t="shared" si="231"/>
        <v>4</v>
      </c>
      <c r="O3246">
        <f t="shared" si="232"/>
        <v>0.86</v>
      </c>
      <c r="P3246" s="11" t="s">
        <v>8273</v>
      </c>
      <c r="Q3246" t="s">
        <v>8274</v>
      </c>
      <c r="R3246" s="15">
        <f t="shared" si="233"/>
        <v>42675.694236111114</v>
      </c>
      <c r="S3246" s="15">
        <f t="shared" si="234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59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>
        <f t="shared" si="231"/>
        <v>0</v>
      </c>
      <c r="O3247">
        <f t="shared" si="232"/>
        <v>0.22</v>
      </c>
      <c r="P3247" s="11" t="s">
        <v>8273</v>
      </c>
      <c r="Q3247" t="s">
        <v>8274</v>
      </c>
      <c r="R3247" s="15">
        <f t="shared" si="233"/>
        <v>42135.60020833333</v>
      </c>
      <c r="S3247" s="15">
        <f t="shared" si="234"/>
        <v>42167.083333333328</v>
      </c>
      <c r="T3247">
        <f t="shared" ref="T3247:T3248" si="241">YEAR(R3247)</f>
        <v>2015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57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>
        <f t="shared" si="231"/>
        <v>1</v>
      </c>
      <c r="O3248">
        <f t="shared" si="232"/>
        <v>0.3</v>
      </c>
      <c r="P3248" s="11" t="s">
        <v>8273</v>
      </c>
      <c r="Q3248" t="s">
        <v>8274</v>
      </c>
      <c r="R3248" s="15">
        <f t="shared" si="233"/>
        <v>42230.472222222219</v>
      </c>
      <c r="S3248" s="15">
        <f t="shared" si="234"/>
        <v>42259.165972222225</v>
      </c>
      <c r="T3248">
        <f t="shared" si="241"/>
        <v>2015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56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>
        <f t="shared" si="231"/>
        <v>2</v>
      </c>
      <c r="O3249">
        <f t="shared" si="232"/>
        <v>0.98</v>
      </c>
      <c r="P3249" s="11" t="s">
        <v>8273</v>
      </c>
      <c r="Q3249" t="s">
        <v>8274</v>
      </c>
      <c r="R3249" s="15">
        <f t="shared" si="233"/>
        <v>42167.434166666666</v>
      </c>
      <c r="S3249" s="15">
        <f t="shared" si="234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56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>
        <f t="shared" si="231"/>
        <v>0</v>
      </c>
      <c r="O3250">
        <f t="shared" si="232"/>
        <v>0.28000000000000003</v>
      </c>
      <c r="P3250" s="11" t="s">
        <v>8273</v>
      </c>
      <c r="Q3250" t="s">
        <v>8274</v>
      </c>
      <c r="R3250" s="15">
        <f t="shared" si="233"/>
        <v>42068.888391203705</v>
      </c>
      <c r="S3250" s="15">
        <f t="shared" si="234"/>
        <v>42098.846724537041</v>
      </c>
      <c r="T3250">
        <f t="shared" ref="T3250:T3253" si="242">YEAR(R3250)</f>
        <v>2015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>
        <f t="shared" si="231"/>
        <v>1</v>
      </c>
      <c r="O3251">
        <f t="shared" si="232"/>
        <v>0.64</v>
      </c>
      <c r="P3251" s="11" t="s">
        <v>8273</v>
      </c>
      <c r="Q3251" t="s">
        <v>8274</v>
      </c>
      <c r="R3251" s="15">
        <f t="shared" si="233"/>
        <v>42145.746689814812</v>
      </c>
      <c r="S3251" s="15">
        <f t="shared" si="234"/>
        <v>42175.746689814812</v>
      </c>
      <c r="T3251">
        <f t="shared" si="242"/>
        <v>2015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55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>
        <f t="shared" si="231"/>
        <v>0</v>
      </c>
      <c r="O3252">
        <f t="shared" si="232"/>
        <v>0.26</v>
      </c>
      <c r="P3252" s="11" t="s">
        <v>8273</v>
      </c>
      <c r="Q3252" t="s">
        <v>8274</v>
      </c>
      <c r="R3252" s="15">
        <f t="shared" si="233"/>
        <v>41918.742175925923</v>
      </c>
      <c r="S3252" s="15">
        <f t="shared" si="234"/>
        <v>41948.783842592595</v>
      </c>
      <c r="T3252">
        <f t="shared" si="242"/>
        <v>2014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55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>
        <f t="shared" si="231"/>
        <v>4</v>
      </c>
      <c r="O3253">
        <f t="shared" si="232"/>
        <v>2.75</v>
      </c>
      <c r="P3253" s="11" t="s">
        <v>8273</v>
      </c>
      <c r="Q3253" t="s">
        <v>8274</v>
      </c>
      <c r="R3253" s="15">
        <f t="shared" si="233"/>
        <v>42146.731087962966</v>
      </c>
      <c r="S3253" s="15">
        <f t="shared" si="234"/>
        <v>42176.731087962966</v>
      </c>
      <c r="T3253">
        <f t="shared" si="242"/>
        <v>2015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55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>
        <f t="shared" si="231"/>
        <v>2</v>
      </c>
      <c r="O3254">
        <f t="shared" si="232"/>
        <v>1.1000000000000001</v>
      </c>
      <c r="P3254" s="11" t="s">
        <v>8273</v>
      </c>
      <c r="Q3254" t="s">
        <v>8274</v>
      </c>
      <c r="R3254" s="15">
        <f t="shared" si="233"/>
        <v>42590.472685185188</v>
      </c>
      <c r="S3254" s="15">
        <f t="shared" si="234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55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>
        <f t="shared" si="231"/>
        <v>0</v>
      </c>
      <c r="O3255">
        <f t="shared" si="232"/>
        <v>0.48</v>
      </c>
      <c r="P3255" s="11" t="s">
        <v>8273</v>
      </c>
      <c r="Q3255" t="s">
        <v>8274</v>
      </c>
      <c r="R3255" s="15">
        <f t="shared" si="233"/>
        <v>42602.576712962968</v>
      </c>
      <c r="S3255" s="15">
        <f t="shared" si="234"/>
        <v>42621.15625</v>
      </c>
      <c r="T3255">
        <f>YEAR(R3255)</f>
        <v>2016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55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>
        <f t="shared" si="231"/>
        <v>0</v>
      </c>
      <c r="O3256">
        <f t="shared" si="232"/>
        <v>0.3</v>
      </c>
      <c r="P3256" s="11" t="s">
        <v>8273</v>
      </c>
      <c r="Q3256" t="s">
        <v>8274</v>
      </c>
      <c r="R3256" s="15">
        <f t="shared" si="233"/>
        <v>42059.085752314815</v>
      </c>
      <c r="S3256" s="15">
        <f t="shared" si="234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>
        <f t="shared" si="231"/>
        <v>18</v>
      </c>
      <c r="O3257">
        <f t="shared" si="232"/>
        <v>3.06</v>
      </c>
      <c r="P3257" s="11" t="s">
        <v>8273</v>
      </c>
      <c r="Q3257" t="s">
        <v>8274</v>
      </c>
      <c r="R3257" s="15">
        <f t="shared" si="233"/>
        <v>41889.768229166664</v>
      </c>
      <c r="S3257" s="15">
        <f t="shared" si="234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55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>
        <f t="shared" si="231"/>
        <v>1</v>
      </c>
      <c r="O3258">
        <f t="shared" si="232"/>
        <v>0.31</v>
      </c>
      <c r="P3258" s="11" t="s">
        <v>8273</v>
      </c>
      <c r="Q3258" t="s">
        <v>8274</v>
      </c>
      <c r="R3258" s="15">
        <f t="shared" si="233"/>
        <v>42144.573807870373</v>
      </c>
      <c r="S3258" s="15">
        <f t="shared" si="234"/>
        <v>42166.165972222225</v>
      </c>
      <c r="T3258">
        <f>YEAR(R3258)</f>
        <v>2015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55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>
        <f t="shared" si="231"/>
        <v>3</v>
      </c>
      <c r="O3259">
        <f t="shared" si="232"/>
        <v>1.34</v>
      </c>
      <c r="P3259" s="11" t="s">
        <v>8273</v>
      </c>
      <c r="Q3259" t="s">
        <v>8274</v>
      </c>
      <c r="R3259" s="15">
        <f t="shared" si="233"/>
        <v>42758.559629629628</v>
      </c>
      <c r="S3259" s="15">
        <f t="shared" si="234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53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>
        <f t="shared" si="231"/>
        <v>1</v>
      </c>
      <c r="O3260">
        <f t="shared" si="232"/>
        <v>0.71</v>
      </c>
      <c r="P3260" s="11" t="s">
        <v>8273</v>
      </c>
      <c r="Q3260" t="s">
        <v>8274</v>
      </c>
      <c r="R3260" s="15">
        <f t="shared" si="233"/>
        <v>41982.887280092589</v>
      </c>
      <c r="S3260" s="15">
        <f t="shared" si="234"/>
        <v>42012.887280092589</v>
      </c>
      <c r="T3260">
        <f t="shared" ref="T3260:T3266" si="243">YEAR(R3260)</f>
        <v>2014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53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>
        <f t="shared" si="231"/>
        <v>0</v>
      </c>
      <c r="O3261">
        <f t="shared" si="232"/>
        <v>0.55000000000000004</v>
      </c>
      <c r="P3261" s="11" t="s">
        <v>8273</v>
      </c>
      <c r="Q3261" t="s">
        <v>8274</v>
      </c>
      <c r="R3261" s="15">
        <f t="shared" si="233"/>
        <v>42614.760937500003</v>
      </c>
      <c r="S3261" s="15">
        <f t="shared" si="234"/>
        <v>42644.165972222225</v>
      </c>
      <c r="T3261">
        <f t="shared" si="243"/>
        <v>2016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53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>
        <f t="shared" si="231"/>
        <v>1</v>
      </c>
      <c r="O3262">
        <f t="shared" si="232"/>
        <v>0.73</v>
      </c>
      <c r="P3262" s="11" t="s">
        <v>8273</v>
      </c>
      <c r="Q3262" t="s">
        <v>8274</v>
      </c>
      <c r="R3262" s="15">
        <f t="shared" si="233"/>
        <v>42303.672662037032</v>
      </c>
      <c r="S3262" s="15">
        <f t="shared" si="234"/>
        <v>42338.714328703703</v>
      </c>
      <c r="T3262">
        <f t="shared" si="243"/>
        <v>2015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53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>
        <f t="shared" si="231"/>
        <v>2</v>
      </c>
      <c r="O3263">
        <f t="shared" si="232"/>
        <v>1.08</v>
      </c>
      <c r="P3263" s="11" t="s">
        <v>8273</v>
      </c>
      <c r="Q3263" t="s">
        <v>8274</v>
      </c>
      <c r="R3263" s="15">
        <f t="shared" si="233"/>
        <v>42171.725416666668</v>
      </c>
      <c r="S3263" s="15">
        <f t="shared" si="234"/>
        <v>42201.725416666668</v>
      </c>
      <c r="T3263">
        <f t="shared" si="243"/>
        <v>2015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52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>
        <f t="shared" si="231"/>
        <v>0</v>
      </c>
      <c r="O3264">
        <f t="shared" si="232"/>
        <v>0.39</v>
      </c>
      <c r="P3264" s="11" t="s">
        <v>8273</v>
      </c>
      <c r="Q3264" t="s">
        <v>8274</v>
      </c>
      <c r="R3264" s="15">
        <f t="shared" si="233"/>
        <v>41964.315532407403</v>
      </c>
      <c r="S3264" s="15">
        <f t="shared" si="234"/>
        <v>41995.166666666672</v>
      </c>
      <c r="T3264">
        <f t="shared" si="243"/>
        <v>2014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52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>
        <f t="shared" si="231"/>
        <v>2</v>
      </c>
      <c r="O3265">
        <f t="shared" si="232"/>
        <v>0.76</v>
      </c>
      <c r="P3265" s="11" t="s">
        <v>8273</v>
      </c>
      <c r="Q3265" t="s">
        <v>8274</v>
      </c>
      <c r="R3265" s="15">
        <f t="shared" si="233"/>
        <v>42284.516064814816</v>
      </c>
      <c r="S3265" s="15">
        <f t="shared" si="234"/>
        <v>42307.875</v>
      </c>
      <c r="T3265">
        <f t="shared" si="243"/>
        <v>2015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52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>
        <f t="shared" si="231"/>
        <v>2</v>
      </c>
      <c r="O3266">
        <f t="shared" si="232"/>
        <v>1.06</v>
      </c>
      <c r="P3266" s="11" t="s">
        <v>8273</v>
      </c>
      <c r="Q3266" t="s">
        <v>8274</v>
      </c>
      <c r="R3266" s="15">
        <f t="shared" si="233"/>
        <v>42016.800208333334</v>
      </c>
      <c r="S3266" s="15">
        <f t="shared" si="234"/>
        <v>42032.916666666672</v>
      </c>
      <c r="T3266">
        <f t="shared" si="243"/>
        <v>2015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51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>
        <f t="shared" ref="N3267:N3330" si="244">ROUND(E3267/D3267*100,0)</f>
        <v>2</v>
      </c>
      <c r="O3267">
        <f t="shared" ref="O3267:O3330" si="245">IFERROR(ROUND(E3267/L3267,2),0)</f>
        <v>0.81</v>
      </c>
      <c r="P3267" s="11" t="s">
        <v>8273</v>
      </c>
      <c r="Q3267" t="s">
        <v>8274</v>
      </c>
      <c r="R3267" s="15">
        <f t="shared" ref="R3267:R3330" si="246">(((J3267/60)/60)/24)+DATE(1970,1,1)</f>
        <v>42311.711979166663</v>
      </c>
      <c r="S3267" s="15">
        <f t="shared" ref="S3267:S3330" si="247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51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>
        <f t="shared" si="244"/>
        <v>1</v>
      </c>
      <c r="O3268">
        <f t="shared" si="245"/>
        <v>0.31</v>
      </c>
      <c r="P3268" s="11" t="s">
        <v>8273</v>
      </c>
      <c r="Q3268" t="s">
        <v>8274</v>
      </c>
      <c r="R3268" s="15">
        <f t="shared" si="246"/>
        <v>42136.536134259266</v>
      </c>
      <c r="S3268" s="15">
        <f t="shared" si="247"/>
        <v>42167.875</v>
      </c>
      <c r="T3268">
        <f t="shared" ref="T3268:T3270" si="248">YEAR(R3268)</f>
        <v>2015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51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>
        <f t="shared" si="244"/>
        <v>0</v>
      </c>
      <c r="O3269">
        <f t="shared" si="245"/>
        <v>0.18</v>
      </c>
      <c r="P3269" s="11" t="s">
        <v>8273</v>
      </c>
      <c r="Q3269" t="s">
        <v>8274</v>
      </c>
      <c r="R3269" s="15">
        <f t="shared" si="246"/>
        <v>42172.757638888885</v>
      </c>
      <c r="S3269" s="15">
        <f t="shared" si="247"/>
        <v>42202.757638888885</v>
      </c>
      <c r="T3269">
        <f t="shared" si="248"/>
        <v>2015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51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>
        <f t="shared" si="244"/>
        <v>3</v>
      </c>
      <c r="O3270">
        <f t="shared" si="245"/>
        <v>1.21</v>
      </c>
      <c r="P3270" s="11" t="s">
        <v>8273</v>
      </c>
      <c r="Q3270" t="s">
        <v>8274</v>
      </c>
      <c r="R3270" s="15">
        <f t="shared" si="246"/>
        <v>42590.90425925926</v>
      </c>
      <c r="S3270" s="15">
        <f t="shared" si="247"/>
        <v>42606.90425925926</v>
      </c>
      <c r="T3270">
        <f t="shared" si="248"/>
        <v>2016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51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>
        <f t="shared" si="244"/>
        <v>1</v>
      </c>
      <c r="O3271">
        <f t="shared" si="245"/>
        <v>0.73</v>
      </c>
      <c r="P3271" s="11" t="s">
        <v>8273</v>
      </c>
      <c r="Q3271" t="s">
        <v>8274</v>
      </c>
      <c r="R3271" s="15">
        <f t="shared" si="246"/>
        <v>42137.395798611105</v>
      </c>
      <c r="S3271" s="15">
        <f t="shared" si="247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51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>
        <f t="shared" si="244"/>
        <v>3</v>
      </c>
      <c r="O3272">
        <f t="shared" si="245"/>
        <v>1.7</v>
      </c>
      <c r="P3272" s="11" t="s">
        <v>8273</v>
      </c>
      <c r="Q3272" t="s">
        <v>8274</v>
      </c>
      <c r="R3272" s="15">
        <f t="shared" si="246"/>
        <v>42167.533159722225</v>
      </c>
      <c r="S3272" s="15">
        <f t="shared" si="247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51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>
        <f t="shared" si="244"/>
        <v>3</v>
      </c>
      <c r="O3273">
        <f t="shared" si="245"/>
        <v>1</v>
      </c>
      <c r="P3273" s="11" t="s">
        <v>8273</v>
      </c>
      <c r="Q3273" t="s">
        <v>8274</v>
      </c>
      <c r="R3273" s="15">
        <f t="shared" si="246"/>
        <v>41915.437210648146</v>
      </c>
      <c r="S3273" s="15">
        <f t="shared" si="247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51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>
        <f t="shared" si="244"/>
        <v>1</v>
      </c>
      <c r="O3274">
        <f t="shared" si="245"/>
        <v>0.35</v>
      </c>
      <c r="P3274" s="11" t="s">
        <v>8273</v>
      </c>
      <c r="Q3274" t="s">
        <v>8274</v>
      </c>
      <c r="R3274" s="15">
        <f t="shared" si="246"/>
        <v>42284.500104166669</v>
      </c>
      <c r="S3274" s="15">
        <f t="shared" si="247"/>
        <v>42314.541770833333</v>
      </c>
      <c r="T3274">
        <f t="shared" ref="T3274:T3277" si="249">YEAR(R3274)</f>
        <v>2015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51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>
        <f t="shared" si="244"/>
        <v>1</v>
      </c>
      <c r="O3275">
        <f t="shared" si="245"/>
        <v>2.4300000000000002</v>
      </c>
      <c r="P3275" s="11" t="s">
        <v>8273</v>
      </c>
      <c r="Q3275" t="s">
        <v>8274</v>
      </c>
      <c r="R3275" s="15">
        <f t="shared" si="246"/>
        <v>42611.801412037035</v>
      </c>
      <c r="S3275" s="15">
        <f t="shared" si="247"/>
        <v>42627.791666666672</v>
      </c>
      <c r="T3275">
        <f t="shared" si="249"/>
        <v>2016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50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>
        <f t="shared" si="244"/>
        <v>0</v>
      </c>
      <c r="O3276">
        <f t="shared" si="245"/>
        <v>0.17</v>
      </c>
      <c r="P3276" s="11" t="s">
        <v>8273</v>
      </c>
      <c r="Q3276" t="s">
        <v>8274</v>
      </c>
      <c r="R3276" s="15">
        <f t="shared" si="246"/>
        <v>42400.704537037032</v>
      </c>
      <c r="S3276" s="15">
        <f t="shared" si="247"/>
        <v>42444.875</v>
      </c>
      <c r="T3276">
        <f t="shared" si="249"/>
        <v>2016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50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>
        <f t="shared" si="244"/>
        <v>3</v>
      </c>
      <c r="O3277">
        <f t="shared" si="245"/>
        <v>4.17</v>
      </c>
      <c r="P3277" s="11" t="s">
        <v>8273</v>
      </c>
      <c r="Q3277" t="s">
        <v>8274</v>
      </c>
      <c r="R3277" s="15">
        <f t="shared" si="246"/>
        <v>42017.88045138889</v>
      </c>
      <c r="S3277" s="15">
        <f t="shared" si="247"/>
        <v>42044.1875</v>
      </c>
      <c r="T3277">
        <f t="shared" si="249"/>
        <v>2015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50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>
        <f t="shared" si="244"/>
        <v>1</v>
      </c>
      <c r="O3278">
        <f t="shared" si="245"/>
        <v>0.5</v>
      </c>
      <c r="P3278" s="11" t="s">
        <v>8273</v>
      </c>
      <c r="Q3278" t="s">
        <v>8274</v>
      </c>
      <c r="R3278" s="15">
        <f t="shared" si="246"/>
        <v>42426.949988425928</v>
      </c>
      <c r="S3278" s="15">
        <f t="shared" si="247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>
        <f t="shared" si="244"/>
        <v>1</v>
      </c>
      <c r="O3279">
        <f t="shared" si="245"/>
        <v>0.5</v>
      </c>
      <c r="P3279" s="11" t="s">
        <v>8273</v>
      </c>
      <c r="Q3279" t="s">
        <v>8274</v>
      </c>
      <c r="R3279" s="15">
        <f t="shared" si="246"/>
        <v>41931.682939814818</v>
      </c>
      <c r="S3279" s="15">
        <f t="shared" si="247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50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>
        <f t="shared" si="244"/>
        <v>2</v>
      </c>
      <c r="O3280">
        <f t="shared" si="245"/>
        <v>1.47</v>
      </c>
      <c r="P3280" s="11" t="s">
        <v>8273</v>
      </c>
      <c r="Q3280" t="s">
        <v>8274</v>
      </c>
      <c r="R3280" s="15">
        <f t="shared" si="246"/>
        <v>42124.848414351851</v>
      </c>
      <c r="S3280" s="15">
        <f t="shared" si="247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50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>
        <f t="shared" si="244"/>
        <v>1</v>
      </c>
      <c r="O3281">
        <f t="shared" si="245"/>
        <v>0.79</v>
      </c>
      <c r="P3281" s="11" t="s">
        <v>8273</v>
      </c>
      <c r="Q3281" t="s">
        <v>8274</v>
      </c>
      <c r="R3281" s="15">
        <f t="shared" si="246"/>
        <v>42431.102534722217</v>
      </c>
      <c r="S3281" s="15">
        <f t="shared" si="247"/>
        <v>42461.06086805556</v>
      </c>
      <c r="T3281">
        <f t="shared" ref="T3281:T3284" si="250">YEAR(R3281)</f>
        <v>2016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50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>
        <f t="shared" si="244"/>
        <v>3</v>
      </c>
      <c r="O3282">
        <f t="shared" si="245"/>
        <v>1.67</v>
      </c>
      <c r="P3282" s="11" t="s">
        <v>8273</v>
      </c>
      <c r="Q3282" t="s">
        <v>8274</v>
      </c>
      <c r="R3282" s="15">
        <f t="shared" si="246"/>
        <v>42121.756921296299</v>
      </c>
      <c r="S3282" s="15">
        <f t="shared" si="247"/>
        <v>42156.208333333328</v>
      </c>
      <c r="T3282">
        <f t="shared" si="250"/>
        <v>2015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50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>
        <f t="shared" si="244"/>
        <v>1</v>
      </c>
      <c r="O3283">
        <f t="shared" si="245"/>
        <v>1.06</v>
      </c>
      <c r="P3283" s="11" t="s">
        <v>8273</v>
      </c>
      <c r="Q3283" t="s">
        <v>8274</v>
      </c>
      <c r="R3283" s="15">
        <f t="shared" si="246"/>
        <v>42219.019733796296</v>
      </c>
      <c r="S3283" s="15">
        <f t="shared" si="247"/>
        <v>42249.019733796296</v>
      </c>
      <c r="T3283">
        <f t="shared" si="250"/>
        <v>2015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50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>
        <f t="shared" si="244"/>
        <v>0</v>
      </c>
      <c r="O3284">
        <f t="shared" si="245"/>
        <v>0.21</v>
      </c>
      <c r="P3284" s="11" t="s">
        <v>8273</v>
      </c>
      <c r="Q3284" t="s">
        <v>8274</v>
      </c>
      <c r="R3284" s="15">
        <f t="shared" si="246"/>
        <v>42445.19430555556</v>
      </c>
      <c r="S3284" s="15">
        <f t="shared" si="247"/>
        <v>42489.19430555556</v>
      </c>
      <c r="T3284">
        <f t="shared" si="250"/>
        <v>2016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50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>
        <f t="shared" si="244"/>
        <v>6</v>
      </c>
      <c r="O3285">
        <f t="shared" si="245"/>
        <v>1.06</v>
      </c>
      <c r="P3285" s="11" t="s">
        <v>8273</v>
      </c>
      <c r="Q3285" t="s">
        <v>8274</v>
      </c>
      <c r="R3285" s="15">
        <f t="shared" si="246"/>
        <v>42379.74418981481</v>
      </c>
      <c r="S3285" s="15">
        <f t="shared" si="247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50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>
        <f t="shared" si="244"/>
        <v>2</v>
      </c>
      <c r="O3286">
        <f t="shared" si="245"/>
        <v>3.33</v>
      </c>
      <c r="P3286" s="11" t="s">
        <v>8273</v>
      </c>
      <c r="Q3286" t="s">
        <v>8274</v>
      </c>
      <c r="R3286" s="15">
        <f t="shared" si="246"/>
        <v>42380.884872685187</v>
      </c>
      <c r="S3286" s="15">
        <f t="shared" si="247"/>
        <v>42398.249305555553</v>
      </c>
      <c r="T3286">
        <f t="shared" ref="T3286:T3288" si="251">YEAR(R3286)</f>
        <v>2016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>
        <f t="shared" si="244"/>
        <v>1</v>
      </c>
      <c r="O3287">
        <f t="shared" si="245"/>
        <v>0.62</v>
      </c>
      <c r="P3287" s="11" t="s">
        <v>8273</v>
      </c>
      <c r="Q3287" t="s">
        <v>8274</v>
      </c>
      <c r="R3287" s="15">
        <f t="shared" si="246"/>
        <v>42762.942430555559</v>
      </c>
      <c r="S3287" s="15">
        <f t="shared" si="247"/>
        <v>42794.208333333328</v>
      </c>
      <c r="T3287">
        <f t="shared" si="251"/>
        <v>2017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50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>
        <f t="shared" si="244"/>
        <v>0</v>
      </c>
      <c r="O3288">
        <f t="shared" si="245"/>
        <v>0.41</v>
      </c>
      <c r="P3288" s="11" t="s">
        <v>8273</v>
      </c>
      <c r="Q3288" t="s">
        <v>8274</v>
      </c>
      <c r="R3288" s="15">
        <f t="shared" si="246"/>
        <v>42567.840069444443</v>
      </c>
      <c r="S3288" s="15">
        <f t="shared" si="247"/>
        <v>42597.840069444443</v>
      </c>
      <c r="T3288">
        <f t="shared" si="251"/>
        <v>2016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50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>
        <f t="shared" si="244"/>
        <v>2</v>
      </c>
      <c r="O3289">
        <f t="shared" si="245"/>
        <v>1.47</v>
      </c>
      <c r="P3289" s="11" t="s">
        <v>8273</v>
      </c>
      <c r="Q3289" t="s">
        <v>8274</v>
      </c>
      <c r="R3289" s="15">
        <f t="shared" si="246"/>
        <v>42311.750324074077</v>
      </c>
      <c r="S3289" s="15">
        <f t="shared" si="247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50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>
        <f t="shared" si="244"/>
        <v>1</v>
      </c>
      <c r="O3290">
        <f t="shared" si="245"/>
        <v>0.24</v>
      </c>
      <c r="P3290" s="11" t="s">
        <v>8273</v>
      </c>
      <c r="Q3290" t="s">
        <v>8274</v>
      </c>
      <c r="R3290" s="15">
        <f t="shared" si="246"/>
        <v>42505.774479166663</v>
      </c>
      <c r="S3290" s="15">
        <f t="shared" si="247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50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>
        <f t="shared" si="244"/>
        <v>10</v>
      </c>
      <c r="O3291">
        <f t="shared" si="245"/>
        <v>2</v>
      </c>
      <c r="P3291" s="11" t="s">
        <v>8273</v>
      </c>
      <c r="Q3291" t="s">
        <v>8274</v>
      </c>
      <c r="R3291" s="15">
        <f t="shared" si="246"/>
        <v>42758.368078703701</v>
      </c>
      <c r="S3291" s="15">
        <f t="shared" si="247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50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>
        <f t="shared" si="244"/>
        <v>3</v>
      </c>
      <c r="O3292">
        <f t="shared" si="245"/>
        <v>0.69</v>
      </c>
      <c r="P3292" s="11" t="s">
        <v>8273</v>
      </c>
      <c r="Q3292" t="s">
        <v>8274</v>
      </c>
      <c r="R3292" s="15">
        <f t="shared" si="246"/>
        <v>42775.51494212963</v>
      </c>
      <c r="S3292" s="15">
        <f t="shared" si="247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>
        <f t="shared" si="244"/>
        <v>10</v>
      </c>
      <c r="O3293">
        <f t="shared" si="245"/>
        <v>3.57</v>
      </c>
      <c r="P3293" s="11" t="s">
        <v>8273</v>
      </c>
      <c r="Q3293" t="s">
        <v>8274</v>
      </c>
      <c r="R3293" s="15">
        <f t="shared" si="246"/>
        <v>42232.702546296292</v>
      </c>
      <c r="S3293" s="15">
        <f t="shared" si="247"/>
        <v>42264.165972222225</v>
      </c>
      <c r="T3293">
        <f>YEAR(R3293)</f>
        <v>2015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50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>
        <f t="shared" si="244"/>
        <v>50</v>
      </c>
      <c r="O3294">
        <f t="shared" si="245"/>
        <v>3.33</v>
      </c>
      <c r="P3294" s="11" t="s">
        <v>8273</v>
      </c>
      <c r="Q3294" t="s">
        <v>8274</v>
      </c>
      <c r="R3294" s="15">
        <f t="shared" si="246"/>
        <v>42282.770231481481</v>
      </c>
      <c r="S3294" s="15">
        <f t="shared" si="247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50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>
        <f t="shared" si="244"/>
        <v>1</v>
      </c>
      <c r="O3295">
        <f t="shared" si="245"/>
        <v>0.55000000000000004</v>
      </c>
      <c r="P3295" s="11" t="s">
        <v>8273</v>
      </c>
      <c r="Q3295" t="s">
        <v>8274</v>
      </c>
      <c r="R3295" s="15">
        <f t="shared" si="246"/>
        <v>42768.425370370373</v>
      </c>
      <c r="S3295" s="15">
        <f t="shared" si="247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50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>
        <f t="shared" si="244"/>
        <v>8</v>
      </c>
      <c r="O3296">
        <f t="shared" si="245"/>
        <v>2.08</v>
      </c>
      <c r="P3296" s="11" t="s">
        <v>8273</v>
      </c>
      <c r="Q3296" t="s">
        <v>8274</v>
      </c>
      <c r="R3296" s="15">
        <f t="shared" si="246"/>
        <v>42141.541134259256</v>
      </c>
      <c r="S3296" s="15">
        <f t="shared" si="247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50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>
        <f t="shared" si="244"/>
        <v>7</v>
      </c>
      <c r="O3297">
        <f t="shared" si="245"/>
        <v>1.85</v>
      </c>
      <c r="P3297" s="11" t="s">
        <v>8273</v>
      </c>
      <c r="Q3297" t="s">
        <v>8274</v>
      </c>
      <c r="R3297" s="15">
        <f t="shared" si="246"/>
        <v>42609.442465277782</v>
      </c>
      <c r="S3297" s="15">
        <f t="shared" si="247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50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>
        <f t="shared" si="244"/>
        <v>3</v>
      </c>
      <c r="O3298">
        <f t="shared" si="245"/>
        <v>1.06</v>
      </c>
      <c r="P3298" s="11" t="s">
        <v>8273</v>
      </c>
      <c r="Q3298" t="s">
        <v>8274</v>
      </c>
      <c r="R3298" s="15">
        <f t="shared" si="246"/>
        <v>42309.756620370375</v>
      </c>
      <c r="S3298" s="15">
        <f t="shared" si="247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50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>
        <f t="shared" si="244"/>
        <v>1</v>
      </c>
      <c r="O3299">
        <f t="shared" si="245"/>
        <v>1.1399999999999999</v>
      </c>
      <c r="P3299" s="11" t="s">
        <v>8273</v>
      </c>
      <c r="Q3299" t="s">
        <v>8274</v>
      </c>
      <c r="R3299" s="15">
        <f t="shared" si="246"/>
        <v>42193.771481481483</v>
      </c>
      <c r="S3299" s="15">
        <f t="shared" si="247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50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>
        <f t="shared" si="244"/>
        <v>1</v>
      </c>
      <c r="O3300">
        <f t="shared" si="245"/>
        <v>0.69</v>
      </c>
      <c r="P3300" s="11" t="s">
        <v>8273</v>
      </c>
      <c r="Q3300" t="s">
        <v>8274</v>
      </c>
      <c r="R3300" s="15">
        <f t="shared" si="246"/>
        <v>42239.957962962959</v>
      </c>
      <c r="S3300" s="15">
        <f t="shared" si="247"/>
        <v>42260</v>
      </c>
      <c r="T3300">
        <f t="shared" ref="T3300:T3303" si="252">YEAR(R3300)</f>
        <v>2015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50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>
        <f t="shared" si="244"/>
        <v>2</v>
      </c>
      <c r="O3301">
        <f t="shared" si="245"/>
        <v>0.79</v>
      </c>
      <c r="P3301" s="11" t="s">
        <v>8273</v>
      </c>
      <c r="Q3301" t="s">
        <v>8274</v>
      </c>
      <c r="R3301" s="15">
        <f t="shared" si="246"/>
        <v>42261.917395833334</v>
      </c>
      <c r="S3301" s="15">
        <f t="shared" si="247"/>
        <v>42291.917395833334</v>
      </c>
      <c r="T3301">
        <f t="shared" si="252"/>
        <v>2015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50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>
        <f t="shared" si="244"/>
        <v>2</v>
      </c>
      <c r="O3302">
        <f t="shared" si="245"/>
        <v>0.56999999999999995</v>
      </c>
      <c r="P3302" s="11" t="s">
        <v>8273</v>
      </c>
      <c r="Q3302" t="s">
        <v>8274</v>
      </c>
      <c r="R3302" s="15">
        <f t="shared" si="246"/>
        <v>42102.743773148148</v>
      </c>
      <c r="S3302" s="15">
        <f t="shared" si="247"/>
        <v>42123.743773148148</v>
      </c>
      <c r="T3302">
        <f t="shared" si="252"/>
        <v>2015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50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>
        <f t="shared" si="244"/>
        <v>2</v>
      </c>
      <c r="O3303">
        <f t="shared" si="245"/>
        <v>0.71</v>
      </c>
      <c r="P3303" s="11" t="s">
        <v>8273</v>
      </c>
      <c r="Q3303" t="s">
        <v>8274</v>
      </c>
      <c r="R3303" s="15">
        <f t="shared" si="246"/>
        <v>42538.73583333334</v>
      </c>
      <c r="S3303" s="15">
        <f t="shared" si="247"/>
        <v>42583.290972222225</v>
      </c>
      <c r="T3303">
        <f t="shared" si="252"/>
        <v>2016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50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>
        <f t="shared" si="244"/>
        <v>1</v>
      </c>
      <c r="O3304">
        <f t="shared" si="245"/>
        <v>1</v>
      </c>
      <c r="P3304" s="11" t="s">
        <v>8273</v>
      </c>
      <c r="Q3304" t="s">
        <v>8274</v>
      </c>
      <c r="R3304" s="15">
        <f t="shared" si="246"/>
        <v>42681.35157407407</v>
      </c>
      <c r="S3304" s="15">
        <f t="shared" si="247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50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>
        <f t="shared" si="244"/>
        <v>3</v>
      </c>
      <c r="O3305">
        <f t="shared" si="245"/>
        <v>1.43</v>
      </c>
      <c r="P3305" s="11" t="s">
        <v>8273</v>
      </c>
      <c r="Q3305" t="s">
        <v>8274</v>
      </c>
      <c r="R3305" s="15">
        <f t="shared" si="246"/>
        <v>42056.65143518518</v>
      </c>
      <c r="S3305" s="15">
        <f t="shared" si="247"/>
        <v>42091.609768518523</v>
      </c>
      <c r="T3305">
        <f t="shared" ref="T3305:T3310" si="253">YEAR(R3305)</f>
        <v>2015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50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>
        <f t="shared" si="244"/>
        <v>0</v>
      </c>
      <c r="O3306">
        <f t="shared" si="245"/>
        <v>0.28999999999999998</v>
      </c>
      <c r="P3306" s="11" t="s">
        <v>8273</v>
      </c>
      <c r="Q3306" t="s">
        <v>8274</v>
      </c>
      <c r="R3306" s="15">
        <f t="shared" si="246"/>
        <v>42696.624444444446</v>
      </c>
      <c r="S3306" s="15">
        <f t="shared" si="247"/>
        <v>42726.624444444446</v>
      </c>
      <c r="T3306">
        <f t="shared" si="253"/>
        <v>2016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50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>
        <f t="shared" si="244"/>
        <v>1</v>
      </c>
      <c r="O3307">
        <f t="shared" si="245"/>
        <v>2.5</v>
      </c>
      <c r="P3307" s="11" t="s">
        <v>8273</v>
      </c>
      <c r="Q3307" t="s">
        <v>8274</v>
      </c>
      <c r="R3307" s="15">
        <f t="shared" si="246"/>
        <v>42186.855879629627</v>
      </c>
      <c r="S3307" s="15">
        <f t="shared" si="247"/>
        <v>42216.855879629627</v>
      </c>
      <c r="T3307">
        <f t="shared" si="253"/>
        <v>2015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48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>
        <f t="shared" si="244"/>
        <v>3</v>
      </c>
      <c r="O3308">
        <f t="shared" si="245"/>
        <v>0.89</v>
      </c>
      <c r="P3308" s="11" t="s">
        <v>8273</v>
      </c>
      <c r="Q3308" t="s">
        <v>8274</v>
      </c>
      <c r="R3308" s="15">
        <f t="shared" si="246"/>
        <v>42493.219236111108</v>
      </c>
      <c r="S3308" s="15">
        <f t="shared" si="247"/>
        <v>42531.125</v>
      </c>
      <c r="T3308">
        <f t="shared" si="253"/>
        <v>2016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47.69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>
        <f t="shared" si="244"/>
        <v>5</v>
      </c>
      <c r="O3309">
        <f t="shared" si="245"/>
        <v>2.38</v>
      </c>
      <c r="P3309" s="11" t="s">
        <v>8273</v>
      </c>
      <c r="Q3309" t="s">
        <v>8274</v>
      </c>
      <c r="R3309" s="15">
        <f t="shared" si="246"/>
        <v>42475.057164351849</v>
      </c>
      <c r="S3309" s="15">
        <f t="shared" si="247"/>
        <v>42505.057164351849</v>
      </c>
      <c r="T3309">
        <f t="shared" si="253"/>
        <v>2016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47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>
        <f t="shared" si="244"/>
        <v>1</v>
      </c>
      <c r="O3310">
        <f t="shared" si="245"/>
        <v>0.82</v>
      </c>
      <c r="P3310" s="11" t="s">
        <v>8273</v>
      </c>
      <c r="Q3310" t="s">
        <v>8274</v>
      </c>
      <c r="R3310" s="15">
        <f t="shared" si="246"/>
        <v>42452.876909722225</v>
      </c>
      <c r="S3310" s="15">
        <f t="shared" si="247"/>
        <v>42473.876909722225</v>
      </c>
      <c r="T3310">
        <f t="shared" si="253"/>
        <v>2016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47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>
        <f t="shared" si="244"/>
        <v>13</v>
      </c>
      <c r="O3311">
        <f t="shared" si="245"/>
        <v>1.52</v>
      </c>
      <c r="P3311" s="11" t="s">
        <v>8273</v>
      </c>
      <c r="Q3311" t="s">
        <v>8274</v>
      </c>
      <c r="R3311" s="15">
        <f t="shared" si="246"/>
        <v>42628.650208333333</v>
      </c>
      <c r="S3311" s="15">
        <f t="shared" si="247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45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>
        <f t="shared" si="244"/>
        <v>1</v>
      </c>
      <c r="O3312">
        <f t="shared" si="245"/>
        <v>1.45</v>
      </c>
      <c r="P3312" s="11" t="s">
        <v>8273</v>
      </c>
      <c r="Q3312" t="s">
        <v>8274</v>
      </c>
      <c r="R3312" s="15">
        <f t="shared" si="246"/>
        <v>42253.928530092591</v>
      </c>
      <c r="S3312" s="15">
        <f t="shared" si="247"/>
        <v>42283.928530092591</v>
      </c>
      <c r="T3312">
        <f t="shared" ref="T3312:T3315" si="254">YEAR(R3312)</f>
        <v>2015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45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>
        <f t="shared" si="244"/>
        <v>2</v>
      </c>
      <c r="O3313">
        <f t="shared" si="245"/>
        <v>1</v>
      </c>
      <c r="P3313" s="11" t="s">
        <v>8273</v>
      </c>
      <c r="Q3313" t="s">
        <v>8274</v>
      </c>
      <c r="R3313" s="15">
        <f t="shared" si="246"/>
        <v>42264.29178240741</v>
      </c>
      <c r="S3313" s="15">
        <f t="shared" si="247"/>
        <v>42294.29178240741</v>
      </c>
      <c r="T3313">
        <f t="shared" si="254"/>
        <v>2015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45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>
        <f t="shared" si="244"/>
        <v>2</v>
      </c>
      <c r="O3314">
        <f t="shared" si="245"/>
        <v>1.1000000000000001</v>
      </c>
      <c r="P3314" s="11" t="s">
        <v>8273</v>
      </c>
      <c r="Q3314" t="s">
        <v>8274</v>
      </c>
      <c r="R3314" s="15">
        <f t="shared" si="246"/>
        <v>42664.809560185182</v>
      </c>
      <c r="S3314" s="15">
        <f t="shared" si="247"/>
        <v>42685.916666666672</v>
      </c>
      <c r="T3314">
        <f t="shared" si="254"/>
        <v>2016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45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>
        <f t="shared" si="244"/>
        <v>2</v>
      </c>
      <c r="O3315">
        <f t="shared" si="245"/>
        <v>1.55</v>
      </c>
      <c r="P3315" s="11" t="s">
        <v>8273</v>
      </c>
      <c r="Q3315" t="s">
        <v>8274</v>
      </c>
      <c r="R3315" s="15">
        <f t="shared" si="246"/>
        <v>42382.244409722218</v>
      </c>
      <c r="S3315" s="15">
        <f t="shared" si="247"/>
        <v>42396.041666666672</v>
      </c>
      <c r="T3315">
        <f t="shared" si="254"/>
        <v>2016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45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>
        <f t="shared" si="244"/>
        <v>6</v>
      </c>
      <c r="O3316">
        <f t="shared" si="245"/>
        <v>0.78</v>
      </c>
      <c r="P3316" s="11" t="s">
        <v>8273</v>
      </c>
      <c r="Q3316" t="s">
        <v>8274</v>
      </c>
      <c r="R3316" s="15">
        <f t="shared" si="246"/>
        <v>42105.267488425925</v>
      </c>
      <c r="S3316" s="15">
        <f t="shared" si="247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45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>
        <f t="shared" si="244"/>
        <v>1</v>
      </c>
      <c r="O3317">
        <f t="shared" si="245"/>
        <v>0.51</v>
      </c>
      <c r="P3317" s="11" t="s">
        <v>8273</v>
      </c>
      <c r="Q3317" t="s">
        <v>8274</v>
      </c>
      <c r="R3317" s="15">
        <f t="shared" si="246"/>
        <v>42466.303715277783</v>
      </c>
      <c r="S3317" s="15">
        <f t="shared" si="247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45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>
        <f t="shared" si="244"/>
        <v>0</v>
      </c>
      <c r="O3318">
        <f t="shared" si="245"/>
        <v>0.36</v>
      </c>
      <c r="P3318" s="11" t="s">
        <v>8273</v>
      </c>
      <c r="Q3318" t="s">
        <v>8274</v>
      </c>
      <c r="R3318" s="15">
        <f t="shared" si="246"/>
        <v>41826.871238425927</v>
      </c>
      <c r="S3318" s="15">
        <f t="shared" si="247"/>
        <v>41859.57916666667</v>
      </c>
      <c r="T3318">
        <f t="shared" ref="T3318:T3319" si="255">YEAR(R3318)</f>
        <v>2014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45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>
        <f t="shared" si="244"/>
        <v>4</v>
      </c>
      <c r="O3319">
        <f t="shared" si="245"/>
        <v>2.5</v>
      </c>
      <c r="P3319" s="11" t="s">
        <v>8273</v>
      </c>
      <c r="Q3319" t="s">
        <v>8274</v>
      </c>
      <c r="R3319" s="15">
        <f t="shared" si="246"/>
        <v>42499.039629629624</v>
      </c>
      <c r="S3319" s="15">
        <f t="shared" si="247"/>
        <v>42529.039629629624</v>
      </c>
      <c r="T3319">
        <f t="shared" si="255"/>
        <v>2016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45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>
        <f t="shared" si="244"/>
        <v>2</v>
      </c>
      <c r="O3320">
        <f t="shared" si="245"/>
        <v>1.41</v>
      </c>
      <c r="P3320" s="11" t="s">
        <v>8273</v>
      </c>
      <c r="Q3320" t="s">
        <v>8274</v>
      </c>
      <c r="R3320" s="15">
        <f t="shared" si="246"/>
        <v>42431.302002314813</v>
      </c>
      <c r="S3320" s="15">
        <f t="shared" si="247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45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>
        <f t="shared" si="244"/>
        <v>9</v>
      </c>
      <c r="O3321">
        <f t="shared" si="245"/>
        <v>2.81</v>
      </c>
      <c r="P3321" s="11" t="s">
        <v>8273</v>
      </c>
      <c r="Q3321" t="s">
        <v>8274</v>
      </c>
      <c r="R3321" s="15">
        <f t="shared" si="246"/>
        <v>41990.585486111115</v>
      </c>
      <c r="S3321" s="15">
        <f t="shared" si="247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45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>
        <f t="shared" si="244"/>
        <v>2</v>
      </c>
      <c r="O3322">
        <f t="shared" si="245"/>
        <v>1.18</v>
      </c>
      <c r="P3322" s="11" t="s">
        <v>8273</v>
      </c>
      <c r="Q3322" t="s">
        <v>8274</v>
      </c>
      <c r="R3322" s="15">
        <f t="shared" si="246"/>
        <v>42513.045798611114</v>
      </c>
      <c r="S3322" s="15">
        <f t="shared" si="247"/>
        <v>42543.045798611114</v>
      </c>
      <c r="T3322">
        <f t="shared" ref="T3322:T3324" si="256">YEAR(R3322)</f>
        <v>2016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45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>
        <f t="shared" si="244"/>
        <v>9</v>
      </c>
      <c r="O3323">
        <f t="shared" si="245"/>
        <v>3</v>
      </c>
      <c r="P3323" s="11" t="s">
        <v>8273</v>
      </c>
      <c r="Q3323" t="s">
        <v>8274</v>
      </c>
      <c r="R3323" s="15">
        <f t="shared" si="246"/>
        <v>41914.100289351853</v>
      </c>
      <c r="S3323" s="15">
        <f t="shared" si="247"/>
        <v>41928.165972222225</v>
      </c>
      <c r="T3323">
        <f t="shared" si="256"/>
        <v>2014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45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>
        <f t="shared" si="244"/>
        <v>1</v>
      </c>
      <c r="O3324">
        <f t="shared" si="245"/>
        <v>1.96</v>
      </c>
      <c r="P3324" s="11" t="s">
        <v>8273</v>
      </c>
      <c r="Q3324" t="s">
        <v>8274</v>
      </c>
      <c r="R3324" s="15">
        <f t="shared" si="246"/>
        <v>42521.010370370372</v>
      </c>
      <c r="S3324" s="15">
        <f t="shared" si="247"/>
        <v>42543.163194444445</v>
      </c>
      <c r="T3324">
        <f t="shared" si="256"/>
        <v>2016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45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>
        <f t="shared" si="244"/>
        <v>5</v>
      </c>
      <c r="O3325">
        <f t="shared" si="245"/>
        <v>0.92</v>
      </c>
      <c r="P3325" s="11" t="s">
        <v>8273</v>
      </c>
      <c r="Q3325" t="s">
        <v>8274</v>
      </c>
      <c r="R3325" s="15">
        <f t="shared" si="246"/>
        <v>42608.36583333333</v>
      </c>
      <c r="S3325" s="15">
        <f t="shared" si="247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45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>
        <f t="shared" si="244"/>
        <v>3</v>
      </c>
      <c r="O3326">
        <f t="shared" si="245"/>
        <v>4.5</v>
      </c>
      <c r="P3326" s="11" t="s">
        <v>8273</v>
      </c>
      <c r="Q3326" t="s">
        <v>8274</v>
      </c>
      <c r="R3326" s="15">
        <f t="shared" si="246"/>
        <v>42512.58321759259</v>
      </c>
      <c r="S3326" s="15">
        <f t="shared" si="247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>
        <f t="shared" si="244"/>
        <v>11</v>
      </c>
      <c r="O3327">
        <f t="shared" si="245"/>
        <v>3</v>
      </c>
      <c r="P3327" s="11" t="s">
        <v>8273</v>
      </c>
      <c r="Q3327" t="s">
        <v>8274</v>
      </c>
      <c r="R3327" s="15">
        <f t="shared" si="246"/>
        <v>42064.785613425927</v>
      </c>
      <c r="S3327" s="15">
        <f t="shared" si="247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42.25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>
        <f t="shared" si="244"/>
        <v>1</v>
      </c>
      <c r="O3328">
        <f t="shared" si="245"/>
        <v>0.74</v>
      </c>
      <c r="P3328" s="11" t="s">
        <v>8273</v>
      </c>
      <c r="Q3328" t="s">
        <v>8274</v>
      </c>
      <c r="R3328" s="15">
        <f t="shared" si="246"/>
        <v>42041.714178240742</v>
      </c>
      <c r="S3328" s="15">
        <f t="shared" si="247"/>
        <v>42071.67251157407</v>
      </c>
      <c r="T3328">
        <f>YEAR(R3328)</f>
        <v>2015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42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>
        <f t="shared" si="244"/>
        <v>5</v>
      </c>
      <c r="O3329">
        <f t="shared" si="245"/>
        <v>1.27</v>
      </c>
      <c r="P3329" s="11" t="s">
        <v>8273</v>
      </c>
      <c r="Q3329" t="s">
        <v>8274</v>
      </c>
      <c r="R3329" s="15">
        <f t="shared" si="246"/>
        <v>42468.374606481477</v>
      </c>
      <c r="S3329" s="15">
        <f t="shared" si="247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42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>
        <f t="shared" si="244"/>
        <v>2</v>
      </c>
      <c r="O3330">
        <f t="shared" si="245"/>
        <v>4.67</v>
      </c>
      <c r="P3330" s="11" t="s">
        <v>8273</v>
      </c>
      <c r="Q3330" t="s">
        <v>8274</v>
      </c>
      <c r="R3330" s="15">
        <f t="shared" si="246"/>
        <v>41822.57503472222</v>
      </c>
      <c r="S3330" s="15">
        <f t="shared" si="247"/>
        <v>41825.041666666664</v>
      </c>
      <c r="T3330">
        <f>YEAR(R3330)</f>
        <v>2014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41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>
        <f t="shared" ref="N3331:N3394" si="257">ROUND(E3331/D3331*100,0)</f>
        <v>4</v>
      </c>
      <c r="O3331">
        <f t="shared" ref="O3331:O3394" si="258">IFERROR(ROUND(E3331/L3331,2),0)</f>
        <v>1.58</v>
      </c>
      <c r="P3331" s="11" t="s">
        <v>8273</v>
      </c>
      <c r="Q3331" t="s">
        <v>8274</v>
      </c>
      <c r="R3331" s="15">
        <f t="shared" ref="R3331:R3394" si="259">(((J3331/60)/60)/24)+DATE(1970,1,1)</f>
        <v>41837.323009259257</v>
      </c>
      <c r="S3331" s="15">
        <f t="shared" ref="S3331:S3394" si="260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41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>
        <f t="shared" si="257"/>
        <v>3</v>
      </c>
      <c r="O3332">
        <f t="shared" si="258"/>
        <v>0.59</v>
      </c>
      <c r="P3332" s="11" t="s">
        <v>8273</v>
      </c>
      <c r="Q3332" t="s">
        <v>8274</v>
      </c>
      <c r="R3332" s="15">
        <f t="shared" si="259"/>
        <v>42065.887361111112</v>
      </c>
      <c r="S3332" s="15">
        <f t="shared" si="260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41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>
        <f t="shared" si="257"/>
        <v>1</v>
      </c>
      <c r="O3333">
        <f t="shared" si="258"/>
        <v>0.63</v>
      </c>
      <c r="P3333" s="11" t="s">
        <v>8273</v>
      </c>
      <c r="Q3333" t="s">
        <v>8274</v>
      </c>
      <c r="R3333" s="15">
        <f t="shared" si="259"/>
        <v>42248.697754629626</v>
      </c>
      <c r="S3333" s="15">
        <f t="shared" si="260"/>
        <v>42283.697754629626</v>
      </c>
      <c r="T3333">
        <f t="shared" ref="T3333:T3336" si="261">YEAR(R3333)</f>
        <v>2015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40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>
        <f t="shared" si="257"/>
        <v>1</v>
      </c>
      <c r="O3334">
        <f t="shared" si="258"/>
        <v>0.48</v>
      </c>
      <c r="P3334" s="11" t="s">
        <v>8273</v>
      </c>
      <c r="Q3334" t="s">
        <v>8274</v>
      </c>
      <c r="R3334" s="15">
        <f t="shared" si="259"/>
        <v>41809.860300925924</v>
      </c>
      <c r="S3334" s="15">
        <f t="shared" si="260"/>
        <v>41839.860300925924</v>
      </c>
      <c r="T3334">
        <f t="shared" si="261"/>
        <v>2014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40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>
        <f t="shared" si="257"/>
        <v>1</v>
      </c>
      <c r="O3335">
        <f t="shared" si="258"/>
        <v>0.36</v>
      </c>
      <c r="P3335" s="11" t="s">
        <v>8273</v>
      </c>
      <c r="Q3335" t="s">
        <v>8274</v>
      </c>
      <c r="R3335" s="15">
        <f t="shared" si="259"/>
        <v>42148.676851851851</v>
      </c>
      <c r="S3335" s="15">
        <f t="shared" si="260"/>
        <v>42170.676851851851</v>
      </c>
      <c r="T3335">
        <f t="shared" si="261"/>
        <v>2015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40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>
        <f t="shared" si="257"/>
        <v>1</v>
      </c>
      <c r="O3336">
        <f t="shared" si="258"/>
        <v>0.87</v>
      </c>
      <c r="P3336" s="11" t="s">
        <v>8273</v>
      </c>
      <c r="Q3336" t="s">
        <v>8274</v>
      </c>
      <c r="R3336" s="15">
        <f t="shared" si="259"/>
        <v>42185.521087962959</v>
      </c>
      <c r="S3336" s="15">
        <f t="shared" si="260"/>
        <v>42215.521087962959</v>
      </c>
      <c r="T3336">
        <f t="shared" si="261"/>
        <v>2015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40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>
        <f t="shared" si="257"/>
        <v>1</v>
      </c>
      <c r="O3337">
        <f t="shared" si="258"/>
        <v>0.63</v>
      </c>
      <c r="P3337" s="11" t="s">
        <v>8273</v>
      </c>
      <c r="Q3337" t="s">
        <v>8274</v>
      </c>
      <c r="R3337" s="15">
        <f t="shared" si="259"/>
        <v>41827.674143518518</v>
      </c>
      <c r="S3337" s="15">
        <f t="shared" si="260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40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>
        <f t="shared" si="257"/>
        <v>16</v>
      </c>
      <c r="O3338">
        <f t="shared" si="258"/>
        <v>4.4400000000000004</v>
      </c>
      <c r="P3338" s="11" t="s">
        <v>8273</v>
      </c>
      <c r="Q3338" t="s">
        <v>8274</v>
      </c>
      <c r="R3338" s="15">
        <f t="shared" si="259"/>
        <v>42437.398680555561</v>
      </c>
      <c r="S3338" s="15">
        <f t="shared" si="260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40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>
        <f t="shared" si="257"/>
        <v>2</v>
      </c>
      <c r="O3339">
        <f t="shared" si="258"/>
        <v>1.18</v>
      </c>
      <c r="P3339" s="11" t="s">
        <v>8273</v>
      </c>
      <c r="Q3339" t="s">
        <v>8274</v>
      </c>
      <c r="R3339" s="15">
        <f t="shared" si="259"/>
        <v>41901.282025462962</v>
      </c>
      <c r="S3339" s="15">
        <f t="shared" si="260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40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>
        <f t="shared" si="257"/>
        <v>0</v>
      </c>
      <c r="O3340">
        <f t="shared" si="258"/>
        <v>0.36</v>
      </c>
      <c r="P3340" s="11" t="s">
        <v>8273</v>
      </c>
      <c r="Q3340" t="s">
        <v>8274</v>
      </c>
      <c r="R3340" s="15">
        <f t="shared" si="259"/>
        <v>42769.574999999997</v>
      </c>
      <c r="S3340" s="15">
        <f t="shared" si="260"/>
        <v>42790.574999999997</v>
      </c>
      <c r="T3340">
        <f t="shared" ref="T3340:T3342" si="262">YEAR(R3340)</f>
        <v>2017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40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>
        <f t="shared" si="257"/>
        <v>1</v>
      </c>
      <c r="O3341">
        <f t="shared" si="258"/>
        <v>0.85</v>
      </c>
      <c r="P3341" s="11" t="s">
        <v>8273</v>
      </c>
      <c r="Q3341" t="s">
        <v>8274</v>
      </c>
      <c r="R3341" s="15">
        <f t="shared" si="259"/>
        <v>42549.665717592594</v>
      </c>
      <c r="S3341" s="15">
        <f t="shared" si="260"/>
        <v>42579.665717592594</v>
      </c>
      <c r="T3341">
        <f t="shared" si="262"/>
        <v>2016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40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>
        <f t="shared" si="257"/>
        <v>1</v>
      </c>
      <c r="O3342">
        <f t="shared" si="258"/>
        <v>1.05</v>
      </c>
      <c r="P3342" s="11" t="s">
        <v>8273</v>
      </c>
      <c r="Q3342" t="s">
        <v>8274</v>
      </c>
      <c r="R3342" s="15">
        <f t="shared" si="259"/>
        <v>42685.974004629628</v>
      </c>
      <c r="S3342" s="15">
        <f t="shared" si="260"/>
        <v>42710.974004629628</v>
      </c>
      <c r="T3342">
        <f t="shared" si="262"/>
        <v>2016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40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>
        <f t="shared" si="257"/>
        <v>1</v>
      </c>
      <c r="O3343">
        <f t="shared" si="258"/>
        <v>1.43</v>
      </c>
      <c r="P3343" s="11" t="s">
        <v>8273</v>
      </c>
      <c r="Q3343" t="s">
        <v>8274</v>
      </c>
      <c r="R3343" s="15">
        <f t="shared" si="259"/>
        <v>42510.798854166671</v>
      </c>
      <c r="S3343" s="15">
        <f t="shared" si="260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40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>
        <f t="shared" si="257"/>
        <v>1</v>
      </c>
      <c r="O3344">
        <f t="shared" si="258"/>
        <v>0.51</v>
      </c>
      <c r="P3344" s="11" t="s">
        <v>8273</v>
      </c>
      <c r="Q3344" t="s">
        <v>8274</v>
      </c>
      <c r="R3344" s="15">
        <f t="shared" si="259"/>
        <v>42062.296412037031</v>
      </c>
      <c r="S3344" s="15">
        <f t="shared" si="260"/>
        <v>42095.207638888889</v>
      </c>
      <c r="T3344">
        <f>YEAR(R3344)</f>
        <v>2015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40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>
        <f t="shared" si="257"/>
        <v>6</v>
      </c>
      <c r="O3345">
        <f t="shared" si="258"/>
        <v>1.74</v>
      </c>
      <c r="P3345" s="11" t="s">
        <v>8273</v>
      </c>
      <c r="Q3345" t="s">
        <v>8274</v>
      </c>
      <c r="R3345" s="15">
        <f t="shared" si="259"/>
        <v>42452.916481481487</v>
      </c>
      <c r="S3345" s="15">
        <f t="shared" si="260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40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>
        <f t="shared" si="257"/>
        <v>1</v>
      </c>
      <c r="O3346">
        <f t="shared" si="258"/>
        <v>1</v>
      </c>
      <c r="P3346" s="11" t="s">
        <v>8273</v>
      </c>
      <c r="Q3346" t="s">
        <v>8274</v>
      </c>
      <c r="R3346" s="15">
        <f t="shared" si="259"/>
        <v>41851.200150462959</v>
      </c>
      <c r="S3346" s="15">
        <f t="shared" si="260"/>
        <v>41881.200150462959</v>
      </c>
      <c r="T3346">
        <f t="shared" ref="T3346:T3348" si="263">YEAR(R3346)</f>
        <v>2014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39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>
        <f t="shared" si="257"/>
        <v>8</v>
      </c>
      <c r="O3347">
        <f t="shared" si="258"/>
        <v>3</v>
      </c>
      <c r="P3347" s="11" t="s">
        <v>8273</v>
      </c>
      <c r="Q3347" t="s">
        <v>8274</v>
      </c>
      <c r="R3347" s="15">
        <f t="shared" si="259"/>
        <v>42053.106111111112</v>
      </c>
      <c r="S3347" s="15">
        <f t="shared" si="260"/>
        <v>42112.025694444441</v>
      </c>
      <c r="T3347">
        <f t="shared" si="263"/>
        <v>2015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39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>
        <f t="shared" si="257"/>
        <v>3</v>
      </c>
      <c r="O3348">
        <f t="shared" si="258"/>
        <v>2.17</v>
      </c>
      <c r="P3348" s="11" t="s">
        <v>8273</v>
      </c>
      <c r="Q3348" t="s">
        <v>8274</v>
      </c>
      <c r="R3348" s="15">
        <f t="shared" si="259"/>
        <v>42054.024421296301</v>
      </c>
      <c r="S3348" s="15">
        <f t="shared" si="260"/>
        <v>42061.024421296301</v>
      </c>
      <c r="T3348">
        <f t="shared" si="263"/>
        <v>2015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38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>
        <f t="shared" si="257"/>
        <v>2</v>
      </c>
      <c r="O3349">
        <f t="shared" si="258"/>
        <v>1.73</v>
      </c>
      <c r="P3349" s="11" t="s">
        <v>8273</v>
      </c>
      <c r="Q3349" t="s">
        <v>8274</v>
      </c>
      <c r="R3349" s="15">
        <f t="shared" si="259"/>
        <v>42484.551550925928</v>
      </c>
      <c r="S3349" s="15">
        <f t="shared" si="260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37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>
        <f t="shared" si="257"/>
        <v>1</v>
      </c>
      <c r="O3350">
        <f t="shared" si="258"/>
        <v>0.47</v>
      </c>
      <c r="P3350" s="11" t="s">
        <v>8273</v>
      </c>
      <c r="Q3350" t="s">
        <v>8274</v>
      </c>
      <c r="R3350" s="15">
        <f t="shared" si="259"/>
        <v>42466.558796296296</v>
      </c>
      <c r="S3350" s="15">
        <f t="shared" si="260"/>
        <v>42490.165972222225</v>
      </c>
      <c r="T3350">
        <f t="shared" ref="T3350:T3351" si="264">YEAR(R3350)</f>
        <v>2016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36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>
        <f t="shared" si="257"/>
        <v>4</v>
      </c>
      <c r="O3351">
        <f t="shared" si="258"/>
        <v>2.57</v>
      </c>
      <c r="P3351" s="11" t="s">
        <v>8273</v>
      </c>
      <c r="Q3351" t="s">
        <v>8274</v>
      </c>
      <c r="R3351" s="15">
        <f t="shared" si="259"/>
        <v>42513.110787037032</v>
      </c>
      <c r="S3351" s="15">
        <f t="shared" si="260"/>
        <v>42534.708333333328</v>
      </c>
      <c r="T3351">
        <f t="shared" si="264"/>
        <v>2016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>
        <f t="shared" si="257"/>
        <v>1</v>
      </c>
      <c r="O3352">
        <f t="shared" si="258"/>
        <v>0.71</v>
      </c>
      <c r="P3352" s="11" t="s">
        <v>8273</v>
      </c>
      <c r="Q3352" t="s">
        <v>8274</v>
      </c>
      <c r="R3352" s="15">
        <f t="shared" si="259"/>
        <v>42302.701516203699</v>
      </c>
      <c r="S3352" s="15">
        <f t="shared" si="260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36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>
        <f t="shared" si="257"/>
        <v>1</v>
      </c>
      <c r="O3353">
        <f t="shared" si="258"/>
        <v>0.67</v>
      </c>
      <c r="P3353" s="11" t="s">
        <v>8273</v>
      </c>
      <c r="Q3353" t="s">
        <v>8274</v>
      </c>
      <c r="R3353" s="15">
        <f t="shared" si="259"/>
        <v>41806.395428240743</v>
      </c>
      <c r="S3353" s="15">
        <f t="shared" si="260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36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>
        <f t="shared" si="257"/>
        <v>1</v>
      </c>
      <c r="O3354">
        <f t="shared" si="258"/>
        <v>0.51</v>
      </c>
      <c r="P3354" s="11" t="s">
        <v>8273</v>
      </c>
      <c r="Q3354" t="s">
        <v>8274</v>
      </c>
      <c r="R3354" s="15">
        <f t="shared" si="259"/>
        <v>42495.992800925931</v>
      </c>
      <c r="S3354" s="15">
        <f t="shared" si="260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35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>
        <f t="shared" si="257"/>
        <v>7</v>
      </c>
      <c r="O3355">
        <f t="shared" si="258"/>
        <v>0.8</v>
      </c>
      <c r="P3355" s="11" t="s">
        <v>8273</v>
      </c>
      <c r="Q3355" t="s">
        <v>8274</v>
      </c>
      <c r="R3355" s="15">
        <f t="shared" si="259"/>
        <v>42479.432291666672</v>
      </c>
      <c r="S3355" s="15">
        <f t="shared" si="260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>
        <f t="shared" si="257"/>
        <v>1</v>
      </c>
      <c r="O3356">
        <f t="shared" si="258"/>
        <v>0.64</v>
      </c>
      <c r="P3356" s="11" t="s">
        <v>8273</v>
      </c>
      <c r="Q3356" t="s">
        <v>8274</v>
      </c>
      <c r="R3356" s="15">
        <f t="shared" si="259"/>
        <v>42270.7269212963</v>
      </c>
      <c r="S3356" s="15">
        <f t="shared" si="260"/>
        <v>42306.167361111111</v>
      </c>
      <c r="T3356">
        <f>YEAR(R3356)</f>
        <v>2015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35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>
        <f t="shared" si="257"/>
        <v>2</v>
      </c>
      <c r="O3357">
        <f t="shared" si="258"/>
        <v>2.33</v>
      </c>
      <c r="P3357" s="11" t="s">
        <v>8273</v>
      </c>
      <c r="Q3357" t="s">
        <v>8274</v>
      </c>
      <c r="R3357" s="15">
        <f t="shared" si="259"/>
        <v>42489.619525462964</v>
      </c>
      <c r="S3357" s="15">
        <f t="shared" si="260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35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>
        <f t="shared" si="257"/>
        <v>2</v>
      </c>
      <c r="O3358">
        <f t="shared" si="258"/>
        <v>1.3</v>
      </c>
      <c r="P3358" s="11" t="s">
        <v>8273</v>
      </c>
      <c r="Q3358" t="s">
        <v>8274</v>
      </c>
      <c r="R3358" s="15">
        <f t="shared" si="259"/>
        <v>42536.815648148149</v>
      </c>
      <c r="S3358" s="15">
        <f t="shared" si="260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35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>
        <f t="shared" si="257"/>
        <v>2</v>
      </c>
      <c r="O3359">
        <f t="shared" si="258"/>
        <v>1.67</v>
      </c>
      <c r="P3359" s="11" t="s">
        <v>8273</v>
      </c>
      <c r="Q3359" t="s">
        <v>8274</v>
      </c>
      <c r="R3359" s="15">
        <f t="shared" si="259"/>
        <v>41822.417939814812</v>
      </c>
      <c r="S3359" s="15">
        <f t="shared" si="260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35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>
        <f t="shared" si="257"/>
        <v>0</v>
      </c>
      <c r="O3360">
        <f t="shared" si="258"/>
        <v>0.22</v>
      </c>
      <c r="P3360" s="11" t="s">
        <v>8273</v>
      </c>
      <c r="Q3360" t="s">
        <v>8274</v>
      </c>
      <c r="R3360" s="15">
        <f t="shared" si="259"/>
        <v>41932.311099537037</v>
      </c>
      <c r="S3360" s="15">
        <f t="shared" si="260"/>
        <v>41962.352766203709</v>
      </c>
      <c r="T3360">
        <f t="shared" ref="T3360:T3361" si="265">YEAR(R3360)</f>
        <v>2014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35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>
        <f t="shared" si="257"/>
        <v>1</v>
      </c>
      <c r="O3361">
        <f t="shared" si="258"/>
        <v>1.52</v>
      </c>
      <c r="P3361" s="11" t="s">
        <v>8273</v>
      </c>
      <c r="Q3361" t="s">
        <v>8274</v>
      </c>
      <c r="R3361" s="15">
        <f t="shared" si="259"/>
        <v>42746.057106481487</v>
      </c>
      <c r="S3361" s="15">
        <f t="shared" si="260"/>
        <v>42791.057106481487</v>
      </c>
      <c r="T3361">
        <f t="shared" si="265"/>
        <v>2017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35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>
        <f t="shared" si="257"/>
        <v>0</v>
      </c>
      <c r="O3362">
        <f t="shared" si="258"/>
        <v>0.49</v>
      </c>
      <c r="P3362" s="11" t="s">
        <v>8273</v>
      </c>
      <c r="Q3362" t="s">
        <v>8274</v>
      </c>
      <c r="R3362" s="15">
        <f t="shared" si="259"/>
        <v>42697.082673611112</v>
      </c>
      <c r="S3362" s="15">
        <f t="shared" si="260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35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>
        <f t="shared" si="257"/>
        <v>1</v>
      </c>
      <c r="O3363">
        <f t="shared" si="258"/>
        <v>0.51</v>
      </c>
      <c r="P3363" s="11" t="s">
        <v>8273</v>
      </c>
      <c r="Q3363" t="s">
        <v>8274</v>
      </c>
      <c r="R3363" s="15">
        <f t="shared" si="259"/>
        <v>41866.025347222225</v>
      </c>
      <c r="S3363" s="15">
        <f t="shared" si="260"/>
        <v>41883.665972222225</v>
      </c>
      <c r="T3363">
        <f t="shared" ref="T3363:T3365" si="266">YEAR(R3363)</f>
        <v>2014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35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>
        <f t="shared" si="257"/>
        <v>7</v>
      </c>
      <c r="O3364">
        <f t="shared" si="258"/>
        <v>1.75</v>
      </c>
      <c r="P3364" s="11" t="s">
        <v>8273</v>
      </c>
      <c r="Q3364" t="s">
        <v>8274</v>
      </c>
      <c r="R3364" s="15">
        <f t="shared" si="259"/>
        <v>42056.091631944444</v>
      </c>
      <c r="S3364" s="15">
        <f t="shared" si="260"/>
        <v>42070.204861111109</v>
      </c>
      <c r="T3364">
        <f t="shared" si="266"/>
        <v>2015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35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>
        <f t="shared" si="257"/>
        <v>0</v>
      </c>
      <c r="O3365">
        <f t="shared" si="258"/>
        <v>1.35</v>
      </c>
      <c r="P3365" s="11" t="s">
        <v>8273</v>
      </c>
      <c r="Q3365" t="s">
        <v>8274</v>
      </c>
      <c r="R3365" s="15">
        <f t="shared" si="259"/>
        <v>41851.771354166667</v>
      </c>
      <c r="S3365" s="15">
        <f t="shared" si="260"/>
        <v>41870.666666666664</v>
      </c>
      <c r="T3365">
        <f t="shared" si="266"/>
        <v>2014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34.950000000000003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>
        <f t="shared" si="257"/>
        <v>1</v>
      </c>
      <c r="O3366">
        <f t="shared" si="258"/>
        <v>0.49</v>
      </c>
      <c r="P3366" s="11" t="s">
        <v>8273</v>
      </c>
      <c r="Q3366" t="s">
        <v>8274</v>
      </c>
      <c r="R3366" s="15">
        <f t="shared" si="259"/>
        <v>42422.977418981478</v>
      </c>
      <c r="S3366" s="15">
        <f t="shared" si="260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34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>
        <f t="shared" si="257"/>
        <v>1</v>
      </c>
      <c r="O3367">
        <f t="shared" si="258"/>
        <v>11.33</v>
      </c>
      <c r="P3367" s="11" t="s">
        <v>8273</v>
      </c>
      <c r="Q3367" t="s">
        <v>8274</v>
      </c>
      <c r="R3367" s="15">
        <f t="shared" si="259"/>
        <v>42321.101759259262</v>
      </c>
      <c r="S3367" s="15">
        <f t="shared" si="260"/>
        <v>42351.101759259262</v>
      </c>
      <c r="T3367">
        <f t="shared" ref="T3367:T3368" si="267">YEAR(R3367)</f>
        <v>2015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34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>
        <f t="shared" si="257"/>
        <v>7</v>
      </c>
      <c r="O3368">
        <f t="shared" si="258"/>
        <v>1.89</v>
      </c>
      <c r="P3368" s="11" t="s">
        <v>8273</v>
      </c>
      <c r="Q3368" t="s">
        <v>8274</v>
      </c>
      <c r="R3368" s="15">
        <f t="shared" si="259"/>
        <v>42107.067557870367</v>
      </c>
      <c r="S3368" s="15">
        <f t="shared" si="260"/>
        <v>42137.067557870367</v>
      </c>
      <c r="T3368">
        <f t="shared" si="267"/>
        <v>2015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34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>
        <f t="shared" si="257"/>
        <v>5</v>
      </c>
      <c r="O3369">
        <f t="shared" si="258"/>
        <v>1.1299999999999999</v>
      </c>
      <c r="P3369" s="11" t="s">
        <v>8273</v>
      </c>
      <c r="Q3369" t="s">
        <v>8274</v>
      </c>
      <c r="R3369" s="15">
        <f t="shared" si="259"/>
        <v>42192.933958333335</v>
      </c>
      <c r="S3369" s="15">
        <f t="shared" si="260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32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>
        <f t="shared" si="257"/>
        <v>3</v>
      </c>
      <c r="O3370">
        <f t="shared" si="258"/>
        <v>1.39</v>
      </c>
      <c r="P3370" s="11" t="s">
        <v>8273</v>
      </c>
      <c r="Q3370" t="s">
        <v>8274</v>
      </c>
      <c r="R3370" s="15">
        <f t="shared" si="259"/>
        <v>41969.199756944443</v>
      </c>
      <c r="S3370" s="15">
        <f t="shared" si="260"/>
        <v>42005.208333333328</v>
      </c>
      <c r="T3370">
        <f>YEAR(R3370)</f>
        <v>2014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32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>
        <f t="shared" si="257"/>
        <v>1</v>
      </c>
      <c r="O3371">
        <f t="shared" si="258"/>
        <v>0.59</v>
      </c>
      <c r="P3371" s="11" t="s">
        <v>8273</v>
      </c>
      <c r="Q3371" t="s">
        <v>8274</v>
      </c>
      <c r="R3371" s="15">
        <f t="shared" si="259"/>
        <v>42690.041435185187</v>
      </c>
      <c r="S3371" s="15">
        <f t="shared" si="260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32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>
        <f t="shared" si="257"/>
        <v>2</v>
      </c>
      <c r="O3372">
        <f t="shared" si="258"/>
        <v>1.23</v>
      </c>
      <c r="P3372" s="11" t="s">
        <v>8273</v>
      </c>
      <c r="Q3372" t="s">
        <v>8274</v>
      </c>
      <c r="R3372" s="15">
        <f t="shared" si="259"/>
        <v>42690.334317129629</v>
      </c>
      <c r="S3372" s="15">
        <f t="shared" si="260"/>
        <v>42721.333333333328</v>
      </c>
      <c r="T3372">
        <f t="shared" ref="T3372:T3374" si="268">YEAR(R3372)</f>
        <v>2016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31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>
        <f t="shared" si="257"/>
        <v>16</v>
      </c>
      <c r="O3373">
        <f t="shared" si="258"/>
        <v>3.44</v>
      </c>
      <c r="P3373" s="11" t="s">
        <v>8273</v>
      </c>
      <c r="Q3373" t="s">
        <v>8274</v>
      </c>
      <c r="R3373" s="15">
        <f t="shared" si="259"/>
        <v>42312.874594907407</v>
      </c>
      <c r="S3373" s="15">
        <f t="shared" si="260"/>
        <v>42340.874594907407</v>
      </c>
      <c r="T3373">
        <f t="shared" si="268"/>
        <v>2015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31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>
        <f t="shared" si="257"/>
        <v>3</v>
      </c>
      <c r="O3374">
        <f t="shared" si="258"/>
        <v>1.1499999999999999</v>
      </c>
      <c r="P3374" s="11" t="s">
        <v>8273</v>
      </c>
      <c r="Q3374" t="s">
        <v>8274</v>
      </c>
      <c r="R3374" s="15">
        <f t="shared" si="259"/>
        <v>41855.548101851848</v>
      </c>
      <c r="S3374" s="15">
        <f t="shared" si="260"/>
        <v>41876.207638888889</v>
      </c>
      <c r="T3374">
        <f t="shared" si="268"/>
        <v>2014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30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>
        <f t="shared" si="257"/>
        <v>2</v>
      </c>
      <c r="O3375">
        <f t="shared" si="258"/>
        <v>1</v>
      </c>
      <c r="P3375" s="11" t="s">
        <v>8273</v>
      </c>
      <c r="Q3375" t="s">
        <v>8274</v>
      </c>
      <c r="R3375" s="15">
        <f t="shared" si="259"/>
        <v>42179.854629629626</v>
      </c>
      <c r="S3375" s="15">
        <f t="shared" si="260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>
        <f t="shared" si="257"/>
        <v>1</v>
      </c>
      <c r="O3376">
        <f t="shared" si="258"/>
        <v>0.57999999999999996</v>
      </c>
      <c r="P3376" s="11" t="s">
        <v>8273</v>
      </c>
      <c r="Q3376" t="s">
        <v>8274</v>
      </c>
      <c r="R3376" s="15">
        <f t="shared" si="259"/>
        <v>42275.731666666667</v>
      </c>
      <c r="S3376" s="15">
        <f t="shared" si="260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>
        <f t="shared" si="257"/>
        <v>1</v>
      </c>
      <c r="O3377">
        <f t="shared" si="258"/>
        <v>1.76</v>
      </c>
      <c r="P3377" s="11" t="s">
        <v>8273</v>
      </c>
      <c r="Q3377" t="s">
        <v>8274</v>
      </c>
      <c r="R3377" s="15">
        <f t="shared" si="259"/>
        <v>41765.610798611109</v>
      </c>
      <c r="S3377" s="15">
        <f t="shared" si="260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30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>
        <f t="shared" si="257"/>
        <v>0</v>
      </c>
      <c r="O3378">
        <f t="shared" si="258"/>
        <v>1.58</v>
      </c>
      <c r="P3378" s="11" t="s">
        <v>8273</v>
      </c>
      <c r="Q3378" t="s">
        <v>8274</v>
      </c>
      <c r="R3378" s="15">
        <f t="shared" si="259"/>
        <v>42059.701319444444</v>
      </c>
      <c r="S3378" s="15">
        <f t="shared" si="260"/>
        <v>42119.659652777773</v>
      </c>
      <c r="T3378">
        <f>YEAR(R3378)</f>
        <v>2015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30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>
        <f t="shared" si="257"/>
        <v>0</v>
      </c>
      <c r="O3379">
        <f t="shared" si="258"/>
        <v>0.39</v>
      </c>
      <c r="P3379" s="11" t="s">
        <v>8273</v>
      </c>
      <c r="Q3379" t="s">
        <v>8274</v>
      </c>
      <c r="R3379" s="15">
        <f t="shared" si="259"/>
        <v>42053.732627314821</v>
      </c>
      <c r="S3379" s="15">
        <f t="shared" si="260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30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>
        <f t="shared" si="257"/>
        <v>5</v>
      </c>
      <c r="O3380">
        <f t="shared" si="258"/>
        <v>1.43</v>
      </c>
      <c r="P3380" s="11" t="s">
        <v>8273</v>
      </c>
      <c r="Q3380" t="s">
        <v>8274</v>
      </c>
      <c r="R3380" s="15">
        <f t="shared" si="259"/>
        <v>41858.355393518519</v>
      </c>
      <c r="S3380" s="15">
        <f t="shared" si="260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30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>
        <f t="shared" si="257"/>
        <v>2</v>
      </c>
      <c r="O3381">
        <f t="shared" si="258"/>
        <v>0.79</v>
      </c>
      <c r="P3381" s="11" t="s">
        <v>8273</v>
      </c>
      <c r="Q3381" t="s">
        <v>8274</v>
      </c>
      <c r="R3381" s="15">
        <f t="shared" si="259"/>
        <v>42225.513888888891</v>
      </c>
      <c r="S3381" s="15">
        <f t="shared" si="260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30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>
        <f t="shared" si="257"/>
        <v>1</v>
      </c>
      <c r="O3382">
        <f t="shared" si="258"/>
        <v>1.07</v>
      </c>
      <c r="P3382" s="11" t="s">
        <v>8273</v>
      </c>
      <c r="Q3382" t="s">
        <v>8274</v>
      </c>
      <c r="R3382" s="15">
        <f t="shared" si="259"/>
        <v>41937.95344907407</v>
      </c>
      <c r="S3382" s="15">
        <f t="shared" si="260"/>
        <v>41972.995115740734</v>
      </c>
      <c r="T3382">
        <f t="shared" ref="T3382:T3383" si="269">YEAR(R3382)</f>
        <v>2014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30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>
        <f t="shared" si="257"/>
        <v>1</v>
      </c>
      <c r="O3383">
        <f t="shared" si="258"/>
        <v>0.63</v>
      </c>
      <c r="P3383" s="11" t="s">
        <v>8273</v>
      </c>
      <c r="Q3383" t="s">
        <v>8274</v>
      </c>
      <c r="R3383" s="15">
        <f t="shared" si="259"/>
        <v>42044.184988425928</v>
      </c>
      <c r="S3383" s="15">
        <f t="shared" si="260"/>
        <v>42074.143321759257</v>
      </c>
      <c r="T3383">
        <f t="shared" si="269"/>
        <v>2015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>
        <f t="shared" si="257"/>
        <v>1</v>
      </c>
      <c r="O3384">
        <f t="shared" si="258"/>
        <v>0.65</v>
      </c>
      <c r="P3384" s="11" t="s">
        <v>8273</v>
      </c>
      <c r="Q3384" t="s">
        <v>8274</v>
      </c>
      <c r="R3384" s="15">
        <f t="shared" si="259"/>
        <v>42559.431203703702</v>
      </c>
      <c r="S3384" s="15">
        <f t="shared" si="260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30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>
        <f t="shared" si="257"/>
        <v>2</v>
      </c>
      <c r="O3385">
        <f t="shared" si="258"/>
        <v>1</v>
      </c>
      <c r="P3385" s="11" t="s">
        <v>8273</v>
      </c>
      <c r="Q3385" t="s">
        <v>8274</v>
      </c>
      <c r="R3385" s="15">
        <f t="shared" si="259"/>
        <v>42524.782638888893</v>
      </c>
      <c r="S3385" s="15">
        <f t="shared" si="260"/>
        <v>42544.782638888893</v>
      </c>
      <c r="T3385">
        <f t="shared" ref="T3385:T3389" si="270">YEAR(R3385)</f>
        <v>2016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30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>
        <f t="shared" si="257"/>
        <v>1</v>
      </c>
      <c r="O3386">
        <f t="shared" si="258"/>
        <v>0.47</v>
      </c>
      <c r="P3386" s="11" t="s">
        <v>8273</v>
      </c>
      <c r="Q3386" t="s">
        <v>8274</v>
      </c>
      <c r="R3386" s="15">
        <f t="shared" si="259"/>
        <v>42292.087592592594</v>
      </c>
      <c r="S3386" s="15">
        <f t="shared" si="260"/>
        <v>42329.125</v>
      </c>
      <c r="T3386">
        <f t="shared" si="270"/>
        <v>2015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30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>
        <f t="shared" si="257"/>
        <v>2</v>
      </c>
      <c r="O3387">
        <f t="shared" si="258"/>
        <v>2</v>
      </c>
      <c r="P3387" s="11" t="s">
        <v>8273</v>
      </c>
      <c r="Q3387" t="s">
        <v>8274</v>
      </c>
      <c r="R3387" s="15">
        <f t="shared" si="259"/>
        <v>41953.8675</v>
      </c>
      <c r="S3387" s="15">
        <f t="shared" si="260"/>
        <v>41983.8675</v>
      </c>
      <c r="T3387">
        <f t="shared" si="270"/>
        <v>2014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29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>
        <f t="shared" si="257"/>
        <v>1</v>
      </c>
      <c r="O3388">
        <f t="shared" si="258"/>
        <v>0.71</v>
      </c>
      <c r="P3388" s="11" t="s">
        <v>8273</v>
      </c>
      <c r="Q3388" t="s">
        <v>8274</v>
      </c>
      <c r="R3388" s="15">
        <f t="shared" si="259"/>
        <v>41946.644745370373</v>
      </c>
      <c r="S3388" s="15">
        <f t="shared" si="260"/>
        <v>41976.644745370373</v>
      </c>
      <c r="T3388">
        <f t="shared" si="270"/>
        <v>2014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29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>
        <f t="shared" si="257"/>
        <v>1</v>
      </c>
      <c r="O3389">
        <f t="shared" si="258"/>
        <v>0.83</v>
      </c>
      <c r="P3389" s="11" t="s">
        <v>8273</v>
      </c>
      <c r="Q3389" t="s">
        <v>8274</v>
      </c>
      <c r="R3389" s="15">
        <f t="shared" si="259"/>
        <v>41947.762592592589</v>
      </c>
      <c r="S3389" s="15">
        <f t="shared" si="260"/>
        <v>41987.762592592597</v>
      </c>
      <c r="T3389">
        <f t="shared" si="270"/>
        <v>2014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29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>
        <f t="shared" si="257"/>
        <v>2</v>
      </c>
      <c r="O3390">
        <f t="shared" si="258"/>
        <v>0.64</v>
      </c>
      <c r="P3390" s="11" t="s">
        <v>8273</v>
      </c>
      <c r="Q3390" t="s">
        <v>8274</v>
      </c>
      <c r="R3390" s="15">
        <f t="shared" si="259"/>
        <v>42143.461122685185</v>
      </c>
      <c r="S3390" s="15">
        <f t="shared" si="260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29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>
        <f t="shared" si="257"/>
        <v>0</v>
      </c>
      <c r="O3391">
        <f t="shared" si="258"/>
        <v>0.47</v>
      </c>
      <c r="P3391" s="11" t="s">
        <v>8273</v>
      </c>
      <c r="Q3391" t="s">
        <v>8274</v>
      </c>
      <c r="R3391" s="15">
        <f t="shared" si="259"/>
        <v>42494.563449074078</v>
      </c>
      <c r="S3391" s="15">
        <f t="shared" si="260"/>
        <v>42524.563449074078</v>
      </c>
      <c r="T3391">
        <f t="shared" ref="T3391:T3393" si="271">YEAR(R3391)</f>
        <v>2016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28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>
        <f t="shared" si="257"/>
        <v>2</v>
      </c>
      <c r="O3392">
        <f t="shared" si="258"/>
        <v>1.27</v>
      </c>
      <c r="P3392" s="11" t="s">
        <v>8273</v>
      </c>
      <c r="Q3392" t="s">
        <v>8274</v>
      </c>
      <c r="R3392" s="15">
        <f t="shared" si="259"/>
        <v>41815.774826388886</v>
      </c>
      <c r="S3392" s="15">
        <f t="shared" si="260"/>
        <v>41830.774826388886</v>
      </c>
      <c r="T3392">
        <f t="shared" si="271"/>
        <v>2014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28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>
        <f t="shared" si="257"/>
        <v>6</v>
      </c>
      <c r="O3393">
        <f t="shared" si="258"/>
        <v>1.56</v>
      </c>
      <c r="P3393" s="11" t="s">
        <v>8273</v>
      </c>
      <c r="Q3393" t="s">
        <v>8274</v>
      </c>
      <c r="R3393" s="15">
        <f t="shared" si="259"/>
        <v>41830.545694444445</v>
      </c>
      <c r="S3393" s="15">
        <f t="shared" si="260"/>
        <v>41859.936111111114</v>
      </c>
      <c r="T3393">
        <f t="shared" si="271"/>
        <v>2014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27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>
        <f t="shared" si="257"/>
        <v>5</v>
      </c>
      <c r="O3394">
        <f t="shared" si="258"/>
        <v>2.25</v>
      </c>
      <c r="P3394" s="11" t="s">
        <v>8273</v>
      </c>
      <c r="Q3394" t="s">
        <v>8274</v>
      </c>
      <c r="R3394" s="15">
        <f t="shared" si="259"/>
        <v>42446.845543981486</v>
      </c>
      <c r="S3394" s="15">
        <f t="shared" si="260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26.01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>
        <f t="shared" ref="N3395:N3458" si="272">ROUND(E3395/D3395*100,0)</f>
        <v>2</v>
      </c>
      <c r="O3395">
        <f t="shared" ref="O3395:O3458" si="273">IFERROR(ROUND(E3395/L3395,2),0)</f>
        <v>0.59</v>
      </c>
      <c r="P3395" s="11" t="s">
        <v>8273</v>
      </c>
      <c r="Q3395" t="s">
        <v>8274</v>
      </c>
      <c r="R3395" s="15">
        <f t="shared" ref="R3395:R3458" si="274">(((J3395/60)/60)/24)+DATE(1970,1,1)</f>
        <v>41923.921643518523</v>
      </c>
      <c r="S3395" s="15">
        <f t="shared" ref="S3395:S3458" si="275">(((I3395/60)/60)/24)+DATE(1970,1,1)</f>
        <v>41949.031944444447</v>
      </c>
      <c r="T3395">
        <f>YEAR(R3395)</f>
        <v>2014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26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>
        <f t="shared" si="272"/>
        <v>5</v>
      </c>
      <c r="O3396">
        <f t="shared" si="273"/>
        <v>0.96</v>
      </c>
      <c r="P3396" s="11" t="s">
        <v>8273</v>
      </c>
      <c r="Q3396" t="s">
        <v>8274</v>
      </c>
      <c r="R3396" s="15">
        <f t="shared" si="274"/>
        <v>41817.59542824074</v>
      </c>
      <c r="S3396" s="15">
        <f t="shared" si="275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26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>
        <f t="shared" si="272"/>
        <v>5</v>
      </c>
      <c r="O3397">
        <f t="shared" si="273"/>
        <v>0.68</v>
      </c>
      <c r="P3397" s="11" t="s">
        <v>8273</v>
      </c>
      <c r="Q3397" t="s">
        <v>8274</v>
      </c>
      <c r="R3397" s="15">
        <f t="shared" si="274"/>
        <v>42140.712314814817</v>
      </c>
      <c r="S3397" s="15">
        <f t="shared" si="275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26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>
        <f t="shared" si="272"/>
        <v>2</v>
      </c>
      <c r="O3398">
        <f t="shared" si="273"/>
        <v>0.93</v>
      </c>
      <c r="P3398" s="11" t="s">
        <v>8273</v>
      </c>
      <c r="Q3398" t="s">
        <v>8274</v>
      </c>
      <c r="R3398" s="15">
        <f t="shared" si="274"/>
        <v>41764.44663194444</v>
      </c>
      <c r="S3398" s="15">
        <f t="shared" si="275"/>
        <v>41791.165972222225</v>
      </c>
      <c r="T3398">
        <f>YEAR(R3398)</f>
        <v>2014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26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>
        <f t="shared" si="272"/>
        <v>10</v>
      </c>
      <c r="O3399">
        <f t="shared" si="273"/>
        <v>1.08</v>
      </c>
      <c r="P3399" s="11" t="s">
        <v>8273</v>
      </c>
      <c r="Q3399" t="s">
        <v>8274</v>
      </c>
      <c r="R3399" s="15">
        <f t="shared" si="274"/>
        <v>42378.478344907402</v>
      </c>
      <c r="S3399" s="15">
        <f t="shared" si="275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26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>
        <f t="shared" si="272"/>
        <v>1</v>
      </c>
      <c r="O3400">
        <f t="shared" si="273"/>
        <v>0.4</v>
      </c>
      <c r="P3400" s="11" t="s">
        <v>8273</v>
      </c>
      <c r="Q3400" t="s">
        <v>8274</v>
      </c>
      <c r="R3400" s="15">
        <f t="shared" si="274"/>
        <v>41941.75203703704</v>
      </c>
      <c r="S3400" s="15">
        <f t="shared" si="275"/>
        <v>41964.708333333328</v>
      </c>
      <c r="T3400">
        <f>YEAR(R3400)</f>
        <v>2014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26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>
        <f t="shared" si="272"/>
        <v>2</v>
      </c>
      <c r="O3401">
        <f t="shared" si="273"/>
        <v>0.56999999999999995</v>
      </c>
      <c r="P3401" s="11" t="s">
        <v>8273</v>
      </c>
      <c r="Q3401" t="s">
        <v>8274</v>
      </c>
      <c r="R3401" s="15">
        <f t="shared" si="274"/>
        <v>42026.920428240745</v>
      </c>
      <c r="S3401" s="15">
        <f t="shared" si="275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26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>
        <f t="shared" si="272"/>
        <v>0</v>
      </c>
      <c r="O3402">
        <f t="shared" si="273"/>
        <v>0.31</v>
      </c>
      <c r="P3402" s="11" t="s">
        <v>8273</v>
      </c>
      <c r="Q3402" t="s">
        <v>8274</v>
      </c>
      <c r="R3402" s="15">
        <f t="shared" si="274"/>
        <v>41834.953865740739</v>
      </c>
      <c r="S3402" s="15">
        <f t="shared" si="275"/>
        <v>41879.953865740739</v>
      </c>
      <c r="T3402">
        <f>YEAR(R3402)</f>
        <v>2014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26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>
        <f t="shared" si="272"/>
        <v>1</v>
      </c>
      <c r="O3403">
        <f t="shared" si="273"/>
        <v>0.39</v>
      </c>
      <c r="P3403" s="11" t="s">
        <v>8273</v>
      </c>
      <c r="Q3403" t="s">
        <v>8274</v>
      </c>
      <c r="R3403" s="15">
        <f t="shared" si="274"/>
        <v>42193.723912037036</v>
      </c>
      <c r="S3403" s="15">
        <f t="shared" si="275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26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>
        <f t="shared" si="272"/>
        <v>0</v>
      </c>
      <c r="O3404">
        <f t="shared" si="273"/>
        <v>0.16</v>
      </c>
      <c r="P3404" s="11" t="s">
        <v>8273</v>
      </c>
      <c r="Q3404" t="s">
        <v>8274</v>
      </c>
      <c r="R3404" s="15">
        <f t="shared" si="274"/>
        <v>42290.61855324074</v>
      </c>
      <c r="S3404" s="15">
        <f t="shared" si="275"/>
        <v>42320.104861111111</v>
      </c>
      <c r="T3404">
        <f>YEAR(R3404)</f>
        <v>2015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26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>
        <f t="shared" si="272"/>
        <v>1</v>
      </c>
      <c r="O3405">
        <f t="shared" si="273"/>
        <v>1.53</v>
      </c>
      <c r="P3405" s="11" t="s">
        <v>8273</v>
      </c>
      <c r="Q3405" t="s">
        <v>8274</v>
      </c>
      <c r="R3405" s="15">
        <f t="shared" si="274"/>
        <v>42150.462083333332</v>
      </c>
      <c r="S3405" s="15">
        <f t="shared" si="275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26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>
        <f t="shared" si="272"/>
        <v>5</v>
      </c>
      <c r="O3406">
        <f t="shared" si="273"/>
        <v>8.67</v>
      </c>
      <c r="P3406" s="11" t="s">
        <v>8273</v>
      </c>
      <c r="Q3406" t="s">
        <v>8274</v>
      </c>
      <c r="R3406" s="15">
        <f t="shared" si="274"/>
        <v>42152.503495370373</v>
      </c>
      <c r="S3406" s="15">
        <f t="shared" si="275"/>
        <v>42172.503495370373</v>
      </c>
      <c r="T3406">
        <f>YEAR(R3406)</f>
        <v>2015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26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>
        <f t="shared" si="272"/>
        <v>7</v>
      </c>
      <c r="O3407">
        <f t="shared" si="273"/>
        <v>1.53</v>
      </c>
      <c r="P3407" s="11" t="s">
        <v>8273</v>
      </c>
      <c r="Q3407" t="s">
        <v>8274</v>
      </c>
      <c r="R3407" s="15">
        <f t="shared" si="274"/>
        <v>42410.017199074078</v>
      </c>
      <c r="S3407" s="15">
        <f t="shared" si="275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25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>
        <f t="shared" si="272"/>
        <v>0</v>
      </c>
      <c r="O3408">
        <f t="shared" si="273"/>
        <v>0.27</v>
      </c>
      <c r="P3408" s="11" t="s">
        <v>8273</v>
      </c>
      <c r="Q3408" t="s">
        <v>8274</v>
      </c>
      <c r="R3408" s="15">
        <f t="shared" si="274"/>
        <v>41791.492777777778</v>
      </c>
      <c r="S3408" s="15">
        <f t="shared" si="275"/>
        <v>41836.492777777778</v>
      </c>
      <c r="T3408">
        <f>YEAR(R3408)</f>
        <v>2014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25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>
        <f t="shared" si="272"/>
        <v>1</v>
      </c>
      <c r="O3409">
        <f t="shared" si="273"/>
        <v>0.37</v>
      </c>
      <c r="P3409" s="11" t="s">
        <v>8273</v>
      </c>
      <c r="Q3409" t="s">
        <v>8274</v>
      </c>
      <c r="R3409" s="15">
        <f t="shared" si="274"/>
        <v>41796.422326388885</v>
      </c>
      <c r="S3409" s="15">
        <f t="shared" si="275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25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>
        <f t="shared" si="272"/>
        <v>5</v>
      </c>
      <c r="O3410">
        <f t="shared" si="273"/>
        <v>1.39</v>
      </c>
      <c r="P3410" s="11" t="s">
        <v>8273</v>
      </c>
      <c r="Q3410" t="s">
        <v>8274</v>
      </c>
      <c r="R3410" s="15">
        <f t="shared" si="274"/>
        <v>41808.991944444446</v>
      </c>
      <c r="S3410" s="15">
        <f t="shared" si="275"/>
        <v>41838.991944444446</v>
      </c>
      <c r="T3410">
        <f>YEAR(R3410)</f>
        <v>2014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25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>
        <f t="shared" si="272"/>
        <v>5</v>
      </c>
      <c r="O3411">
        <f t="shared" si="273"/>
        <v>1.19</v>
      </c>
      <c r="P3411" s="11" t="s">
        <v>8273</v>
      </c>
      <c r="Q3411" t="s">
        <v>8274</v>
      </c>
      <c r="R3411" s="15">
        <f t="shared" si="274"/>
        <v>42544.814328703709</v>
      </c>
      <c r="S3411" s="15">
        <f t="shared" si="275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25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>
        <f t="shared" si="272"/>
        <v>1</v>
      </c>
      <c r="O3412">
        <f t="shared" si="273"/>
        <v>0.63</v>
      </c>
      <c r="P3412" s="11" t="s">
        <v>8273</v>
      </c>
      <c r="Q3412" t="s">
        <v>8274</v>
      </c>
      <c r="R3412" s="15">
        <f t="shared" si="274"/>
        <v>42500.041550925926</v>
      </c>
      <c r="S3412" s="15">
        <f t="shared" si="275"/>
        <v>42527.291666666672</v>
      </c>
      <c r="T3412">
        <f t="shared" ref="T3412:T3413" si="276">YEAR(R3412)</f>
        <v>2016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25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>
        <f t="shared" si="272"/>
        <v>0</v>
      </c>
      <c r="O3413">
        <f t="shared" si="273"/>
        <v>0.32</v>
      </c>
      <c r="P3413" s="11" t="s">
        <v>8273</v>
      </c>
      <c r="Q3413" t="s">
        <v>8274</v>
      </c>
      <c r="R3413" s="15">
        <f t="shared" si="274"/>
        <v>42265.022824074069</v>
      </c>
      <c r="S3413" s="15">
        <f t="shared" si="275"/>
        <v>42285.022824074069</v>
      </c>
      <c r="T3413">
        <f t="shared" si="276"/>
        <v>2015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25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>
        <f t="shared" si="272"/>
        <v>1</v>
      </c>
      <c r="O3414">
        <f t="shared" si="273"/>
        <v>0.96</v>
      </c>
      <c r="P3414" s="11" t="s">
        <v>8273</v>
      </c>
      <c r="Q3414" t="s">
        <v>8274</v>
      </c>
      <c r="R3414" s="15">
        <f t="shared" si="274"/>
        <v>41879.959050925929</v>
      </c>
      <c r="S3414" s="15">
        <f t="shared" si="275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25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>
        <f t="shared" si="272"/>
        <v>5</v>
      </c>
      <c r="O3415">
        <f t="shared" si="273"/>
        <v>1.79</v>
      </c>
      <c r="P3415" s="11" t="s">
        <v>8273</v>
      </c>
      <c r="Q3415" t="s">
        <v>8274</v>
      </c>
      <c r="R3415" s="15">
        <f t="shared" si="274"/>
        <v>42053.733078703706</v>
      </c>
      <c r="S3415" s="15">
        <f t="shared" si="275"/>
        <v>42063.207638888889</v>
      </c>
      <c r="T3415">
        <f t="shared" ref="T3415:T3417" si="277">YEAR(R3415)</f>
        <v>2015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25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>
        <f t="shared" si="272"/>
        <v>1</v>
      </c>
      <c r="O3416">
        <f t="shared" si="273"/>
        <v>0.56999999999999995</v>
      </c>
      <c r="P3416" s="11" t="s">
        <v>8273</v>
      </c>
      <c r="Q3416" t="s">
        <v>8274</v>
      </c>
      <c r="R3416" s="15">
        <f t="shared" si="274"/>
        <v>42675.832465277781</v>
      </c>
      <c r="S3416" s="15">
        <f t="shared" si="275"/>
        <v>42705.332638888889</v>
      </c>
      <c r="T3416">
        <f t="shared" si="277"/>
        <v>2016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>
        <f t="shared" si="272"/>
        <v>13</v>
      </c>
      <c r="O3417">
        <f t="shared" si="273"/>
        <v>2.78</v>
      </c>
      <c r="P3417" s="11" t="s">
        <v>8273</v>
      </c>
      <c r="Q3417" t="s">
        <v>8274</v>
      </c>
      <c r="R3417" s="15">
        <f t="shared" si="274"/>
        <v>42467.144166666665</v>
      </c>
      <c r="S3417" s="15">
        <f t="shared" si="275"/>
        <v>42477.979166666672</v>
      </c>
      <c r="T3417">
        <f t="shared" si="277"/>
        <v>2016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25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>
        <f t="shared" si="272"/>
        <v>1</v>
      </c>
      <c r="O3418">
        <f t="shared" si="273"/>
        <v>0.83</v>
      </c>
      <c r="P3418" s="11" t="s">
        <v>8273</v>
      </c>
      <c r="Q3418" t="s">
        <v>8274</v>
      </c>
      <c r="R3418" s="15">
        <f t="shared" si="274"/>
        <v>42089.412557870368</v>
      </c>
      <c r="S3418" s="15">
        <f t="shared" si="275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25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>
        <f t="shared" si="272"/>
        <v>1</v>
      </c>
      <c r="O3419">
        <f t="shared" si="273"/>
        <v>0.56000000000000005</v>
      </c>
      <c r="P3419" s="11" t="s">
        <v>8273</v>
      </c>
      <c r="Q3419" t="s">
        <v>8274</v>
      </c>
      <c r="R3419" s="15">
        <f t="shared" si="274"/>
        <v>41894.91375</v>
      </c>
      <c r="S3419" s="15">
        <f t="shared" si="275"/>
        <v>41938.029861111114</v>
      </c>
      <c r="T3419">
        <f t="shared" ref="T3419:T3420" si="278">YEAR(R3419)</f>
        <v>2014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25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>
        <f t="shared" si="272"/>
        <v>1</v>
      </c>
      <c r="O3420">
        <f t="shared" si="273"/>
        <v>0.45</v>
      </c>
      <c r="P3420" s="11" t="s">
        <v>8273</v>
      </c>
      <c r="Q3420" t="s">
        <v>8274</v>
      </c>
      <c r="R3420" s="15">
        <f t="shared" si="274"/>
        <v>41752.83457175926</v>
      </c>
      <c r="S3420" s="15">
        <f t="shared" si="275"/>
        <v>41782.83457175926</v>
      </c>
      <c r="T3420">
        <f t="shared" si="278"/>
        <v>2014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25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>
        <f t="shared" si="272"/>
        <v>1</v>
      </c>
      <c r="O3421">
        <f t="shared" si="273"/>
        <v>0.54</v>
      </c>
      <c r="P3421" s="11" t="s">
        <v>8273</v>
      </c>
      <c r="Q3421" t="s">
        <v>8274</v>
      </c>
      <c r="R3421" s="15">
        <f t="shared" si="274"/>
        <v>42448.821585648147</v>
      </c>
      <c r="S3421" s="15">
        <f t="shared" si="275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25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>
        <f t="shared" si="272"/>
        <v>4</v>
      </c>
      <c r="O3422">
        <f t="shared" si="273"/>
        <v>0.74</v>
      </c>
      <c r="P3422" s="11" t="s">
        <v>8273</v>
      </c>
      <c r="Q3422" t="s">
        <v>8274</v>
      </c>
      <c r="R3422" s="15">
        <f t="shared" si="274"/>
        <v>42405.090300925927</v>
      </c>
      <c r="S3422" s="15">
        <f t="shared" si="275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25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>
        <f t="shared" si="272"/>
        <v>0</v>
      </c>
      <c r="O3423">
        <f t="shared" si="273"/>
        <v>0.26</v>
      </c>
      <c r="P3423" s="11" t="s">
        <v>8273</v>
      </c>
      <c r="Q3423" t="s">
        <v>8274</v>
      </c>
      <c r="R3423" s="15">
        <f t="shared" si="274"/>
        <v>42037.791238425925</v>
      </c>
      <c r="S3423" s="15">
        <f t="shared" si="275"/>
        <v>42067.791238425925</v>
      </c>
      <c r="T3423">
        <f>YEAR(R3423)</f>
        <v>2015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25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>
        <f t="shared" si="272"/>
        <v>1</v>
      </c>
      <c r="O3424">
        <f t="shared" si="273"/>
        <v>0.54</v>
      </c>
      <c r="P3424" s="11" t="s">
        <v>8273</v>
      </c>
      <c r="Q3424" t="s">
        <v>8274</v>
      </c>
      <c r="R3424" s="15">
        <f t="shared" si="274"/>
        <v>42323.562222222223</v>
      </c>
      <c r="S3424" s="15">
        <f t="shared" si="275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25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>
        <f t="shared" si="272"/>
        <v>10</v>
      </c>
      <c r="O3425">
        <f t="shared" si="273"/>
        <v>2.5</v>
      </c>
      <c r="P3425" s="11" t="s">
        <v>8273</v>
      </c>
      <c r="Q3425" t="s">
        <v>8274</v>
      </c>
      <c r="R3425" s="15">
        <f t="shared" si="274"/>
        <v>42088.911354166667</v>
      </c>
      <c r="S3425" s="15">
        <f t="shared" si="275"/>
        <v>42118.911354166667</v>
      </c>
      <c r="T3425">
        <f t="shared" ref="T3425:T3428" si="279">YEAR(R3425)</f>
        <v>2015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25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>
        <f t="shared" si="272"/>
        <v>0</v>
      </c>
      <c r="O3426">
        <f t="shared" si="273"/>
        <v>0.33</v>
      </c>
      <c r="P3426" s="11" t="s">
        <v>8273</v>
      </c>
      <c r="Q3426" t="s">
        <v>8274</v>
      </c>
      <c r="R3426" s="15">
        <f t="shared" si="274"/>
        <v>42018.676898148144</v>
      </c>
      <c r="S3426" s="15">
        <f t="shared" si="275"/>
        <v>42040.290972222225</v>
      </c>
      <c r="T3426">
        <f t="shared" si="279"/>
        <v>2015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25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>
        <f t="shared" si="272"/>
        <v>0</v>
      </c>
      <c r="O3427">
        <f t="shared" si="273"/>
        <v>0.24</v>
      </c>
      <c r="P3427" s="11" t="s">
        <v>8273</v>
      </c>
      <c r="Q3427" t="s">
        <v>8274</v>
      </c>
      <c r="R3427" s="15">
        <f t="shared" si="274"/>
        <v>41884.617314814815</v>
      </c>
      <c r="S3427" s="15">
        <f t="shared" si="275"/>
        <v>41916.617314814815</v>
      </c>
      <c r="T3427">
        <f t="shared" si="279"/>
        <v>2014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>
        <f t="shared" si="272"/>
        <v>1</v>
      </c>
      <c r="O3428">
        <f t="shared" si="273"/>
        <v>0.28999999999999998</v>
      </c>
      <c r="P3428" s="11" t="s">
        <v>8273</v>
      </c>
      <c r="Q3428" t="s">
        <v>8274</v>
      </c>
      <c r="R3428" s="15">
        <f t="shared" si="274"/>
        <v>41884.056747685187</v>
      </c>
      <c r="S3428" s="15">
        <f t="shared" si="275"/>
        <v>41903.083333333336</v>
      </c>
      <c r="T3428">
        <f t="shared" si="279"/>
        <v>2014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25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>
        <f t="shared" si="272"/>
        <v>2</v>
      </c>
      <c r="O3429">
        <f t="shared" si="273"/>
        <v>0.86</v>
      </c>
      <c r="P3429" s="11" t="s">
        <v>8273</v>
      </c>
      <c r="Q3429" t="s">
        <v>8274</v>
      </c>
      <c r="R3429" s="15">
        <f t="shared" si="274"/>
        <v>41792.645277777774</v>
      </c>
      <c r="S3429" s="15">
        <f t="shared" si="275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>
        <f t="shared" si="272"/>
        <v>1</v>
      </c>
      <c r="O3430">
        <f t="shared" si="273"/>
        <v>0.49</v>
      </c>
      <c r="P3430" s="11" t="s">
        <v>8273</v>
      </c>
      <c r="Q3430" t="s">
        <v>8274</v>
      </c>
      <c r="R3430" s="15">
        <f t="shared" si="274"/>
        <v>42038.720451388886</v>
      </c>
      <c r="S3430" s="15">
        <f t="shared" si="275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25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>
        <f t="shared" si="272"/>
        <v>17</v>
      </c>
      <c r="O3431">
        <f t="shared" si="273"/>
        <v>2.08</v>
      </c>
      <c r="P3431" s="11" t="s">
        <v>8273</v>
      </c>
      <c r="Q3431" t="s">
        <v>8274</v>
      </c>
      <c r="R3431" s="15">
        <f t="shared" si="274"/>
        <v>42662.021539351852</v>
      </c>
      <c r="S3431" s="15">
        <f t="shared" si="275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25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>
        <f t="shared" si="272"/>
        <v>1</v>
      </c>
      <c r="O3432">
        <f t="shared" si="273"/>
        <v>0.35</v>
      </c>
      <c r="P3432" s="11" t="s">
        <v>8273</v>
      </c>
      <c r="Q3432" t="s">
        <v>8274</v>
      </c>
      <c r="R3432" s="15">
        <f t="shared" si="274"/>
        <v>41820.945613425924</v>
      </c>
      <c r="S3432" s="15">
        <f t="shared" si="275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25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>
        <f t="shared" si="272"/>
        <v>1</v>
      </c>
      <c r="O3433">
        <f t="shared" si="273"/>
        <v>1.19</v>
      </c>
      <c r="P3433" s="11" t="s">
        <v>8273</v>
      </c>
      <c r="Q3433" t="s">
        <v>8274</v>
      </c>
      <c r="R3433" s="15">
        <f t="shared" si="274"/>
        <v>41839.730937500004</v>
      </c>
      <c r="S3433" s="15">
        <f t="shared" si="275"/>
        <v>41869.730937500004</v>
      </c>
      <c r="T3433">
        <f t="shared" ref="T3433:T3439" si="280">YEAR(R3433)</f>
        <v>2014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25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>
        <f t="shared" si="272"/>
        <v>1</v>
      </c>
      <c r="O3434">
        <f t="shared" si="273"/>
        <v>0.6</v>
      </c>
      <c r="P3434" s="11" t="s">
        <v>8273</v>
      </c>
      <c r="Q3434" t="s">
        <v>8274</v>
      </c>
      <c r="R3434" s="15">
        <f t="shared" si="274"/>
        <v>42380.581180555557</v>
      </c>
      <c r="S3434" s="15">
        <f t="shared" si="275"/>
        <v>42405.916666666672</v>
      </c>
      <c r="T3434">
        <f t="shared" si="280"/>
        <v>2016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>
        <f t="shared" si="272"/>
        <v>0</v>
      </c>
      <c r="O3435">
        <f t="shared" si="273"/>
        <v>0.35</v>
      </c>
      <c r="P3435" s="11" t="s">
        <v>8273</v>
      </c>
      <c r="Q3435" t="s">
        <v>8274</v>
      </c>
      <c r="R3435" s="15">
        <f t="shared" si="274"/>
        <v>41776.063136574077</v>
      </c>
      <c r="S3435" s="15">
        <f t="shared" si="275"/>
        <v>41807.125</v>
      </c>
      <c r="T3435">
        <f t="shared" si="280"/>
        <v>2014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25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>
        <f t="shared" si="272"/>
        <v>0</v>
      </c>
      <c r="O3436">
        <f t="shared" si="273"/>
        <v>0.15</v>
      </c>
      <c r="P3436" s="11" t="s">
        <v>8273</v>
      </c>
      <c r="Q3436" t="s">
        <v>8274</v>
      </c>
      <c r="R3436" s="15">
        <f t="shared" si="274"/>
        <v>41800.380428240744</v>
      </c>
      <c r="S3436" s="15">
        <f t="shared" si="275"/>
        <v>41830.380428240744</v>
      </c>
      <c r="T3436">
        <f t="shared" si="280"/>
        <v>2014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25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>
        <f t="shared" si="272"/>
        <v>3</v>
      </c>
      <c r="O3437">
        <f t="shared" si="273"/>
        <v>1.32</v>
      </c>
      <c r="P3437" s="11" t="s">
        <v>8273</v>
      </c>
      <c r="Q3437" t="s">
        <v>8274</v>
      </c>
      <c r="R3437" s="15">
        <f t="shared" si="274"/>
        <v>42572.61681712963</v>
      </c>
      <c r="S3437" s="15">
        <f t="shared" si="275"/>
        <v>42589.125</v>
      </c>
      <c r="T3437">
        <f t="shared" si="280"/>
        <v>2016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24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>
        <f t="shared" si="272"/>
        <v>0</v>
      </c>
      <c r="O3438">
        <f t="shared" si="273"/>
        <v>0.65</v>
      </c>
      <c r="P3438" s="11" t="s">
        <v>8273</v>
      </c>
      <c r="Q3438" t="s">
        <v>8274</v>
      </c>
      <c r="R3438" s="15">
        <f t="shared" si="274"/>
        <v>41851.541585648149</v>
      </c>
      <c r="S3438" s="15">
        <f t="shared" si="275"/>
        <v>41872.686111111114</v>
      </c>
      <c r="T3438">
        <f t="shared" si="280"/>
        <v>2014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24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>
        <f t="shared" si="272"/>
        <v>1</v>
      </c>
      <c r="O3439">
        <f t="shared" si="273"/>
        <v>0.67</v>
      </c>
      <c r="P3439" s="11" t="s">
        <v>8273</v>
      </c>
      <c r="Q3439" t="s">
        <v>8274</v>
      </c>
      <c r="R3439" s="15">
        <f t="shared" si="274"/>
        <v>42205.710879629631</v>
      </c>
      <c r="S3439" s="15">
        <f t="shared" si="275"/>
        <v>42235.710879629631</v>
      </c>
      <c r="T3439">
        <f t="shared" si="280"/>
        <v>2015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23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>
        <f t="shared" si="272"/>
        <v>1</v>
      </c>
      <c r="O3440">
        <f t="shared" si="273"/>
        <v>1.64</v>
      </c>
      <c r="P3440" s="11" t="s">
        <v>8273</v>
      </c>
      <c r="Q3440" t="s">
        <v>8274</v>
      </c>
      <c r="R3440" s="15">
        <f t="shared" si="274"/>
        <v>42100.927858796291</v>
      </c>
      <c r="S3440" s="15">
        <f t="shared" si="275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23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>
        <f t="shared" si="272"/>
        <v>2</v>
      </c>
      <c r="O3441">
        <f t="shared" si="273"/>
        <v>1.28</v>
      </c>
      <c r="P3441" s="11" t="s">
        <v>8273</v>
      </c>
      <c r="Q3441" t="s">
        <v>8274</v>
      </c>
      <c r="R3441" s="15">
        <f t="shared" si="274"/>
        <v>42374.911226851851</v>
      </c>
      <c r="S3441" s="15">
        <f t="shared" si="275"/>
        <v>42388.207638888889</v>
      </c>
      <c r="T3441">
        <f t="shared" ref="T3441:T3445" si="281">YEAR(R3441)</f>
        <v>2016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22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>
        <f t="shared" si="272"/>
        <v>0</v>
      </c>
      <c r="O3442">
        <f t="shared" si="273"/>
        <v>0.27</v>
      </c>
      <c r="P3442" s="11" t="s">
        <v>8273</v>
      </c>
      <c r="Q3442" t="s">
        <v>8274</v>
      </c>
      <c r="R3442" s="15">
        <f t="shared" si="274"/>
        <v>41809.12300925926</v>
      </c>
      <c r="S3442" s="15">
        <f t="shared" si="275"/>
        <v>41831.677083333336</v>
      </c>
      <c r="T3442">
        <f t="shared" si="281"/>
        <v>2014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>
        <f t="shared" si="272"/>
        <v>1</v>
      </c>
      <c r="O3443">
        <f t="shared" si="273"/>
        <v>0.51</v>
      </c>
      <c r="P3443" s="11" t="s">
        <v>8273</v>
      </c>
      <c r="Q3443" t="s">
        <v>8274</v>
      </c>
      <c r="R3443" s="15">
        <f t="shared" si="274"/>
        <v>42294.429641203707</v>
      </c>
      <c r="S3443" s="15">
        <f t="shared" si="275"/>
        <v>42321.845138888893</v>
      </c>
      <c r="T3443">
        <f t="shared" si="281"/>
        <v>2015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21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>
        <f t="shared" si="272"/>
        <v>8</v>
      </c>
      <c r="O3444">
        <f t="shared" si="273"/>
        <v>2.63</v>
      </c>
      <c r="P3444" s="11" t="s">
        <v>8273</v>
      </c>
      <c r="Q3444" t="s">
        <v>8274</v>
      </c>
      <c r="R3444" s="15">
        <f t="shared" si="274"/>
        <v>42124.841111111105</v>
      </c>
      <c r="S3444" s="15">
        <f t="shared" si="275"/>
        <v>42154.841111111105</v>
      </c>
      <c r="T3444">
        <f t="shared" si="281"/>
        <v>2015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21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>
        <f t="shared" si="272"/>
        <v>2</v>
      </c>
      <c r="O3445">
        <f t="shared" si="273"/>
        <v>0.47</v>
      </c>
      <c r="P3445" s="11" t="s">
        <v>8273</v>
      </c>
      <c r="Q3445" t="s">
        <v>8274</v>
      </c>
      <c r="R3445" s="15">
        <f t="shared" si="274"/>
        <v>41861.524837962963</v>
      </c>
      <c r="S3445" s="15">
        <f t="shared" si="275"/>
        <v>41891.524837962963</v>
      </c>
      <c r="T3445">
        <f t="shared" si="281"/>
        <v>2014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21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>
        <f t="shared" si="272"/>
        <v>7</v>
      </c>
      <c r="O3446">
        <f t="shared" si="273"/>
        <v>1.05</v>
      </c>
      <c r="P3446" s="11" t="s">
        <v>8273</v>
      </c>
      <c r="Q3446" t="s">
        <v>8274</v>
      </c>
      <c r="R3446" s="15">
        <f t="shared" si="274"/>
        <v>42521.291504629626</v>
      </c>
      <c r="S3446" s="15">
        <f t="shared" si="275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21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>
        <f t="shared" si="272"/>
        <v>1</v>
      </c>
      <c r="O3447">
        <f t="shared" si="273"/>
        <v>0.68</v>
      </c>
      <c r="P3447" s="11" t="s">
        <v>8273</v>
      </c>
      <c r="Q3447" t="s">
        <v>8274</v>
      </c>
      <c r="R3447" s="15">
        <f t="shared" si="274"/>
        <v>42272.530509259261</v>
      </c>
      <c r="S3447" s="15">
        <f t="shared" si="275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21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>
        <f t="shared" si="272"/>
        <v>2</v>
      </c>
      <c r="O3448">
        <f t="shared" si="273"/>
        <v>0.84</v>
      </c>
      <c r="P3448" s="11" t="s">
        <v>8273</v>
      </c>
      <c r="Q3448" t="s">
        <v>8274</v>
      </c>
      <c r="R3448" s="15">
        <f t="shared" si="274"/>
        <v>42016.832465277781</v>
      </c>
      <c r="S3448" s="15">
        <f t="shared" si="275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21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>
        <f t="shared" si="272"/>
        <v>2</v>
      </c>
      <c r="O3449">
        <f t="shared" si="273"/>
        <v>1.5</v>
      </c>
      <c r="P3449" s="11" t="s">
        <v>8273</v>
      </c>
      <c r="Q3449" t="s">
        <v>8274</v>
      </c>
      <c r="R3449" s="15">
        <f t="shared" si="274"/>
        <v>42402.889027777783</v>
      </c>
      <c r="S3449" s="15">
        <f t="shared" si="275"/>
        <v>42447.847361111111</v>
      </c>
      <c r="T3449">
        <f t="shared" ref="T3449:T3451" si="282">YEAR(R3449)</f>
        <v>2016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21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>
        <f t="shared" si="272"/>
        <v>1</v>
      </c>
      <c r="O3450">
        <f t="shared" si="273"/>
        <v>0.47</v>
      </c>
      <c r="P3450" s="11" t="s">
        <v>8273</v>
      </c>
      <c r="Q3450" t="s">
        <v>8274</v>
      </c>
      <c r="R3450" s="15">
        <f t="shared" si="274"/>
        <v>41960.119085648148</v>
      </c>
      <c r="S3450" s="15">
        <f t="shared" si="275"/>
        <v>41990.119085648148</v>
      </c>
      <c r="T3450">
        <f t="shared" si="282"/>
        <v>2014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21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>
        <f t="shared" si="272"/>
        <v>3</v>
      </c>
      <c r="O3451">
        <f t="shared" si="273"/>
        <v>1.05</v>
      </c>
      <c r="P3451" s="11" t="s">
        <v>8273</v>
      </c>
      <c r="Q3451" t="s">
        <v>8274</v>
      </c>
      <c r="R3451" s="15">
        <f t="shared" si="274"/>
        <v>42532.052523148144</v>
      </c>
      <c r="S3451" s="15">
        <f t="shared" si="275"/>
        <v>42560.166666666672</v>
      </c>
      <c r="T3451">
        <f t="shared" si="282"/>
        <v>2016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21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>
        <f t="shared" si="272"/>
        <v>4</v>
      </c>
      <c r="O3452">
        <f t="shared" si="273"/>
        <v>0.54</v>
      </c>
      <c r="P3452" s="11" t="s">
        <v>8273</v>
      </c>
      <c r="Q3452" t="s">
        <v>8274</v>
      </c>
      <c r="R3452" s="15">
        <f t="shared" si="274"/>
        <v>42036.704525462963</v>
      </c>
      <c r="S3452" s="15">
        <f t="shared" si="275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20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>
        <f t="shared" si="272"/>
        <v>3</v>
      </c>
      <c r="O3453">
        <f t="shared" si="273"/>
        <v>1.25</v>
      </c>
      <c r="P3453" s="11" t="s">
        <v>8273</v>
      </c>
      <c r="Q3453" t="s">
        <v>8274</v>
      </c>
      <c r="R3453" s="15">
        <f t="shared" si="274"/>
        <v>42088.723692129628</v>
      </c>
      <c r="S3453" s="15">
        <f t="shared" si="275"/>
        <v>42115.723692129628</v>
      </c>
      <c r="T3453">
        <f t="shared" ref="T3453:T3454" si="283">YEAR(R3453)</f>
        <v>2015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20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>
        <f t="shared" si="272"/>
        <v>2</v>
      </c>
      <c r="O3454">
        <f t="shared" si="273"/>
        <v>0.54</v>
      </c>
      <c r="P3454" s="11" t="s">
        <v>8273</v>
      </c>
      <c r="Q3454" t="s">
        <v>8274</v>
      </c>
      <c r="R3454" s="15">
        <f t="shared" si="274"/>
        <v>41820.639189814814</v>
      </c>
      <c r="S3454" s="15">
        <f t="shared" si="275"/>
        <v>41843.165972222225</v>
      </c>
      <c r="T3454">
        <f t="shared" si="283"/>
        <v>2014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20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>
        <f t="shared" si="272"/>
        <v>7</v>
      </c>
      <c r="O3455">
        <f t="shared" si="273"/>
        <v>1.43</v>
      </c>
      <c r="P3455" s="11" t="s">
        <v>8273</v>
      </c>
      <c r="Q3455" t="s">
        <v>8274</v>
      </c>
      <c r="R3455" s="15">
        <f t="shared" si="274"/>
        <v>42535.97865740741</v>
      </c>
      <c r="S3455" s="15">
        <f t="shared" si="275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20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>
        <f t="shared" si="272"/>
        <v>3</v>
      </c>
      <c r="O3456">
        <f t="shared" si="273"/>
        <v>0.95</v>
      </c>
      <c r="P3456" s="11" t="s">
        <v>8273</v>
      </c>
      <c r="Q3456" t="s">
        <v>8274</v>
      </c>
      <c r="R3456" s="15">
        <f t="shared" si="274"/>
        <v>41821.698599537034</v>
      </c>
      <c r="S3456" s="15">
        <f t="shared" si="275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20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>
        <f t="shared" si="272"/>
        <v>0</v>
      </c>
      <c r="O3457">
        <f t="shared" si="273"/>
        <v>0.28999999999999998</v>
      </c>
      <c r="P3457" s="11" t="s">
        <v>8273</v>
      </c>
      <c r="Q3457" t="s">
        <v>8274</v>
      </c>
      <c r="R3457" s="15">
        <f t="shared" si="274"/>
        <v>42626.7503125</v>
      </c>
      <c r="S3457" s="15">
        <f t="shared" si="275"/>
        <v>42656.7503125</v>
      </c>
      <c r="T3457">
        <f t="shared" ref="T3457:T3460" si="284">YEAR(R3457)</f>
        <v>2016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20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>
        <f t="shared" si="272"/>
        <v>1</v>
      </c>
      <c r="O3458">
        <f t="shared" si="273"/>
        <v>1.25</v>
      </c>
      <c r="P3458" s="11" t="s">
        <v>8273</v>
      </c>
      <c r="Q3458" t="s">
        <v>8274</v>
      </c>
      <c r="R3458" s="15">
        <f t="shared" si="274"/>
        <v>41821.205636574072</v>
      </c>
      <c r="S3458" s="15">
        <f t="shared" si="275"/>
        <v>41852.290972222225</v>
      </c>
      <c r="T3458">
        <f t="shared" si="284"/>
        <v>2014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20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>
        <f t="shared" ref="N3459:N3522" si="285">ROUND(E3459/D3459*100,0)</f>
        <v>1</v>
      </c>
      <c r="O3459">
        <f t="shared" ref="O3459:O3522" si="286">IFERROR(ROUND(E3459/L3459,2),0)</f>
        <v>0.36</v>
      </c>
      <c r="P3459" s="11" t="s">
        <v>8273</v>
      </c>
      <c r="Q3459" t="s">
        <v>8274</v>
      </c>
      <c r="R3459" s="15">
        <f t="shared" ref="R3459:R3522" si="287">(((J3459/60)/60)/24)+DATE(1970,1,1)</f>
        <v>42016.706678240742</v>
      </c>
      <c r="S3459" s="15">
        <f t="shared" ref="S3459:S3522" si="288">(((I3459/60)/60)/24)+DATE(1970,1,1)</f>
        <v>42047.249305555553</v>
      </c>
      <c r="T3459">
        <f t="shared" si="284"/>
        <v>2015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20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>
        <f t="shared" si="285"/>
        <v>2</v>
      </c>
      <c r="O3460">
        <f t="shared" si="286"/>
        <v>0.74</v>
      </c>
      <c r="P3460" s="11" t="s">
        <v>8273</v>
      </c>
      <c r="Q3460" t="s">
        <v>8274</v>
      </c>
      <c r="R3460" s="15">
        <f t="shared" si="287"/>
        <v>42011.202581018515</v>
      </c>
      <c r="S3460" s="15">
        <f t="shared" si="288"/>
        <v>42038.185416666667</v>
      </c>
      <c r="T3460">
        <f t="shared" si="284"/>
        <v>2015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20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>
        <f t="shared" si="285"/>
        <v>4</v>
      </c>
      <c r="O3461">
        <f t="shared" si="286"/>
        <v>0.56000000000000005</v>
      </c>
      <c r="P3461" s="11" t="s">
        <v>8273</v>
      </c>
      <c r="Q3461" t="s">
        <v>8274</v>
      </c>
      <c r="R3461" s="15">
        <f t="shared" si="287"/>
        <v>42480.479861111111</v>
      </c>
      <c r="S3461" s="15">
        <f t="shared" si="288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20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>
        <f t="shared" si="285"/>
        <v>4</v>
      </c>
      <c r="O3462">
        <f t="shared" si="286"/>
        <v>1.05</v>
      </c>
      <c r="P3462" s="11" t="s">
        <v>8273</v>
      </c>
      <c r="Q3462" t="s">
        <v>8274</v>
      </c>
      <c r="R3462" s="15">
        <f t="shared" si="287"/>
        <v>41852.527222222219</v>
      </c>
      <c r="S3462" s="15">
        <f t="shared" si="288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20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>
        <f t="shared" si="285"/>
        <v>4</v>
      </c>
      <c r="O3463">
        <f t="shared" si="286"/>
        <v>1.67</v>
      </c>
      <c r="P3463" s="11" t="s">
        <v>8273</v>
      </c>
      <c r="Q3463" t="s">
        <v>8274</v>
      </c>
      <c r="R3463" s="15">
        <f t="shared" si="287"/>
        <v>42643.632858796293</v>
      </c>
      <c r="S3463" s="15">
        <f t="shared" si="288"/>
        <v>42672.125</v>
      </c>
      <c r="T3463">
        <f t="shared" ref="T3463:T3464" si="289">YEAR(R3463)</f>
        <v>2016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20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>
        <f t="shared" si="285"/>
        <v>8</v>
      </c>
      <c r="O3464">
        <f t="shared" si="286"/>
        <v>1.18</v>
      </c>
      <c r="P3464" s="11" t="s">
        <v>8273</v>
      </c>
      <c r="Q3464" t="s">
        <v>8274</v>
      </c>
      <c r="R3464" s="15">
        <f t="shared" si="287"/>
        <v>42179.898472222223</v>
      </c>
      <c r="S3464" s="15">
        <f t="shared" si="288"/>
        <v>42195.75</v>
      </c>
      <c r="T3464">
        <f t="shared" si="289"/>
        <v>2015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19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>
        <f t="shared" si="285"/>
        <v>0</v>
      </c>
      <c r="O3465">
        <f t="shared" si="286"/>
        <v>0.17</v>
      </c>
      <c r="P3465" s="11" t="s">
        <v>8273</v>
      </c>
      <c r="Q3465" t="s">
        <v>8274</v>
      </c>
      <c r="R3465" s="15">
        <f t="shared" si="287"/>
        <v>42612.918807870374</v>
      </c>
      <c r="S3465" s="15">
        <f t="shared" si="288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19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>
        <f t="shared" si="285"/>
        <v>0</v>
      </c>
      <c r="O3466">
        <f t="shared" si="286"/>
        <v>0.2</v>
      </c>
      <c r="P3466" s="11" t="s">
        <v>8273</v>
      </c>
      <c r="Q3466" t="s">
        <v>8274</v>
      </c>
      <c r="R3466" s="15">
        <f t="shared" si="287"/>
        <v>42575.130057870367</v>
      </c>
      <c r="S3466" s="15">
        <f t="shared" si="288"/>
        <v>42605.130057870367</v>
      </c>
      <c r="T3466">
        <f>YEAR(R3466)</f>
        <v>2016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18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>
        <f t="shared" si="285"/>
        <v>1</v>
      </c>
      <c r="O3467">
        <f t="shared" si="286"/>
        <v>0.5</v>
      </c>
      <c r="P3467" s="11" t="s">
        <v>8273</v>
      </c>
      <c r="Q3467" t="s">
        <v>8274</v>
      </c>
      <c r="R3467" s="15">
        <f t="shared" si="287"/>
        <v>42200.625833333332</v>
      </c>
      <c r="S3467" s="15">
        <f t="shared" si="288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18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>
        <f t="shared" si="285"/>
        <v>1</v>
      </c>
      <c r="O3468">
        <f t="shared" si="286"/>
        <v>0.3</v>
      </c>
      <c r="P3468" s="11" t="s">
        <v>8273</v>
      </c>
      <c r="Q3468" t="s">
        <v>8274</v>
      </c>
      <c r="R3468" s="15">
        <f t="shared" si="287"/>
        <v>42420.019097222219</v>
      </c>
      <c r="S3468" s="15">
        <f t="shared" si="288"/>
        <v>42479.977430555555</v>
      </c>
      <c r="T3468">
        <f t="shared" ref="T3468:T3472" si="290">YEAR(R3468)</f>
        <v>2016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17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>
        <f t="shared" si="285"/>
        <v>1</v>
      </c>
      <c r="O3469">
        <f t="shared" si="286"/>
        <v>0.36</v>
      </c>
      <c r="P3469" s="11" t="s">
        <v>8273</v>
      </c>
      <c r="Q3469" t="s">
        <v>8274</v>
      </c>
      <c r="R3469" s="15">
        <f t="shared" si="287"/>
        <v>42053.671666666662</v>
      </c>
      <c r="S3469" s="15">
        <f t="shared" si="288"/>
        <v>42083.630000000005</v>
      </c>
      <c r="T3469">
        <f t="shared" si="290"/>
        <v>2015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17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>
        <f t="shared" si="285"/>
        <v>0</v>
      </c>
      <c r="O3470">
        <f t="shared" si="286"/>
        <v>1</v>
      </c>
      <c r="P3470" s="11" t="s">
        <v>8273</v>
      </c>
      <c r="Q3470" t="s">
        <v>8274</v>
      </c>
      <c r="R3470" s="15">
        <f t="shared" si="287"/>
        <v>42605.765381944439</v>
      </c>
      <c r="S3470" s="15">
        <f t="shared" si="288"/>
        <v>42634.125</v>
      </c>
      <c r="T3470">
        <f t="shared" si="290"/>
        <v>2016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16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>
        <f t="shared" si="285"/>
        <v>1</v>
      </c>
      <c r="O3471">
        <f t="shared" si="286"/>
        <v>0.25</v>
      </c>
      <c r="P3471" s="11" t="s">
        <v>8273</v>
      </c>
      <c r="Q3471" t="s">
        <v>8274</v>
      </c>
      <c r="R3471" s="15">
        <f t="shared" si="287"/>
        <v>42458.641724537039</v>
      </c>
      <c r="S3471" s="15">
        <f t="shared" si="288"/>
        <v>42488.641724537039</v>
      </c>
      <c r="T3471">
        <f t="shared" si="290"/>
        <v>2016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16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>
        <f t="shared" si="285"/>
        <v>6</v>
      </c>
      <c r="O3472">
        <f t="shared" si="286"/>
        <v>1.78</v>
      </c>
      <c r="P3472" s="11" t="s">
        <v>8273</v>
      </c>
      <c r="Q3472" t="s">
        <v>8274</v>
      </c>
      <c r="R3472" s="15">
        <f t="shared" si="287"/>
        <v>42529.022013888884</v>
      </c>
      <c r="S3472" s="15">
        <f t="shared" si="288"/>
        <v>42566.901388888888</v>
      </c>
      <c r="T3472">
        <f t="shared" si="290"/>
        <v>2016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>
        <f t="shared" si="285"/>
        <v>3</v>
      </c>
      <c r="O3473">
        <f t="shared" si="286"/>
        <v>0.5</v>
      </c>
      <c r="P3473" s="11" t="s">
        <v>8273</v>
      </c>
      <c r="Q3473" t="s">
        <v>8274</v>
      </c>
      <c r="R3473" s="15">
        <f t="shared" si="287"/>
        <v>41841.820486111108</v>
      </c>
      <c r="S3473" s="15">
        <f t="shared" si="288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15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>
        <f t="shared" si="285"/>
        <v>1</v>
      </c>
      <c r="O3474">
        <f t="shared" si="286"/>
        <v>0.65</v>
      </c>
      <c r="P3474" s="11" t="s">
        <v>8273</v>
      </c>
      <c r="Q3474" t="s">
        <v>8274</v>
      </c>
      <c r="R3474" s="15">
        <f t="shared" si="287"/>
        <v>41928.170497685183</v>
      </c>
      <c r="S3474" s="15">
        <f t="shared" si="288"/>
        <v>41949.249305555553</v>
      </c>
      <c r="T3474">
        <f t="shared" ref="T3474:T3475" si="291">YEAR(R3474)</f>
        <v>2014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15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>
        <f t="shared" si="285"/>
        <v>0</v>
      </c>
      <c r="O3475">
        <f t="shared" si="286"/>
        <v>0.45</v>
      </c>
      <c r="P3475" s="11" t="s">
        <v>8273</v>
      </c>
      <c r="Q3475" t="s">
        <v>8274</v>
      </c>
      <c r="R3475" s="15">
        <f t="shared" si="287"/>
        <v>42062.834444444445</v>
      </c>
      <c r="S3475" s="15">
        <f t="shared" si="288"/>
        <v>42083.852083333331</v>
      </c>
      <c r="T3475">
        <f t="shared" si="291"/>
        <v>2015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15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>
        <f t="shared" si="285"/>
        <v>1</v>
      </c>
      <c r="O3476">
        <f t="shared" si="286"/>
        <v>0.38</v>
      </c>
      <c r="P3476" s="11" t="s">
        <v>8273</v>
      </c>
      <c r="Q3476" t="s">
        <v>8274</v>
      </c>
      <c r="R3476" s="15">
        <f t="shared" si="287"/>
        <v>42541.501516203702</v>
      </c>
      <c r="S3476" s="15">
        <f t="shared" si="288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15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>
        <f t="shared" si="285"/>
        <v>5</v>
      </c>
      <c r="O3477">
        <f t="shared" si="286"/>
        <v>0.88</v>
      </c>
      <c r="P3477" s="11" t="s">
        <v>8273</v>
      </c>
      <c r="Q3477" t="s">
        <v>8274</v>
      </c>
      <c r="R3477" s="15">
        <f t="shared" si="287"/>
        <v>41918.880833333329</v>
      </c>
      <c r="S3477" s="15">
        <f t="shared" si="288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15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>
        <f t="shared" si="285"/>
        <v>5</v>
      </c>
      <c r="O3478">
        <f t="shared" si="286"/>
        <v>2.5</v>
      </c>
      <c r="P3478" s="11" t="s">
        <v>8273</v>
      </c>
      <c r="Q3478" t="s">
        <v>8274</v>
      </c>
      <c r="R3478" s="15">
        <f t="shared" si="287"/>
        <v>41921.279976851853</v>
      </c>
      <c r="S3478" s="15">
        <f t="shared" si="288"/>
        <v>41939.125</v>
      </c>
      <c r="T3478">
        <f t="shared" ref="T3478:T3480" si="292">YEAR(R3478)</f>
        <v>2014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15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>
        <f t="shared" si="285"/>
        <v>1</v>
      </c>
      <c r="O3479">
        <f t="shared" si="286"/>
        <v>0.38</v>
      </c>
      <c r="P3479" s="11" t="s">
        <v>8273</v>
      </c>
      <c r="Q3479" t="s">
        <v>8274</v>
      </c>
      <c r="R3479" s="15">
        <f t="shared" si="287"/>
        <v>42128.736608796295</v>
      </c>
      <c r="S3479" s="15">
        <f t="shared" si="288"/>
        <v>42141.125</v>
      </c>
      <c r="T3479">
        <f t="shared" si="292"/>
        <v>2015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15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>
        <f t="shared" si="285"/>
        <v>1</v>
      </c>
      <c r="O3480">
        <f t="shared" si="286"/>
        <v>0.26</v>
      </c>
      <c r="P3480" s="11" t="s">
        <v>8273</v>
      </c>
      <c r="Q3480" t="s">
        <v>8274</v>
      </c>
      <c r="R3480" s="15">
        <f t="shared" si="287"/>
        <v>42053.916921296302</v>
      </c>
      <c r="S3480" s="15">
        <f t="shared" si="288"/>
        <v>42079.875</v>
      </c>
      <c r="T3480">
        <f t="shared" si="292"/>
        <v>2015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>
        <f t="shared" si="285"/>
        <v>1</v>
      </c>
      <c r="O3481">
        <f t="shared" si="286"/>
        <v>0.27</v>
      </c>
      <c r="P3481" s="11" t="s">
        <v>8273</v>
      </c>
      <c r="Q3481" t="s">
        <v>8274</v>
      </c>
      <c r="R3481" s="15">
        <f t="shared" si="287"/>
        <v>41781.855092592588</v>
      </c>
      <c r="S3481" s="15">
        <f t="shared" si="288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15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>
        <f t="shared" si="285"/>
        <v>1</v>
      </c>
      <c r="O3482">
        <f t="shared" si="286"/>
        <v>1.1499999999999999</v>
      </c>
      <c r="P3482" s="11" t="s">
        <v>8273</v>
      </c>
      <c r="Q3482" t="s">
        <v>8274</v>
      </c>
      <c r="R3482" s="15">
        <f t="shared" si="287"/>
        <v>42171.317442129628</v>
      </c>
      <c r="S3482" s="15">
        <f t="shared" si="288"/>
        <v>42195.875</v>
      </c>
      <c r="T3482">
        <f>YEAR(R3482)</f>
        <v>2015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15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>
        <f t="shared" si="285"/>
        <v>0</v>
      </c>
      <c r="O3483">
        <f t="shared" si="286"/>
        <v>0.16</v>
      </c>
      <c r="P3483" s="11" t="s">
        <v>8273</v>
      </c>
      <c r="Q3483" t="s">
        <v>8274</v>
      </c>
      <c r="R3483" s="15">
        <f t="shared" si="287"/>
        <v>41989.24754629629</v>
      </c>
      <c r="S3483" s="15">
        <f t="shared" si="288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15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>
        <f t="shared" si="285"/>
        <v>1</v>
      </c>
      <c r="O3484">
        <f t="shared" si="286"/>
        <v>0.19</v>
      </c>
      <c r="P3484" s="11" t="s">
        <v>8273</v>
      </c>
      <c r="Q3484" t="s">
        <v>8274</v>
      </c>
      <c r="R3484" s="15">
        <f t="shared" si="287"/>
        <v>41796.771597222221</v>
      </c>
      <c r="S3484" s="15">
        <f t="shared" si="288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15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>
        <f t="shared" si="285"/>
        <v>0</v>
      </c>
      <c r="O3485">
        <f t="shared" si="286"/>
        <v>0.11</v>
      </c>
      <c r="P3485" s="11" t="s">
        <v>8273</v>
      </c>
      <c r="Q3485" t="s">
        <v>8274</v>
      </c>
      <c r="R3485" s="15">
        <f t="shared" si="287"/>
        <v>41793.668761574074</v>
      </c>
      <c r="S3485" s="15">
        <f t="shared" si="288"/>
        <v>41823.668761574074</v>
      </c>
      <c r="T3485">
        <f t="shared" ref="T3485:T3488" si="293">YEAR(R3485)</f>
        <v>2014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15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>
        <f t="shared" si="285"/>
        <v>1</v>
      </c>
      <c r="O3486">
        <f t="shared" si="286"/>
        <v>0.34</v>
      </c>
      <c r="P3486" s="11" t="s">
        <v>8273</v>
      </c>
      <c r="Q3486" t="s">
        <v>8274</v>
      </c>
      <c r="R3486" s="15">
        <f t="shared" si="287"/>
        <v>42506.760405092587</v>
      </c>
      <c r="S3486" s="15">
        <f t="shared" si="288"/>
        <v>42536.760405092587</v>
      </c>
      <c r="T3486">
        <f t="shared" si="293"/>
        <v>2016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14.5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>
        <f t="shared" si="285"/>
        <v>1</v>
      </c>
      <c r="O3487">
        <f t="shared" si="286"/>
        <v>0.48</v>
      </c>
      <c r="P3487" s="11" t="s">
        <v>8273</v>
      </c>
      <c r="Q3487" t="s">
        <v>8274</v>
      </c>
      <c r="R3487" s="15">
        <f t="shared" si="287"/>
        <v>42372.693055555559</v>
      </c>
      <c r="S3487" s="15">
        <f t="shared" si="288"/>
        <v>42402.693055555559</v>
      </c>
      <c r="T3487">
        <f t="shared" si="293"/>
        <v>2016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14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>
        <f t="shared" si="285"/>
        <v>0</v>
      </c>
      <c r="O3488">
        <f t="shared" si="286"/>
        <v>0.25</v>
      </c>
      <c r="P3488" s="11" t="s">
        <v>8273</v>
      </c>
      <c r="Q3488" t="s">
        <v>8274</v>
      </c>
      <c r="R3488" s="15">
        <f t="shared" si="287"/>
        <v>42126.87501157407</v>
      </c>
      <c r="S3488" s="15">
        <f t="shared" si="288"/>
        <v>42158.290972222225</v>
      </c>
      <c r="T3488">
        <f t="shared" si="293"/>
        <v>2015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13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>
        <f t="shared" si="285"/>
        <v>1</v>
      </c>
      <c r="O3489">
        <f t="shared" si="286"/>
        <v>0.2</v>
      </c>
      <c r="P3489" s="11" t="s">
        <v>8273</v>
      </c>
      <c r="Q3489" t="s">
        <v>8274</v>
      </c>
      <c r="R3489" s="15">
        <f t="shared" si="287"/>
        <v>42149.940416666665</v>
      </c>
      <c r="S3489" s="15">
        <f t="shared" si="288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13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>
        <f t="shared" si="285"/>
        <v>0</v>
      </c>
      <c r="O3490">
        <f t="shared" si="286"/>
        <v>0.45</v>
      </c>
      <c r="P3490" s="11" t="s">
        <v>8273</v>
      </c>
      <c r="Q3490" t="s">
        <v>8274</v>
      </c>
      <c r="R3490" s="15">
        <f t="shared" si="287"/>
        <v>42087.768055555556</v>
      </c>
      <c r="S3490" s="15">
        <f t="shared" si="288"/>
        <v>42111.666666666672</v>
      </c>
      <c r="T3490">
        <f>YEAR(R3490)</f>
        <v>2015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12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>
        <f t="shared" si="285"/>
        <v>0</v>
      </c>
      <c r="O3491">
        <f t="shared" si="286"/>
        <v>0.17</v>
      </c>
      <c r="P3491" s="11" t="s">
        <v>8273</v>
      </c>
      <c r="Q3491" t="s">
        <v>8274</v>
      </c>
      <c r="R3491" s="15">
        <f t="shared" si="287"/>
        <v>41753.635775462964</v>
      </c>
      <c r="S3491" s="15">
        <f t="shared" si="288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>
        <f t="shared" si="285"/>
        <v>1</v>
      </c>
      <c r="O3492">
        <f t="shared" si="286"/>
        <v>0.44</v>
      </c>
      <c r="P3492" s="11" t="s">
        <v>8273</v>
      </c>
      <c r="Q3492" t="s">
        <v>8274</v>
      </c>
      <c r="R3492" s="15">
        <f t="shared" si="287"/>
        <v>42443.802361111113</v>
      </c>
      <c r="S3492" s="15">
        <f t="shared" si="288"/>
        <v>42473.802361111113</v>
      </c>
      <c r="T3492">
        <f t="shared" ref="T3492:T3496" si="294">YEAR(R3492)</f>
        <v>2016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12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>
        <f t="shared" si="285"/>
        <v>2</v>
      </c>
      <c r="O3493">
        <f t="shared" si="286"/>
        <v>1.2</v>
      </c>
      <c r="P3493" s="11" t="s">
        <v>8273</v>
      </c>
      <c r="Q3493" t="s">
        <v>8274</v>
      </c>
      <c r="R3493" s="15">
        <f t="shared" si="287"/>
        <v>42121.249814814815</v>
      </c>
      <c r="S3493" s="15">
        <f t="shared" si="288"/>
        <v>42142.249814814815</v>
      </c>
      <c r="T3493">
        <f t="shared" si="294"/>
        <v>2015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11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>
        <f t="shared" si="285"/>
        <v>0</v>
      </c>
      <c r="O3494">
        <f t="shared" si="286"/>
        <v>0.31</v>
      </c>
      <c r="P3494" s="11" t="s">
        <v>8273</v>
      </c>
      <c r="Q3494" t="s">
        <v>8274</v>
      </c>
      <c r="R3494" s="15">
        <f t="shared" si="287"/>
        <v>42268.009224537032</v>
      </c>
      <c r="S3494" s="15">
        <f t="shared" si="288"/>
        <v>42303.009224537032</v>
      </c>
      <c r="T3494">
        <f t="shared" si="294"/>
        <v>2015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11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>
        <f t="shared" si="285"/>
        <v>1</v>
      </c>
      <c r="O3495">
        <f t="shared" si="286"/>
        <v>0.38</v>
      </c>
      <c r="P3495" s="11" t="s">
        <v>8273</v>
      </c>
      <c r="Q3495" t="s">
        <v>8274</v>
      </c>
      <c r="R3495" s="15">
        <f t="shared" si="287"/>
        <v>41848.866157407407</v>
      </c>
      <c r="S3495" s="15">
        <f t="shared" si="288"/>
        <v>41868.21597222222</v>
      </c>
      <c r="T3495">
        <f t="shared" si="294"/>
        <v>2014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11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>
        <f t="shared" si="285"/>
        <v>3</v>
      </c>
      <c r="O3496">
        <f t="shared" si="286"/>
        <v>0.85</v>
      </c>
      <c r="P3496" s="11" t="s">
        <v>8273</v>
      </c>
      <c r="Q3496" t="s">
        <v>8274</v>
      </c>
      <c r="R3496" s="15">
        <f t="shared" si="287"/>
        <v>42689.214988425927</v>
      </c>
      <c r="S3496" s="15">
        <f t="shared" si="288"/>
        <v>42700.25</v>
      </c>
      <c r="T3496">
        <f t="shared" si="294"/>
        <v>2016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11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>
        <f t="shared" si="285"/>
        <v>0</v>
      </c>
      <c r="O3497">
        <f t="shared" si="286"/>
        <v>0.15</v>
      </c>
      <c r="P3497" s="11" t="s">
        <v>8273</v>
      </c>
      <c r="Q3497" t="s">
        <v>8274</v>
      </c>
      <c r="R3497" s="15">
        <f t="shared" si="287"/>
        <v>41915.762835648151</v>
      </c>
      <c r="S3497" s="15">
        <f t="shared" si="288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11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>
        <f t="shared" si="285"/>
        <v>0</v>
      </c>
      <c r="O3498">
        <f t="shared" si="286"/>
        <v>0.14000000000000001</v>
      </c>
      <c r="P3498" s="11" t="s">
        <v>8273</v>
      </c>
      <c r="Q3498" t="s">
        <v>8274</v>
      </c>
      <c r="R3498" s="15">
        <f t="shared" si="287"/>
        <v>42584.846828703703</v>
      </c>
      <c r="S3498" s="15">
        <f t="shared" si="288"/>
        <v>42624.846828703703</v>
      </c>
      <c r="T3498">
        <f t="shared" ref="T3498:T3499" si="295">YEAR(R3498)</f>
        <v>2016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11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>
        <f t="shared" si="285"/>
        <v>1</v>
      </c>
      <c r="O3499">
        <f t="shared" si="286"/>
        <v>0.22</v>
      </c>
      <c r="P3499" s="11" t="s">
        <v>8273</v>
      </c>
      <c r="Q3499" t="s">
        <v>8274</v>
      </c>
      <c r="R3499" s="15">
        <f t="shared" si="287"/>
        <v>42511.741944444439</v>
      </c>
      <c r="S3499" s="15">
        <f t="shared" si="288"/>
        <v>42523.916666666672</v>
      </c>
      <c r="T3499">
        <f t="shared" si="295"/>
        <v>2016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11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>
        <f t="shared" si="285"/>
        <v>1</v>
      </c>
      <c r="O3500">
        <f t="shared" si="286"/>
        <v>0.26</v>
      </c>
      <c r="P3500" s="11" t="s">
        <v>8273</v>
      </c>
      <c r="Q3500" t="s">
        <v>8274</v>
      </c>
      <c r="R3500" s="15">
        <f t="shared" si="287"/>
        <v>42459.15861111111</v>
      </c>
      <c r="S3500" s="15">
        <f t="shared" si="288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11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>
        <f t="shared" si="285"/>
        <v>1</v>
      </c>
      <c r="O3501">
        <f t="shared" si="286"/>
        <v>0.31</v>
      </c>
      <c r="P3501" s="11" t="s">
        <v>8273</v>
      </c>
      <c r="Q3501" t="s">
        <v>8274</v>
      </c>
      <c r="R3501" s="15">
        <f t="shared" si="287"/>
        <v>42132.036168981482</v>
      </c>
      <c r="S3501" s="15">
        <f t="shared" si="288"/>
        <v>42186.290972222225</v>
      </c>
      <c r="T3501">
        <f t="shared" ref="T3501:T3502" si="296">YEAR(R3501)</f>
        <v>2015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>
        <f t="shared" si="285"/>
        <v>1</v>
      </c>
      <c r="O3502">
        <f t="shared" si="286"/>
        <v>0.26</v>
      </c>
      <c r="P3502" s="11" t="s">
        <v>8273</v>
      </c>
      <c r="Q3502" t="s">
        <v>8274</v>
      </c>
      <c r="R3502" s="15">
        <f t="shared" si="287"/>
        <v>42419.91942129629</v>
      </c>
      <c r="S3502" s="15">
        <f t="shared" si="288"/>
        <v>42436.207638888889</v>
      </c>
      <c r="T3502">
        <f t="shared" si="296"/>
        <v>2016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11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>
        <f t="shared" si="285"/>
        <v>1</v>
      </c>
      <c r="O3503">
        <f t="shared" si="286"/>
        <v>0.26</v>
      </c>
      <c r="P3503" s="11" t="s">
        <v>8273</v>
      </c>
      <c r="Q3503" t="s">
        <v>8274</v>
      </c>
      <c r="R3503" s="15">
        <f t="shared" si="287"/>
        <v>42233.763831018514</v>
      </c>
      <c r="S3503" s="15">
        <f t="shared" si="288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10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>
        <f t="shared" si="285"/>
        <v>0</v>
      </c>
      <c r="O3504">
        <f t="shared" si="286"/>
        <v>0.32</v>
      </c>
      <c r="P3504" s="11" t="s">
        <v>8273</v>
      </c>
      <c r="Q3504" t="s">
        <v>8274</v>
      </c>
      <c r="R3504" s="15">
        <f t="shared" si="287"/>
        <v>42430.839398148149</v>
      </c>
      <c r="S3504" s="15">
        <f t="shared" si="288"/>
        <v>42445.165972222225</v>
      </c>
      <c r="T3504">
        <f>YEAR(R3504)</f>
        <v>2016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10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>
        <f t="shared" si="285"/>
        <v>0</v>
      </c>
      <c r="O3505">
        <f t="shared" si="286"/>
        <v>0.26</v>
      </c>
      <c r="P3505" s="11" t="s">
        <v>8273</v>
      </c>
      <c r="Q3505" t="s">
        <v>8274</v>
      </c>
      <c r="R3505" s="15">
        <f t="shared" si="287"/>
        <v>42545.478333333333</v>
      </c>
      <c r="S3505" s="15">
        <f t="shared" si="288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>
        <f t="shared" si="285"/>
        <v>1</v>
      </c>
      <c r="O3506">
        <f t="shared" si="286"/>
        <v>1.25</v>
      </c>
      <c r="P3506" s="11" t="s">
        <v>8273</v>
      </c>
      <c r="Q3506" t="s">
        <v>8274</v>
      </c>
      <c r="R3506" s="15">
        <f t="shared" si="287"/>
        <v>42297.748738425929</v>
      </c>
      <c r="S3506" s="15">
        <f t="shared" si="288"/>
        <v>42327.790405092594</v>
      </c>
      <c r="T3506">
        <f t="shared" ref="T3506:T3509" si="297">YEAR(R3506)</f>
        <v>2015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10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>
        <f t="shared" si="285"/>
        <v>0</v>
      </c>
      <c r="O3507">
        <f t="shared" si="286"/>
        <v>0.26</v>
      </c>
      <c r="P3507" s="11" t="s">
        <v>8273</v>
      </c>
      <c r="Q3507" t="s">
        <v>8274</v>
      </c>
      <c r="R3507" s="15">
        <f t="shared" si="287"/>
        <v>41760.935706018521</v>
      </c>
      <c r="S3507" s="15">
        <f t="shared" si="288"/>
        <v>41772.166666666664</v>
      </c>
      <c r="T3507">
        <f t="shared" si="297"/>
        <v>2014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10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>
        <f t="shared" si="285"/>
        <v>0</v>
      </c>
      <c r="O3508">
        <f t="shared" si="286"/>
        <v>0.34</v>
      </c>
      <c r="P3508" s="11" t="s">
        <v>8273</v>
      </c>
      <c r="Q3508" t="s">
        <v>8274</v>
      </c>
      <c r="R3508" s="15">
        <f t="shared" si="287"/>
        <v>41829.734259259261</v>
      </c>
      <c r="S3508" s="15">
        <f t="shared" si="288"/>
        <v>41874.734259259261</v>
      </c>
      <c r="T3508">
        <f t="shared" si="297"/>
        <v>2014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>
        <f t="shared" si="285"/>
        <v>0</v>
      </c>
      <c r="O3509">
        <f t="shared" si="286"/>
        <v>0.14000000000000001</v>
      </c>
      <c r="P3509" s="11" t="s">
        <v>8273</v>
      </c>
      <c r="Q3509" t="s">
        <v>8274</v>
      </c>
      <c r="R3509" s="15">
        <f t="shared" si="287"/>
        <v>42491.92288194444</v>
      </c>
      <c r="S3509" s="15">
        <f t="shared" si="288"/>
        <v>42521.92288194444</v>
      </c>
      <c r="T3509">
        <f t="shared" si="297"/>
        <v>2016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>
        <f t="shared" si="285"/>
        <v>10</v>
      </c>
      <c r="O3510">
        <f t="shared" si="286"/>
        <v>0.67</v>
      </c>
      <c r="P3510" s="11" t="s">
        <v>8273</v>
      </c>
      <c r="Q3510" t="s">
        <v>8274</v>
      </c>
      <c r="R3510" s="15">
        <f t="shared" si="287"/>
        <v>42477.729780092588</v>
      </c>
      <c r="S3510" s="15">
        <f t="shared" si="288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10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>
        <f t="shared" si="285"/>
        <v>0</v>
      </c>
      <c r="O3511">
        <f t="shared" si="286"/>
        <v>0.3</v>
      </c>
      <c r="P3511" s="11" t="s">
        <v>8273</v>
      </c>
      <c r="Q3511" t="s">
        <v>8274</v>
      </c>
      <c r="R3511" s="15">
        <f t="shared" si="287"/>
        <v>41950.859560185185</v>
      </c>
      <c r="S3511" s="15">
        <f t="shared" si="288"/>
        <v>41964.204861111109</v>
      </c>
      <c r="T3511">
        <f t="shared" ref="T3511:T3512" si="298">YEAR(R3511)</f>
        <v>2014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10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>
        <f t="shared" si="285"/>
        <v>1</v>
      </c>
      <c r="O3512">
        <f t="shared" si="286"/>
        <v>0.67</v>
      </c>
      <c r="P3512" s="11" t="s">
        <v>8273</v>
      </c>
      <c r="Q3512" t="s">
        <v>8274</v>
      </c>
      <c r="R3512" s="15">
        <f t="shared" si="287"/>
        <v>41802.62090277778</v>
      </c>
      <c r="S3512" s="15">
        <f t="shared" si="288"/>
        <v>41822.62090277778</v>
      </c>
      <c r="T3512">
        <f t="shared" si="298"/>
        <v>2014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>
        <f t="shared" si="285"/>
        <v>1</v>
      </c>
      <c r="O3513">
        <f t="shared" si="286"/>
        <v>0.53</v>
      </c>
      <c r="P3513" s="11" t="s">
        <v>8273</v>
      </c>
      <c r="Q3513" t="s">
        <v>8274</v>
      </c>
      <c r="R3513" s="15">
        <f t="shared" si="287"/>
        <v>41927.873784722222</v>
      </c>
      <c r="S3513" s="15">
        <f t="shared" si="288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>
        <f t="shared" si="285"/>
        <v>1</v>
      </c>
      <c r="O3514">
        <f t="shared" si="286"/>
        <v>0.59</v>
      </c>
      <c r="P3514" s="11" t="s">
        <v>8273</v>
      </c>
      <c r="Q3514" t="s">
        <v>8274</v>
      </c>
      <c r="R3514" s="15">
        <f t="shared" si="287"/>
        <v>42057.536944444444</v>
      </c>
      <c r="S3514" s="15">
        <f t="shared" si="288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10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>
        <f t="shared" si="285"/>
        <v>0</v>
      </c>
      <c r="O3515">
        <f t="shared" si="286"/>
        <v>0.23</v>
      </c>
      <c r="P3515" s="11" t="s">
        <v>8273</v>
      </c>
      <c r="Q3515" t="s">
        <v>8274</v>
      </c>
      <c r="R3515" s="15">
        <f t="shared" si="287"/>
        <v>41781.096203703702</v>
      </c>
      <c r="S3515" s="15">
        <f t="shared" si="288"/>
        <v>41794.207638888889</v>
      </c>
      <c r="T3515">
        <f t="shared" ref="T3515:T3518" si="299">YEAR(R3515)</f>
        <v>2014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10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>
        <f t="shared" si="285"/>
        <v>2</v>
      </c>
      <c r="O3516">
        <f t="shared" si="286"/>
        <v>1</v>
      </c>
      <c r="P3516" s="11" t="s">
        <v>8273</v>
      </c>
      <c r="Q3516" t="s">
        <v>8274</v>
      </c>
      <c r="R3516" s="15">
        <f t="shared" si="287"/>
        <v>42020.846666666665</v>
      </c>
      <c r="S3516" s="15">
        <f t="shared" si="288"/>
        <v>42037.207638888889</v>
      </c>
      <c r="T3516">
        <f t="shared" si="299"/>
        <v>2015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10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>
        <f t="shared" si="285"/>
        <v>0</v>
      </c>
      <c r="O3517">
        <f t="shared" si="286"/>
        <v>0.22</v>
      </c>
      <c r="P3517" s="11" t="s">
        <v>8273</v>
      </c>
      <c r="Q3517" t="s">
        <v>8274</v>
      </c>
      <c r="R3517" s="15">
        <f t="shared" si="287"/>
        <v>42125.772812499999</v>
      </c>
      <c r="S3517" s="15">
        <f t="shared" si="288"/>
        <v>42155.772812499999</v>
      </c>
      <c r="T3517">
        <f t="shared" si="299"/>
        <v>2015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10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>
        <f t="shared" si="285"/>
        <v>0</v>
      </c>
      <c r="O3518">
        <f t="shared" si="286"/>
        <v>0.91</v>
      </c>
      <c r="P3518" s="11" t="s">
        <v>8273</v>
      </c>
      <c r="Q3518" t="s">
        <v>8274</v>
      </c>
      <c r="R3518" s="15">
        <f t="shared" si="287"/>
        <v>41856.010069444441</v>
      </c>
      <c r="S3518" s="15">
        <f t="shared" si="288"/>
        <v>41890.125</v>
      </c>
      <c r="T3518">
        <f t="shared" si="299"/>
        <v>2014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10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>
        <f t="shared" si="285"/>
        <v>0</v>
      </c>
      <c r="O3519">
        <f t="shared" si="286"/>
        <v>0.77</v>
      </c>
      <c r="P3519" s="11" t="s">
        <v>8273</v>
      </c>
      <c r="Q3519" t="s">
        <v>8274</v>
      </c>
      <c r="R3519" s="15">
        <f t="shared" si="287"/>
        <v>41794.817523148151</v>
      </c>
      <c r="S3519" s="15">
        <f t="shared" si="288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10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>
        <f t="shared" si="285"/>
        <v>1</v>
      </c>
      <c r="O3520">
        <f t="shared" si="286"/>
        <v>0.3</v>
      </c>
      <c r="P3520" s="11" t="s">
        <v>8273</v>
      </c>
      <c r="Q3520" t="s">
        <v>8274</v>
      </c>
      <c r="R3520" s="15">
        <f t="shared" si="287"/>
        <v>41893.783553240741</v>
      </c>
      <c r="S3520" s="15">
        <f t="shared" si="288"/>
        <v>41914.597916666666</v>
      </c>
      <c r="T3520">
        <f>YEAR(R3520)</f>
        <v>2014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10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>
        <f t="shared" si="285"/>
        <v>1</v>
      </c>
      <c r="O3521">
        <f t="shared" si="286"/>
        <v>0.36</v>
      </c>
      <c r="P3521" s="11" t="s">
        <v>8273</v>
      </c>
      <c r="Q3521" t="s">
        <v>8274</v>
      </c>
      <c r="R3521" s="15">
        <f t="shared" si="287"/>
        <v>42037.598958333328</v>
      </c>
      <c r="S3521" s="15">
        <f t="shared" si="288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10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>
        <f t="shared" si="285"/>
        <v>1</v>
      </c>
      <c r="O3522">
        <f t="shared" si="286"/>
        <v>0.48</v>
      </c>
      <c r="P3522" s="11" t="s">
        <v>8273</v>
      </c>
      <c r="Q3522" t="s">
        <v>8274</v>
      </c>
      <c r="R3522" s="15">
        <f t="shared" si="287"/>
        <v>42227.824212962965</v>
      </c>
      <c r="S3522" s="15">
        <f t="shared" si="288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10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>
        <f t="shared" ref="N3523:N3586" si="300">ROUND(E3523/D3523*100,0)</f>
        <v>3</v>
      </c>
      <c r="O3523">
        <f t="shared" ref="O3523:O3586" si="301">IFERROR(ROUND(E3523/L3523,2),0)</f>
        <v>0.77</v>
      </c>
      <c r="P3523" s="11" t="s">
        <v>8273</v>
      </c>
      <c r="Q3523" t="s">
        <v>8274</v>
      </c>
      <c r="R3523" s="15">
        <f t="shared" ref="R3523:R3586" si="302">(((J3523/60)/60)/24)+DATE(1970,1,1)</f>
        <v>41881.361342592594</v>
      </c>
      <c r="S3523" s="15">
        <f t="shared" ref="S3523:S3586" si="303">(((I3523/60)/60)/24)+DATE(1970,1,1)</f>
        <v>41911.361342592594</v>
      </c>
      <c r="T3523">
        <f>YEAR(R3523)</f>
        <v>2014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10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>
        <f t="shared" si="300"/>
        <v>1</v>
      </c>
      <c r="O3524">
        <f t="shared" si="301"/>
        <v>0.28999999999999998</v>
      </c>
      <c r="P3524" s="11" t="s">
        <v>8273</v>
      </c>
      <c r="Q3524" t="s">
        <v>8274</v>
      </c>
      <c r="R3524" s="15">
        <f t="shared" si="302"/>
        <v>42234.789884259255</v>
      </c>
      <c r="S3524" s="15">
        <f t="shared" si="30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10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>
        <f t="shared" si="300"/>
        <v>0</v>
      </c>
      <c r="O3525">
        <f t="shared" si="301"/>
        <v>0.13</v>
      </c>
      <c r="P3525" s="11" t="s">
        <v>8273</v>
      </c>
      <c r="Q3525" t="s">
        <v>8274</v>
      </c>
      <c r="R3525" s="15">
        <f t="shared" si="302"/>
        <v>42581.397546296299</v>
      </c>
      <c r="S3525" s="15">
        <f t="shared" si="30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>
        <f t="shared" si="300"/>
        <v>0</v>
      </c>
      <c r="O3526">
        <f t="shared" si="301"/>
        <v>0.14000000000000001</v>
      </c>
      <c r="P3526" s="11" t="s">
        <v>8273</v>
      </c>
      <c r="Q3526" t="s">
        <v>8274</v>
      </c>
      <c r="R3526" s="15">
        <f t="shared" si="302"/>
        <v>41880.76357638889</v>
      </c>
      <c r="S3526" s="15">
        <f t="shared" si="303"/>
        <v>41895.166666666664</v>
      </c>
      <c r="T3526">
        <f t="shared" ref="T3526:T3529" si="304">YEAR(R3526)</f>
        <v>2014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10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>
        <f t="shared" si="300"/>
        <v>2</v>
      </c>
      <c r="O3527">
        <f t="shared" si="301"/>
        <v>1.43</v>
      </c>
      <c r="P3527" s="11" t="s">
        <v>8273</v>
      </c>
      <c r="Q3527" t="s">
        <v>8274</v>
      </c>
      <c r="R3527" s="15">
        <f t="shared" si="302"/>
        <v>42214.6956712963</v>
      </c>
      <c r="S3527" s="15">
        <f t="shared" si="303"/>
        <v>42225.666666666672</v>
      </c>
      <c r="T3527">
        <f t="shared" si="304"/>
        <v>2015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10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>
        <f t="shared" si="300"/>
        <v>0</v>
      </c>
      <c r="O3528">
        <f t="shared" si="301"/>
        <v>0.28999999999999998</v>
      </c>
      <c r="P3528" s="11" t="s">
        <v>8273</v>
      </c>
      <c r="Q3528" t="s">
        <v>8274</v>
      </c>
      <c r="R3528" s="15">
        <f t="shared" si="302"/>
        <v>42460.335312499999</v>
      </c>
      <c r="S3528" s="15">
        <f t="shared" si="303"/>
        <v>42488.249305555553</v>
      </c>
      <c r="T3528">
        <f t="shared" si="304"/>
        <v>2016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10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>
        <f t="shared" si="300"/>
        <v>0</v>
      </c>
      <c r="O3529">
        <f t="shared" si="301"/>
        <v>0.12</v>
      </c>
      <c r="P3529" s="11" t="s">
        <v>8273</v>
      </c>
      <c r="Q3529" t="s">
        <v>8274</v>
      </c>
      <c r="R3529" s="15">
        <f t="shared" si="302"/>
        <v>42167.023206018523</v>
      </c>
      <c r="S3529" s="15">
        <f t="shared" si="303"/>
        <v>42196.165972222225</v>
      </c>
      <c r="T3529">
        <f t="shared" si="304"/>
        <v>2015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10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>
        <f t="shared" si="300"/>
        <v>1</v>
      </c>
      <c r="O3530">
        <f t="shared" si="301"/>
        <v>0.27</v>
      </c>
      <c r="P3530" s="11" t="s">
        <v>8273</v>
      </c>
      <c r="Q3530" t="s">
        <v>8274</v>
      </c>
      <c r="R3530" s="15">
        <f t="shared" si="302"/>
        <v>42733.50136574074</v>
      </c>
      <c r="S3530" s="15">
        <f t="shared" si="303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10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>
        <f t="shared" si="300"/>
        <v>2</v>
      </c>
      <c r="O3531">
        <f t="shared" si="301"/>
        <v>0.56000000000000005</v>
      </c>
      <c r="P3531" s="11" t="s">
        <v>8273</v>
      </c>
      <c r="Q3531" t="s">
        <v>8274</v>
      </c>
      <c r="R3531" s="15">
        <f t="shared" si="302"/>
        <v>42177.761782407411</v>
      </c>
      <c r="S3531" s="15">
        <f t="shared" si="303"/>
        <v>42198.041666666672</v>
      </c>
      <c r="T3531">
        <f>YEAR(R3531)</f>
        <v>2015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10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>
        <f t="shared" si="300"/>
        <v>0</v>
      </c>
      <c r="O3532">
        <f t="shared" si="301"/>
        <v>0.45</v>
      </c>
      <c r="P3532" s="11" t="s">
        <v>8273</v>
      </c>
      <c r="Q3532" t="s">
        <v>8274</v>
      </c>
      <c r="R3532" s="15">
        <f t="shared" si="302"/>
        <v>42442.623344907406</v>
      </c>
      <c r="S3532" s="15">
        <f t="shared" si="303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>
        <f t="shared" si="300"/>
        <v>1</v>
      </c>
      <c r="O3533">
        <f t="shared" si="301"/>
        <v>0.38</v>
      </c>
      <c r="P3533" s="11" t="s">
        <v>8273</v>
      </c>
      <c r="Q3533" t="s">
        <v>8274</v>
      </c>
      <c r="R3533" s="15">
        <f t="shared" si="302"/>
        <v>42521.654328703706</v>
      </c>
      <c r="S3533" s="15">
        <f t="shared" si="303"/>
        <v>42551.654328703706</v>
      </c>
      <c r="T3533">
        <f t="shared" ref="T3533:T3536" si="305">YEAR(R3533)</f>
        <v>2016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>
        <f t="shared" si="300"/>
        <v>1</v>
      </c>
      <c r="O3534">
        <f t="shared" si="301"/>
        <v>0.37</v>
      </c>
      <c r="P3534" s="11" t="s">
        <v>8273</v>
      </c>
      <c r="Q3534" t="s">
        <v>8274</v>
      </c>
      <c r="R3534" s="15">
        <f t="shared" si="302"/>
        <v>41884.599849537037</v>
      </c>
      <c r="S3534" s="15">
        <f t="shared" si="303"/>
        <v>41900.165972222225</v>
      </c>
      <c r="T3534">
        <f t="shared" si="305"/>
        <v>2014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10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>
        <f t="shared" si="300"/>
        <v>2</v>
      </c>
      <c r="O3535">
        <f t="shared" si="301"/>
        <v>1.25</v>
      </c>
      <c r="P3535" s="11" t="s">
        <v>8273</v>
      </c>
      <c r="Q3535" t="s">
        <v>8274</v>
      </c>
      <c r="R3535" s="15">
        <f t="shared" si="302"/>
        <v>42289.761192129634</v>
      </c>
      <c r="S3535" s="15">
        <f t="shared" si="303"/>
        <v>42319.802858796291</v>
      </c>
      <c r="T3535">
        <f t="shared" si="305"/>
        <v>2015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>
        <f t="shared" si="300"/>
        <v>0</v>
      </c>
      <c r="O3536">
        <f t="shared" si="301"/>
        <v>0.05</v>
      </c>
      <c r="P3536" s="11" t="s">
        <v>8273</v>
      </c>
      <c r="Q3536" t="s">
        <v>8274</v>
      </c>
      <c r="R3536" s="15">
        <f t="shared" si="302"/>
        <v>42243.6252662037</v>
      </c>
      <c r="S3536" s="15">
        <f t="shared" si="303"/>
        <v>42278.6252662037</v>
      </c>
      <c r="T3536">
        <f t="shared" si="305"/>
        <v>2015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10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>
        <f t="shared" si="300"/>
        <v>1</v>
      </c>
      <c r="O3537">
        <f t="shared" si="301"/>
        <v>0.22</v>
      </c>
      <c r="P3537" s="11" t="s">
        <v>8273</v>
      </c>
      <c r="Q3537" t="s">
        <v>8274</v>
      </c>
      <c r="R3537" s="15">
        <f t="shared" si="302"/>
        <v>42248.640162037031</v>
      </c>
      <c r="S3537" s="15">
        <f t="shared" si="303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10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>
        <f t="shared" si="300"/>
        <v>7</v>
      </c>
      <c r="O3538">
        <f t="shared" si="301"/>
        <v>0.59</v>
      </c>
      <c r="P3538" s="11" t="s">
        <v>8273</v>
      </c>
      <c r="Q3538" t="s">
        <v>8274</v>
      </c>
      <c r="R3538" s="15">
        <f t="shared" si="302"/>
        <v>42328.727141203708</v>
      </c>
      <c r="S3538" s="15">
        <f t="shared" si="30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10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>
        <f t="shared" si="300"/>
        <v>1</v>
      </c>
      <c r="O3539">
        <f t="shared" si="301"/>
        <v>0.36</v>
      </c>
      <c r="P3539" s="11" t="s">
        <v>8273</v>
      </c>
      <c r="Q3539" t="s">
        <v>8274</v>
      </c>
      <c r="R3539" s="15">
        <f t="shared" si="302"/>
        <v>41923.354351851849</v>
      </c>
      <c r="S3539" s="15">
        <f t="shared" si="30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10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>
        <f t="shared" si="300"/>
        <v>1</v>
      </c>
      <c r="O3540">
        <f t="shared" si="301"/>
        <v>0.12</v>
      </c>
      <c r="P3540" s="11" t="s">
        <v>8273</v>
      </c>
      <c r="Q3540" t="s">
        <v>8274</v>
      </c>
      <c r="R3540" s="15">
        <f t="shared" si="302"/>
        <v>42571.420601851853</v>
      </c>
      <c r="S3540" s="15">
        <f t="shared" si="30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10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>
        <f t="shared" si="300"/>
        <v>2</v>
      </c>
      <c r="O3541">
        <f t="shared" si="301"/>
        <v>0.77</v>
      </c>
      <c r="P3541" s="11" t="s">
        <v>8273</v>
      </c>
      <c r="Q3541" t="s">
        <v>8274</v>
      </c>
      <c r="R3541" s="15">
        <f t="shared" si="302"/>
        <v>42600.756041666667</v>
      </c>
      <c r="S3541" s="15">
        <f t="shared" si="303"/>
        <v>42621.756041666667</v>
      </c>
      <c r="T3541">
        <f>YEAR(R3541)</f>
        <v>2016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10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>
        <f t="shared" si="300"/>
        <v>3</v>
      </c>
      <c r="O3542">
        <f t="shared" si="301"/>
        <v>1.25</v>
      </c>
      <c r="P3542" s="11" t="s">
        <v>8273</v>
      </c>
      <c r="Q3542" t="s">
        <v>8274</v>
      </c>
      <c r="R3542" s="15">
        <f t="shared" si="302"/>
        <v>42517.003368055557</v>
      </c>
      <c r="S3542" s="15">
        <f t="shared" si="30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>
        <f t="shared" si="300"/>
        <v>1</v>
      </c>
      <c r="O3543">
        <f t="shared" si="301"/>
        <v>0.31</v>
      </c>
      <c r="P3543" s="11" t="s">
        <v>8273</v>
      </c>
      <c r="Q3543" t="s">
        <v>8274</v>
      </c>
      <c r="R3543" s="15">
        <f t="shared" si="302"/>
        <v>42222.730034722219</v>
      </c>
      <c r="S3543" s="15">
        <f t="shared" si="30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10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>
        <f t="shared" si="300"/>
        <v>0</v>
      </c>
      <c r="O3544">
        <f t="shared" si="301"/>
        <v>0.12</v>
      </c>
      <c r="P3544" s="11" t="s">
        <v>8273</v>
      </c>
      <c r="Q3544" t="s">
        <v>8274</v>
      </c>
      <c r="R3544" s="15">
        <f t="shared" si="302"/>
        <v>41829.599791666667</v>
      </c>
      <c r="S3544" s="15">
        <f t="shared" si="303"/>
        <v>41889.599791666667</v>
      </c>
      <c r="T3544">
        <f>YEAR(R3544)</f>
        <v>2014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>
        <f t="shared" si="300"/>
        <v>1</v>
      </c>
      <c r="O3545">
        <f t="shared" si="301"/>
        <v>0.34</v>
      </c>
      <c r="P3545" s="11" t="s">
        <v>8273</v>
      </c>
      <c r="Q3545" t="s">
        <v>8274</v>
      </c>
      <c r="R3545" s="15">
        <f t="shared" si="302"/>
        <v>42150.755312499998</v>
      </c>
      <c r="S3545" s="15">
        <f t="shared" si="30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10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>
        <f t="shared" si="300"/>
        <v>0</v>
      </c>
      <c r="O3546">
        <f t="shared" si="301"/>
        <v>0.42</v>
      </c>
      <c r="P3546" s="11" t="s">
        <v>8273</v>
      </c>
      <c r="Q3546" t="s">
        <v>8274</v>
      </c>
      <c r="R3546" s="15">
        <f t="shared" si="302"/>
        <v>42040.831678240742</v>
      </c>
      <c r="S3546" s="15">
        <f t="shared" si="303"/>
        <v>42070.831678240742</v>
      </c>
      <c r="T3546">
        <f t="shared" ref="T3546:T3550" si="306">YEAR(R3546)</f>
        <v>2015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10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>
        <f t="shared" si="300"/>
        <v>4</v>
      </c>
      <c r="O3547">
        <f t="shared" si="301"/>
        <v>1.25</v>
      </c>
      <c r="P3547" s="11" t="s">
        <v>8273</v>
      </c>
      <c r="Q3547" t="s">
        <v>8274</v>
      </c>
      <c r="R3547" s="15">
        <f t="shared" si="302"/>
        <v>42075.807395833333</v>
      </c>
      <c r="S3547" s="15">
        <f t="shared" si="303"/>
        <v>42105.807395833333</v>
      </c>
      <c r="T3547">
        <f t="shared" si="306"/>
        <v>2015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10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>
        <f t="shared" si="300"/>
        <v>1</v>
      </c>
      <c r="O3548">
        <f t="shared" si="301"/>
        <v>0.53</v>
      </c>
      <c r="P3548" s="11" t="s">
        <v>8273</v>
      </c>
      <c r="Q3548" t="s">
        <v>8274</v>
      </c>
      <c r="R3548" s="15">
        <f t="shared" si="302"/>
        <v>42073.660694444443</v>
      </c>
      <c r="S3548" s="15">
        <f t="shared" si="303"/>
        <v>42095.165972222225</v>
      </c>
      <c r="T3548">
        <f t="shared" si="306"/>
        <v>2015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>
        <f t="shared" si="300"/>
        <v>0</v>
      </c>
      <c r="O3549">
        <f t="shared" si="301"/>
        <v>0.03</v>
      </c>
      <c r="P3549" s="11" t="s">
        <v>8273</v>
      </c>
      <c r="Q3549" t="s">
        <v>8274</v>
      </c>
      <c r="R3549" s="15">
        <f t="shared" si="302"/>
        <v>42480.078715277778</v>
      </c>
      <c r="S3549" s="15">
        <f t="shared" si="303"/>
        <v>42504.165972222225</v>
      </c>
      <c r="T3549">
        <f t="shared" si="306"/>
        <v>2016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10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>
        <f t="shared" si="300"/>
        <v>0</v>
      </c>
      <c r="O3550">
        <f t="shared" si="301"/>
        <v>0.77</v>
      </c>
      <c r="P3550" s="11" t="s">
        <v>8273</v>
      </c>
      <c r="Q3550" t="s">
        <v>8274</v>
      </c>
      <c r="R3550" s="15">
        <f t="shared" si="302"/>
        <v>42411.942291666666</v>
      </c>
      <c r="S3550" s="15">
        <f t="shared" si="303"/>
        <v>42434.041666666672</v>
      </c>
      <c r="T3550">
        <f t="shared" si="306"/>
        <v>2016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>
        <f t="shared" si="300"/>
        <v>1</v>
      </c>
      <c r="O3551">
        <f t="shared" si="301"/>
        <v>0.24</v>
      </c>
      <c r="P3551" s="11" t="s">
        <v>8273</v>
      </c>
      <c r="Q3551" t="s">
        <v>8274</v>
      </c>
      <c r="R3551" s="15">
        <f t="shared" si="302"/>
        <v>42223.394363425927</v>
      </c>
      <c r="S3551" s="15">
        <f t="shared" si="30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10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>
        <f t="shared" si="300"/>
        <v>0</v>
      </c>
      <c r="O3552">
        <f t="shared" si="301"/>
        <v>0.16</v>
      </c>
      <c r="P3552" s="11" t="s">
        <v>8273</v>
      </c>
      <c r="Q3552" t="s">
        <v>8274</v>
      </c>
      <c r="R3552" s="15">
        <f t="shared" si="302"/>
        <v>42462.893495370372</v>
      </c>
      <c r="S3552" s="15">
        <f t="shared" si="30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10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>
        <f t="shared" si="300"/>
        <v>1</v>
      </c>
      <c r="O3553">
        <f t="shared" si="301"/>
        <v>0.4</v>
      </c>
      <c r="P3553" s="11" t="s">
        <v>8273</v>
      </c>
      <c r="Q3553" t="s">
        <v>8274</v>
      </c>
      <c r="R3553" s="15">
        <f t="shared" si="302"/>
        <v>41753.515856481477</v>
      </c>
      <c r="S3553" s="15">
        <f t="shared" si="303"/>
        <v>41781.921527777777</v>
      </c>
      <c r="T3553">
        <f>YEAR(R3553)</f>
        <v>2014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9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>
        <f t="shared" si="300"/>
        <v>1</v>
      </c>
      <c r="O3554">
        <f t="shared" si="301"/>
        <v>0.45</v>
      </c>
      <c r="P3554" s="11" t="s">
        <v>8273</v>
      </c>
      <c r="Q3554" t="s">
        <v>8274</v>
      </c>
      <c r="R3554" s="15">
        <f t="shared" si="302"/>
        <v>41788.587083333332</v>
      </c>
      <c r="S3554" s="15">
        <f t="shared" si="30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8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>
        <f t="shared" si="300"/>
        <v>0</v>
      </c>
      <c r="O3555">
        <f t="shared" si="301"/>
        <v>0.08</v>
      </c>
      <c r="P3555" s="11" t="s">
        <v>8273</v>
      </c>
      <c r="Q3555" t="s">
        <v>8274</v>
      </c>
      <c r="R3555" s="15">
        <f t="shared" si="302"/>
        <v>42196.028703703705</v>
      </c>
      <c r="S3555" s="15">
        <f t="shared" si="303"/>
        <v>42228</v>
      </c>
      <c r="T3555">
        <f t="shared" ref="T3555:T3556" si="307">YEAR(R3555)</f>
        <v>2015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8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>
        <f t="shared" si="300"/>
        <v>0</v>
      </c>
      <c r="O3556">
        <f t="shared" si="301"/>
        <v>0.15</v>
      </c>
      <c r="P3556" s="11" t="s">
        <v>8273</v>
      </c>
      <c r="Q3556" t="s">
        <v>8274</v>
      </c>
      <c r="R3556" s="15">
        <f t="shared" si="302"/>
        <v>42016.050451388888</v>
      </c>
      <c r="S3556" s="15">
        <f t="shared" si="303"/>
        <v>42046.708333333328</v>
      </c>
      <c r="T3556">
        <f t="shared" si="307"/>
        <v>2015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8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>
        <f t="shared" si="300"/>
        <v>0</v>
      </c>
      <c r="O3557">
        <f t="shared" si="301"/>
        <v>0.56999999999999995</v>
      </c>
      <c r="P3557" s="11" t="s">
        <v>8273</v>
      </c>
      <c r="Q3557" t="s">
        <v>8274</v>
      </c>
      <c r="R3557" s="15">
        <f t="shared" si="302"/>
        <v>42661.442060185189</v>
      </c>
      <c r="S3557" s="15">
        <f t="shared" si="303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8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>
        <f t="shared" si="300"/>
        <v>0</v>
      </c>
      <c r="O3558">
        <f t="shared" si="301"/>
        <v>0.4</v>
      </c>
      <c r="P3558" s="11" t="s">
        <v>8273</v>
      </c>
      <c r="Q3558" t="s">
        <v>8274</v>
      </c>
      <c r="R3558" s="15">
        <f t="shared" si="302"/>
        <v>41808.649583333332</v>
      </c>
      <c r="S3558" s="15">
        <f t="shared" si="30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8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>
        <f t="shared" si="300"/>
        <v>0</v>
      </c>
      <c r="O3559">
        <f t="shared" si="301"/>
        <v>0.01</v>
      </c>
      <c r="P3559" s="11" t="s">
        <v>8273</v>
      </c>
      <c r="Q3559" t="s">
        <v>8274</v>
      </c>
      <c r="R3559" s="15">
        <f t="shared" si="302"/>
        <v>41730.276747685188</v>
      </c>
      <c r="S3559" s="15">
        <f t="shared" si="303"/>
        <v>41764.276747685188</v>
      </c>
      <c r="T3559">
        <f>YEAR(R3559)</f>
        <v>2014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7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>
        <f t="shared" si="300"/>
        <v>2</v>
      </c>
      <c r="O3560">
        <f t="shared" si="301"/>
        <v>0.32</v>
      </c>
      <c r="P3560" s="11" t="s">
        <v>8273</v>
      </c>
      <c r="Q3560" t="s">
        <v>8274</v>
      </c>
      <c r="R3560" s="15">
        <f t="shared" si="302"/>
        <v>42139.816840277781</v>
      </c>
      <c r="S3560" s="15">
        <f t="shared" si="30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7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>
        <f t="shared" si="300"/>
        <v>1</v>
      </c>
      <c r="O3561">
        <f t="shared" si="301"/>
        <v>0.28999999999999998</v>
      </c>
      <c r="P3561" s="11" t="s">
        <v>8273</v>
      </c>
      <c r="Q3561" t="s">
        <v>8274</v>
      </c>
      <c r="R3561" s="15">
        <f t="shared" si="302"/>
        <v>42194.096157407403</v>
      </c>
      <c r="S3561" s="15">
        <f t="shared" si="30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7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>
        <f t="shared" si="300"/>
        <v>0</v>
      </c>
      <c r="O3562">
        <f t="shared" si="301"/>
        <v>0.09</v>
      </c>
      <c r="P3562" s="11" t="s">
        <v>8273</v>
      </c>
      <c r="Q3562" t="s">
        <v>8274</v>
      </c>
      <c r="R3562" s="15">
        <f t="shared" si="302"/>
        <v>42115.889652777783</v>
      </c>
      <c r="S3562" s="15">
        <f t="shared" si="30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6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>
        <f t="shared" si="300"/>
        <v>0</v>
      </c>
      <c r="O3563">
        <f t="shared" si="301"/>
        <v>0.11</v>
      </c>
      <c r="P3563" s="11" t="s">
        <v>8273</v>
      </c>
      <c r="Q3563" t="s">
        <v>8274</v>
      </c>
      <c r="R3563" s="15">
        <f t="shared" si="302"/>
        <v>42203.680300925931</v>
      </c>
      <c r="S3563" s="15">
        <f t="shared" si="303"/>
        <v>42221.774999999994</v>
      </c>
      <c r="T3563">
        <f>YEAR(R3563)</f>
        <v>2015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6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>
        <f t="shared" si="300"/>
        <v>2</v>
      </c>
      <c r="O3564">
        <f t="shared" si="301"/>
        <v>0.19</v>
      </c>
      <c r="P3564" s="11" t="s">
        <v>8273</v>
      </c>
      <c r="Q3564" t="s">
        <v>8274</v>
      </c>
      <c r="R3564" s="15">
        <f t="shared" si="302"/>
        <v>42433.761886574073</v>
      </c>
      <c r="S3564" s="15">
        <f t="shared" si="303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6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>
        <f t="shared" si="300"/>
        <v>1</v>
      </c>
      <c r="O3565">
        <f t="shared" si="301"/>
        <v>0.24</v>
      </c>
      <c r="P3565" s="11" t="s">
        <v>8273</v>
      </c>
      <c r="Q3565" t="s">
        <v>8274</v>
      </c>
      <c r="R3565" s="15">
        <f t="shared" si="302"/>
        <v>42555.671944444446</v>
      </c>
      <c r="S3565" s="15">
        <f t="shared" si="30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6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>
        <f t="shared" si="300"/>
        <v>1</v>
      </c>
      <c r="O3566">
        <f t="shared" si="301"/>
        <v>0.35</v>
      </c>
      <c r="P3566" s="11" t="s">
        <v>8273</v>
      </c>
      <c r="Q3566" t="s">
        <v>8274</v>
      </c>
      <c r="R3566" s="15">
        <f t="shared" si="302"/>
        <v>42236.623252314821</v>
      </c>
      <c r="S3566" s="15">
        <f t="shared" si="303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6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>
        <f t="shared" si="300"/>
        <v>1</v>
      </c>
      <c r="O3567">
        <f t="shared" si="301"/>
        <v>0.5</v>
      </c>
      <c r="P3567" s="11" t="s">
        <v>8273</v>
      </c>
      <c r="Q3567" t="s">
        <v>8274</v>
      </c>
      <c r="R3567" s="15">
        <f t="shared" si="302"/>
        <v>41974.743148148147</v>
      </c>
      <c r="S3567" s="15">
        <f t="shared" si="303"/>
        <v>42004.743148148147</v>
      </c>
      <c r="T3567">
        <f>YEAR(R3567)</f>
        <v>2014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6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>
        <f t="shared" si="300"/>
        <v>0</v>
      </c>
      <c r="O3568">
        <f t="shared" si="301"/>
        <v>0.16</v>
      </c>
      <c r="P3568" s="11" t="s">
        <v>8273</v>
      </c>
      <c r="Q3568" t="s">
        <v>8274</v>
      </c>
      <c r="R3568" s="15">
        <f t="shared" si="302"/>
        <v>41997.507905092592</v>
      </c>
      <c r="S3568" s="15">
        <f t="shared" si="303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6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>
        <f t="shared" si="300"/>
        <v>1</v>
      </c>
      <c r="O3569">
        <f t="shared" si="301"/>
        <v>0.15</v>
      </c>
      <c r="P3569" s="11" t="s">
        <v>8273</v>
      </c>
      <c r="Q3569" t="s">
        <v>8274</v>
      </c>
      <c r="R3569" s="15">
        <f t="shared" si="302"/>
        <v>42135.810694444444</v>
      </c>
      <c r="S3569" s="15">
        <f t="shared" si="30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>
        <f t="shared" si="300"/>
        <v>1</v>
      </c>
      <c r="O3570">
        <f t="shared" si="301"/>
        <v>0.32</v>
      </c>
      <c r="P3570" s="11" t="s">
        <v>8273</v>
      </c>
      <c r="Q3570" t="s">
        <v>8274</v>
      </c>
      <c r="R3570" s="15">
        <f t="shared" si="302"/>
        <v>41869.740671296298</v>
      </c>
      <c r="S3570" s="15">
        <f t="shared" si="303"/>
        <v>41899.740671296298</v>
      </c>
      <c r="T3570">
        <f t="shared" ref="T3570:T3572" si="308">YEAR(R3570)</f>
        <v>2014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>
        <f t="shared" si="300"/>
        <v>0</v>
      </c>
      <c r="O3571">
        <f t="shared" si="301"/>
        <v>0.12</v>
      </c>
      <c r="P3571" s="11" t="s">
        <v>8273</v>
      </c>
      <c r="Q3571" t="s">
        <v>8274</v>
      </c>
      <c r="R3571" s="15">
        <f t="shared" si="302"/>
        <v>41982.688611111109</v>
      </c>
      <c r="S3571" s="15">
        <f t="shared" si="303"/>
        <v>42012.688611111109</v>
      </c>
      <c r="T3571">
        <f t="shared" si="308"/>
        <v>2014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>
        <f t="shared" si="300"/>
        <v>0</v>
      </c>
      <c r="O3572">
        <f t="shared" si="301"/>
        <v>0.19</v>
      </c>
      <c r="P3572" s="11" t="s">
        <v>8273</v>
      </c>
      <c r="Q3572" t="s">
        <v>8274</v>
      </c>
      <c r="R3572" s="15">
        <f t="shared" si="302"/>
        <v>41976.331979166673</v>
      </c>
      <c r="S3572" s="15">
        <f t="shared" si="303"/>
        <v>42004.291666666672</v>
      </c>
      <c r="T3572">
        <f t="shared" si="308"/>
        <v>2014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5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>
        <f t="shared" si="300"/>
        <v>0</v>
      </c>
      <c r="O3573">
        <f t="shared" si="301"/>
        <v>0.2</v>
      </c>
      <c r="P3573" s="11" t="s">
        <v>8273</v>
      </c>
      <c r="Q3573" t="s">
        <v>8274</v>
      </c>
      <c r="R3573" s="15">
        <f t="shared" si="302"/>
        <v>41912.858946759261</v>
      </c>
      <c r="S3573" s="15">
        <f t="shared" si="30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>
        <f t="shared" si="300"/>
        <v>1</v>
      </c>
      <c r="O3574">
        <f t="shared" si="301"/>
        <v>0.56000000000000005</v>
      </c>
      <c r="P3574" s="11" t="s">
        <v>8273</v>
      </c>
      <c r="Q3574" t="s">
        <v>8274</v>
      </c>
      <c r="R3574" s="15">
        <f t="shared" si="302"/>
        <v>42146.570393518516</v>
      </c>
      <c r="S3574" s="15">
        <f t="shared" si="30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5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>
        <f t="shared" si="300"/>
        <v>0</v>
      </c>
      <c r="O3575">
        <f t="shared" si="301"/>
        <v>0.06</v>
      </c>
      <c r="P3575" s="11" t="s">
        <v>8273</v>
      </c>
      <c r="Q3575" t="s">
        <v>8274</v>
      </c>
      <c r="R3575" s="15">
        <f t="shared" si="302"/>
        <v>41921.375532407408</v>
      </c>
      <c r="S3575" s="15">
        <f t="shared" si="30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>
        <f t="shared" si="300"/>
        <v>0</v>
      </c>
      <c r="O3576">
        <f t="shared" si="301"/>
        <v>0.11</v>
      </c>
      <c r="P3576" s="11" t="s">
        <v>8273</v>
      </c>
      <c r="Q3576" t="s">
        <v>8274</v>
      </c>
      <c r="R3576" s="15">
        <f t="shared" si="302"/>
        <v>41926.942685185182</v>
      </c>
      <c r="S3576" s="15">
        <f t="shared" si="303"/>
        <v>41956.984351851846</v>
      </c>
      <c r="T3576">
        <f t="shared" ref="T3576:T3579" si="309">YEAR(R3576)</f>
        <v>2014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5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>
        <f t="shared" si="300"/>
        <v>0</v>
      </c>
      <c r="O3577">
        <f t="shared" si="301"/>
        <v>0.05</v>
      </c>
      <c r="P3577" s="11" t="s">
        <v>8273</v>
      </c>
      <c r="Q3577" t="s">
        <v>8274</v>
      </c>
      <c r="R3577" s="15">
        <f t="shared" si="302"/>
        <v>42561.783877314811</v>
      </c>
      <c r="S3577" s="15">
        <f t="shared" si="303"/>
        <v>42593.165972222225</v>
      </c>
      <c r="T3577">
        <f t="shared" si="309"/>
        <v>2016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5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>
        <f t="shared" si="300"/>
        <v>5</v>
      </c>
      <c r="O3578">
        <f t="shared" si="301"/>
        <v>1</v>
      </c>
      <c r="P3578" s="11" t="s">
        <v>8273</v>
      </c>
      <c r="Q3578" t="s">
        <v>8274</v>
      </c>
      <c r="R3578" s="15">
        <f t="shared" si="302"/>
        <v>42649.54923611111</v>
      </c>
      <c r="S3578" s="15">
        <f t="shared" si="303"/>
        <v>42709.590902777782</v>
      </c>
      <c r="T3578">
        <f t="shared" si="309"/>
        <v>2016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5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>
        <f t="shared" si="300"/>
        <v>1</v>
      </c>
      <c r="O3579">
        <f t="shared" si="301"/>
        <v>0.19</v>
      </c>
      <c r="P3579" s="11" t="s">
        <v>8273</v>
      </c>
      <c r="Q3579" t="s">
        <v>8274</v>
      </c>
      <c r="R3579" s="15">
        <f t="shared" si="302"/>
        <v>42093.786840277782</v>
      </c>
      <c r="S3579" s="15">
        <f t="shared" si="303"/>
        <v>42120.26944444445</v>
      </c>
      <c r="T3579">
        <f t="shared" si="309"/>
        <v>2015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5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>
        <f t="shared" si="300"/>
        <v>0</v>
      </c>
      <c r="O3580">
        <f t="shared" si="301"/>
        <v>0.14000000000000001</v>
      </c>
      <c r="P3580" s="11" t="s">
        <v>8273</v>
      </c>
      <c r="Q3580" t="s">
        <v>8274</v>
      </c>
      <c r="R3580" s="15">
        <f t="shared" si="302"/>
        <v>42460.733530092592</v>
      </c>
      <c r="S3580" s="15">
        <f t="shared" si="303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>
        <f t="shared" si="300"/>
        <v>1</v>
      </c>
      <c r="O3581">
        <f t="shared" si="301"/>
        <v>0.36</v>
      </c>
      <c r="P3581" s="11" t="s">
        <v>8273</v>
      </c>
      <c r="Q3581" t="s">
        <v>8274</v>
      </c>
      <c r="R3581" s="15">
        <f t="shared" si="302"/>
        <v>42430.762222222227</v>
      </c>
      <c r="S3581" s="15">
        <f t="shared" si="30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>
        <f t="shared" si="300"/>
        <v>1</v>
      </c>
      <c r="O3582">
        <f t="shared" si="301"/>
        <v>0.19</v>
      </c>
      <c r="P3582" s="11" t="s">
        <v>8273</v>
      </c>
      <c r="Q3582" t="s">
        <v>8274</v>
      </c>
      <c r="R3582" s="15">
        <f t="shared" si="302"/>
        <v>42026.176180555558</v>
      </c>
      <c r="S3582" s="15">
        <f t="shared" si="303"/>
        <v>42064.207638888889</v>
      </c>
      <c r="T3582">
        <f>YEAR(R3582)</f>
        <v>2015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5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>
        <f t="shared" si="300"/>
        <v>0</v>
      </c>
      <c r="O3583">
        <f t="shared" si="301"/>
        <v>0.11</v>
      </c>
      <c r="P3583" s="11" t="s">
        <v>8273</v>
      </c>
      <c r="Q3583" t="s">
        <v>8274</v>
      </c>
      <c r="R3583" s="15">
        <f t="shared" si="302"/>
        <v>41836.471180555556</v>
      </c>
      <c r="S3583" s="15">
        <f t="shared" si="30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5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>
        <f t="shared" si="300"/>
        <v>1</v>
      </c>
      <c r="O3584">
        <f t="shared" si="301"/>
        <v>0.1</v>
      </c>
      <c r="P3584" s="11" t="s">
        <v>8273</v>
      </c>
      <c r="Q3584" t="s">
        <v>8274</v>
      </c>
      <c r="R3584" s="15">
        <f t="shared" si="302"/>
        <v>42451.095856481479</v>
      </c>
      <c r="S3584" s="15">
        <f t="shared" si="303"/>
        <v>42465.095856481479</v>
      </c>
      <c r="T3584">
        <f t="shared" ref="T3584:T3585" si="310">YEAR(R3584)</f>
        <v>2016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>
        <f t="shared" si="300"/>
        <v>0</v>
      </c>
      <c r="O3585">
        <f t="shared" si="301"/>
        <v>0.21</v>
      </c>
      <c r="P3585" s="11" t="s">
        <v>8273</v>
      </c>
      <c r="Q3585" t="s">
        <v>8274</v>
      </c>
      <c r="R3585" s="15">
        <f t="shared" si="302"/>
        <v>42418.425983796296</v>
      </c>
      <c r="S3585" s="15">
        <f t="shared" si="303"/>
        <v>42478.384317129632</v>
      </c>
      <c r="T3585">
        <f t="shared" si="310"/>
        <v>2016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>
        <f t="shared" si="300"/>
        <v>0</v>
      </c>
      <c r="O3586">
        <f t="shared" si="301"/>
        <v>0.04</v>
      </c>
      <c r="P3586" s="11" t="s">
        <v>8273</v>
      </c>
      <c r="Q3586" t="s">
        <v>8274</v>
      </c>
      <c r="R3586" s="15">
        <f t="shared" si="302"/>
        <v>42168.316481481481</v>
      </c>
      <c r="S3586" s="15">
        <f t="shared" si="30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>
        <f t="shared" ref="N3587:N3650" si="311">ROUND(E3587/D3587*100,0)</f>
        <v>0</v>
      </c>
      <c r="O3587">
        <f t="shared" ref="O3587:O3650" si="312">IFERROR(ROUND(E3587/L3587,2),0)</f>
        <v>0.22</v>
      </c>
      <c r="P3587" s="11" t="s">
        <v>8273</v>
      </c>
      <c r="Q3587" t="s">
        <v>8274</v>
      </c>
      <c r="R3587" s="15">
        <f t="shared" ref="R3587:R3650" si="313">(((J3587/60)/60)/24)+DATE(1970,1,1)</f>
        <v>41964.716319444444</v>
      </c>
      <c r="S3587" s="15">
        <f t="shared" ref="S3587:S3650" si="314">(((I3587/60)/60)/24)+DATE(1970,1,1)</f>
        <v>41994.716319444444</v>
      </c>
      <c r="T3587">
        <f t="shared" ref="T3587:T3588" si="315">YEAR(R3587)</f>
        <v>2014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5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>
        <f t="shared" si="311"/>
        <v>0</v>
      </c>
      <c r="O3588">
        <f t="shared" si="312"/>
        <v>0.09</v>
      </c>
      <c r="P3588" s="11" t="s">
        <v>8273</v>
      </c>
      <c r="Q3588" t="s">
        <v>8274</v>
      </c>
      <c r="R3588" s="15">
        <f t="shared" si="313"/>
        <v>42576.697569444441</v>
      </c>
      <c r="S3588" s="15">
        <f t="shared" si="314"/>
        <v>42636.697569444441</v>
      </c>
      <c r="T3588">
        <f t="shared" si="315"/>
        <v>2016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5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>
        <f t="shared" si="311"/>
        <v>1</v>
      </c>
      <c r="O3589">
        <f t="shared" si="312"/>
        <v>0.18</v>
      </c>
      <c r="P3589" s="11" t="s">
        <v>8273</v>
      </c>
      <c r="Q3589" t="s">
        <v>8274</v>
      </c>
      <c r="R3589" s="15">
        <f t="shared" si="313"/>
        <v>42503.539976851855</v>
      </c>
      <c r="S3589" s="15">
        <f t="shared" si="314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5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>
        <f t="shared" si="311"/>
        <v>3</v>
      </c>
      <c r="O3590">
        <f t="shared" si="312"/>
        <v>0.45</v>
      </c>
      <c r="P3590" s="11" t="s">
        <v>8273</v>
      </c>
      <c r="Q3590" t="s">
        <v>8274</v>
      </c>
      <c r="R3590" s="15">
        <f t="shared" si="313"/>
        <v>42101.828819444447</v>
      </c>
      <c r="S3590" s="15">
        <f t="shared" si="314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>
        <f t="shared" si="311"/>
        <v>0</v>
      </c>
      <c r="O3591">
        <f t="shared" si="312"/>
        <v>0.08</v>
      </c>
      <c r="P3591" s="11" t="s">
        <v>8273</v>
      </c>
      <c r="Q3591" t="s">
        <v>8274</v>
      </c>
      <c r="R3591" s="15">
        <f t="shared" si="313"/>
        <v>42125.647534722222</v>
      </c>
      <c r="S3591" s="15">
        <f t="shared" si="314"/>
        <v>42150.647534722222</v>
      </c>
      <c r="T3591">
        <f>YEAR(R3591)</f>
        <v>2015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>
        <f t="shared" si="311"/>
        <v>0</v>
      </c>
      <c r="O3592">
        <f t="shared" si="312"/>
        <v>7.0000000000000007E-2</v>
      </c>
      <c r="P3592" s="11" t="s">
        <v>8273</v>
      </c>
      <c r="Q3592" t="s">
        <v>8274</v>
      </c>
      <c r="R3592" s="15">
        <f t="shared" si="313"/>
        <v>41902.333726851852</v>
      </c>
      <c r="S3592" s="15">
        <f t="shared" si="314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>
        <f t="shared" si="311"/>
        <v>1</v>
      </c>
      <c r="O3593">
        <f t="shared" si="312"/>
        <v>0.28000000000000003</v>
      </c>
      <c r="P3593" s="11" t="s">
        <v>8273</v>
      </c>
      <c r="Q3593" t="s">
        <v>8274</v>
      </c>
      <c r="R3593" s="15">
        <f t="shared" si="313"/>
        <v>42003.948425925926</v>
      </c>
      <c r="S3593" s="15">
        <f t="shared" si="314"/>
        <v>42028.207638888889</v>
      </c>
      <c r="T3593">
        <f t="shared" ref="T3593:T3597" si="316">YEAR(R3593)</f>
        <v>2014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>
        <f t="shared" si="311"/>
        <v>0</v>
      </c>
      <c r="O3594">
        <f t="shared" si="312"/>
        <v>0.14000000000000001</v>
      </c>
      <c r="P3594" s="11" t="s">
        <v>8273</v>
      </c>
      <c r="Q3594" t="s">
        <v>8274</v>
      </c>
      <c r="R3594" s="15">
        <f t="shared" si="313"/>
        <v>41988.829942129625</v>
      </c>
      <c r="S3594" s="15">
        <f t="shared" si="314"/>
        <v>42046.207638888889</v>
      </c>
      <c r="T3594">
        <f t="shared" si="316"/>
        <v>2014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5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>
        <f t="shared" si="311"/>
        <v>0</v>
      </c>
      <c r="O3595">
        <f t="shared" si="312"/>
        <v>0.12</v>
      </c>
      <c r="P3595" s="11" t="s">
        <v>8273</v>
      </c>
      <c r="Q3595" t="s">
        <v>8274</v>
      </c>
      <c r="R3595" s="15">
        <f t="shared" si="313"/>
        <v>41974.898599537039</v>
      </c>
      <c r="S3595" s="15">
        <f t="shared" si="314"/>
        <v>42009.851388888885</v>
      </c>
      <c r="T3595">
        <f t="shared" si="316"/>
        <v>2014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>
        <f t="shared" si="311"/>
        <v>0</v>
      </c>
      <c r="O3596">
        <f t="shared" si="312"/>
        <v>0.14000000000000001</v>
      </c>
      <c r="P3596" s="11" t="s">
        <v>8273</v>
      </c>
      <c r="Q3596" t="s">
        <v>8274</v>
      </c>
      <c r="R3596" s="15">
        <f t="shared" si="313"/>
        <v>42592.066921296297</v>
      </c>
      <c r="S3596" s="15">
        <f t="shared" si="314"/>
        <v>42617.066921296297</v>
      </c>
      <c r="T3596">
        <f t="shared" si="316"/>
        <v>2016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5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>
        <f t="shared" si="311"/>
        <v>0</v>
      </c>
      <c r="O3597">
        <f t="shared" si="312"/>
        <v>0.08</v>
      </c>
      <c r="P3597" s="11" t="s">
        <v>8273</v>
      </c>
      <c r="Q3597" t="s">
        <v>8274</v>
      </c>
      <c r="R3597" s="15">
        <f t="shared" si="313"/>
        <v>42050.008368055554</v>
      </c>
      <c r="S3597" s="15">
        <f t="shared" si="314"/>
        <v>42076.290972222225</v>
      </c>
      <c r="T3597">
        <f t="shared" si="316"/>
        <v>2015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>
        <f t="shared" si="311"/>
        <v>0</v>
      </c>
      <c r="O3598">
        <f t="shared" si="312"/>
        <v>0.33</v>
      </c>
      <c r="P3598" s="11" t="s">
        <v>8273</v>
      </c>
      <c r="Q3598" t="s">
        <v>8274</v>
      </c>
      <c r="R3598" s="15">
        <f t="shared" si="313"/>
        <v>41856.715069444443</v>
      </c>
      <c r="S3598" s="15">
        <f t="shared" si="314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>
        <f t="shared" si="311"/>
        <v>0</v>
      </c>
      <c r="O3599">
        <f t="shared" si="312"/>
        <v>0.15</v>
      </c>
      <c r="P3599" s="11" t="s">
        <v>8273</v>
      </c>
      <c r="Q3599" t="s">
        <v>8274</v>
      </c>
      <c r="R3599" s="15">
        <f t="shared" si="313"/>
        <v>42417.585532407407</v>
      </c>
      <c r="S3599" s="15">
        <f t="shared" si="314"/>
        <v>42432.249305555553</v>
      </c>
      <c r="T3599">
        <f t="shared" ref="T3599:T3602" si="317">YEAR(R3599)</f>
        <v>2016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>
        <f t="shared" si="311"/>
        <v>1</v>
      </c>
      <c r="O3600">
        <f t="shared" si="312"/>
        <v>0.19</v>
      </c>
      <c r="P3600" s="11" t="s">
        <v>8273</v>
      </c>
      <c r="Q3600" t="s">
        <v>8274</v>
      </c>
      <c r="R3600" s="15">
        <f t="shared" si="313"/>
        <v>41866.79886574074</v>
      </c>
      <c r="S3600" s="15">
        <f t="shared" si="314"/>
        <v>41885.207638888889</v>
      </c>
      <c r="T3600">
        <f t="shared" si="317"/>
        <v>2014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4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>
        <f t="shared" si="311"/>
        <v>1</v>
      </c>
      <c r="O3601">
        <f t="shared" si="312"/>
        <v>0.24</v>
      </c>
      <c r="P3601" s="11" t="s">
        <v>8273</v>
      </c>
      <c r="Q3601" t="s">
        <v>8274</v>
      </c>
      <c r="R3601" s="15">
        <f t="shared" si="313"/>
        <v>42220.79487268519</v>
      </c>
      <c r="S3601" s="15">
        <f t="shared" si="314"/>
        <v>42246</v>
      </c>
      <c r="T3601">
        <f t="shared" si="317"/>
        <v>2015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4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>
        <f t="shared" si="311"/>
        <v>40</v>
      </c>
      <c r="O3602">
        <f t="shared" si="312"/>
        <v>1</v>
      </c>
      <c r="P3602" s="11" t="s">
        <v>8273</v>
      </c>
      <c r="Q3602" t="s">
        <v>8274</v>
      </c>
      <c r="R3602" s="15">
        <f t="shared" si="313"/>
        <v>42628.849120370374</v>
      </c>
      <c r="S3602" s="15">
        <f t="shared" si="314"/>
        <v>42656.849120370374</v>
      </c>
      <c r="T3602">
        <f t="shared" si="317"/>
        <v>2016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4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>
        <f t="shared" si="311"/>
        <v>0</v>
      </c>
      <c r="O3603">
        <f t="shared" si="312"/>
        <v>0.08</v>
      </c>
      <c r="P3603" s="11" t="s">
        <v>8273</v>
      </c>
      <c r="Q3603" t="s">
        <v>8274</v>
      </c>
      <c r="R3603" s="15">
        <f t="shared" si="313"/>
        <v>41990.99863425926</v>
      </c>
      <c r="S3603" s="15">
        <f t="shared" si="314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>
        <f t="shared" si="311"/>
        <v>0</v>
      </c>
      <c r="O3604">
        <f t="shared" si="312"/>
        <v>0.08</v>
      </c>
      <c r="P3604" s="11" t="s">
        <v>8273</v>
      </c>
      <c r="Q3604" t="s">
        <v>8274</v>
      </c>
      <c r="R3604" s="15">
        <f t="shared" si="313"/>
        <v>42447.894432870366</v>
      </c>
      <c r="S3604" s="15">
        <f t="shared" si="314"/>
        <v>42507.894432870366</v>
      </c>
      <c r="T3604">
        <f t="shared" ref="T3604:T3606" si="318">YEAR(R3604)</f>
        <v>2016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3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>
        <f t="shared" si="311"/>
        <v>0</v>
      </c>
      <c r="O3605">
        <f t="shared" si="312"/>
        <v>0.05</v>
      </c>
      <c r="P3605" s="11" t="s">
        <v>8273</v>
      </c>
      <c r="Q3605" t="s">
        <v>8274</v>
      </c>
      <c r="R3605" s="15">
        <f t="shared" si="313"/>
        <v>42283.864351851851</v>
      </c>
      <c r="S3605" s="15">
        <f t="shared" si="314"/>
        <v>42313.906018518523</v>
      </c>
      <c r="T3605">
        <f t="shared" si="318"/>
        <v>2015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>
        <f t="shared" si="311"/>
        <v>0</v>
      </c>
      <c r="O3606">
        <f t="shared" si="312"/>
        <v>0.04</v>
      </c>
      <c r="P3606" s="11" t="s">
        <v>8273</v>
      </c>
      <c r="Q3606" t="s">
        <v>8274</v>
      </c>
      <c r="R3606" s="15">
        <f t="shared" si="313"/>
        <v>42483.015694444446</v>
      </c>
      <c r="S3606" s="15">
        <f t="shared" si="314"/>
        <v>42489.290972222225</v>
      </c>
      <c r="T3606">
        <f t="shared" si="318"/>
        <v>2016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3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>
        <f t="shared" si="311"/>
        <v>1</v>
      </c>
      <c r="O3607">
        <f t="shared" si="312"/>
        <v>0.2</v>
      </c>
      <c r="P3607" s="11" t="s">
        <v>8273</v>
      </c>
      <c r="Q3607" t="s">
        <v>8274</v>
      </c>
      <c r="R3607" s="15">
        <f t="shared" si="313"/>
        <v>42383.793124999997</v>
      </c>
      <c r="S3607" s="15">
        <f t="shared" si="314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>
        <f t="shared" si="311"/>
        <v>0</v>
      </c>
      <c r="O3608">
        <f t="shared" si="312"/>
        <v>0.05</v>
      </c>
      <c r="P3608" s="11" t="s">
        <v>8273</v>
      </c>
      <c r="Q3608" t="s">
        <v>8274</v>
      </c>
      <c r="R3608" s="15">
        <f t="shared" si="313"/>
        <v>42566.604826388888</v>
      </c>
      <c r="S3608" s="15">
        <f t="shared" si="314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3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>
        <f t="shared" si="311"/>
        <v>1</v>
      </c>
      <c r="O3609">
        <f t="shared" si="312"/>
        <v>0.15</v>
      </c>
      <c r="P3609" s="11" t="s">
        <v>8273</v>
      </c>
      <c r="Q3609" t="s">
        <v>8274</v>
      </c>
      <c r="R3609" s="15">
        <f t="shared" si="313"/>
        <v>42338.963912037041</v>
      </c>
      <c r="S3609" s="15">
        <f t="shared" si="314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3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>
        <f t="shared" si="311"/>
        <v>0</v>
      </c>
      <c r="O3610">
        <f t="shared" si="312"/>
        <v>0.11</v>
      </c>
      <c r="P3610" s="11" t="s">
        <v>8273</v>
      </c>
      <c r="Q3610" t="s">
        <v>8274</v>
      </c>
      <c r="R3610" s="15">
        <f t="shared" si="313"/>
        <v>42506.709375000006</v>
      </c>
      <c r="S3610" s="15">
        <f t="shared" si="314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>
        <f t="shared" si="311"/>
        <v>0</v>
      </c>
      <c r="O3611">
        <f t="shared" si="312"/>
        <v>0.14000000000000001</v>
      </c>
      <c r="P3611" s="11" t="s">
        <v>8273</v>
      </c>
      <c r="Q3611" t="s">
        <v>8274</v>
      </c>
      <c r="R3611" s="15">
        <f t="shared" si="313"/>
        <v>42429.991724537031</v>
      </c>
      <c r="S3611" s="15">
        <f t="shared" si="314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>
        <f t="shared" si="311"/>
        <v>0</v>
      </c>
      <c r="O3612">
        <f t="shared" si="312"/>
        <v>0.1</v>
      </c>
      <c r="P3612" s="11" t="s">
        <v>8273</v>
      </c>
      <c r="Q3612" t="s">
        <v>8274</v>
      </c>
      <c r="R3612" s="15">
        <f t="shared" si="313"/>
        <v>42203.432129629626</v>
      </c>
      <c r="S3612" s="15">
        <f t="shared" si="314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>
        <f t="shared" si="311"/>
        <v>0</v>
      </c>
      <c r="O3613">
        <f t="shared" si="312"/>
        <v>0.06</v>
      </c>
      <c r="P3613" s="11" t="s">
        <v>8273</v>
      </c>
      <c r="Q3613" t="s">
        <v>8274</v>
      </c>
      <c r="R3613" s="15">
        <f t="shared" si="313"/>
        <v>42072.370381944449</v>
      </c>
      <c r="S3613" s="15">
        <f t="shared" si="314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3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>
        <f t="shared" si="311"/>
        <v>0</v>
      </c>
      <c r="O3614">
        <f t="shared" si="312"/>
        <v>0.05</v>
      </c>
      <c r="P3614" s="11" t="s">
        <v>8273</v>
      </c>
      <c r="Q3614" t="s">
        <v>8274</v>
      </c>
      <c r="R3614" s="15">
        <f t="shared" si="313"/>
        <v>41789.726979166669</v>
      </c>
      <c r="S3614" s="15">
        <f t="shared" si="314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3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>
        <f t="shared" si="311"/>
        <v>0</v>
      </c>
      <c r="O3615">
        <f t="shared" si="312"/>
        <v>0.15</v>
      </c>
      <c r="P3615" s="11" t="s">
        <v>8273</v>
      </c>
      <c r="Q3615" t="s">
        <v>8274</v>
      </c>
      <c r="R3615" s="15">
        <f t="shared" si="313"/>
        <v>41788.58997685185</v>
      </c>
      <c r="S3615" s="15">
        <f t="shared" si="314"/>
        <v>41818.58997685185</v>
      </c>
      <c r="T3615">
        <f t="shared" ref="T3615:T3616" si="319">YEAR(R3615)</f>
        <v>2014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>
        <f t="shared" si="311"/>
        <v>0</v>
      </c>
      <c r="O3616">
        <f t="shared" si="312"/>
        <v>0.04</v>
      </c>
      <c r="P3616" s="11" t="s">
        <v>8273</v>
      </c>
      <c r="Q3616" t="s">
        <v>8274</v>
      </c>
      <c r="R3616" s="15">
        <f t="shared" si="313"/>
        <v>42144.041851851856</v>
      </c>
      <c r="S3616" s="15">
        <f t="shared" si="314"/>
        <v>42174.041851851856</v>
      </c>
      <c r="T3616">
        <f t="shared" si="319"/>
        <v>2015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>
        <f t="shared" si="311"/>
        <v>0</v>
      </c>
      <c r="O3617">
        <f t="shared" si="312"/>
        <v>0.03</v>
      </c>
      <c r="P3617" s="11" t="s">
        <v>8273</v>
      </c>
      <c r="Q3617" t="s">
        <v>8274</v>
      </c>
      <c r="R3617" s="15">
        <f t="shared" si="313"/>
        <v>42318.593703703707</v>
      </c>
      <c r="S3617" s="15">
        <f t="shared" si="314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>
        <f t="shared" si="311"/>
        <v>0</v>
      </c>
      <c r="O3618">
        <f t="shared" si="312"/>
        <v>0.04</v>
      </c>
      <c r="P3618" s="11" t="s">
        <v>8273</v>
      </c>
      <c r="Q3618" t="s">
        <v>8274</v>
      </c>
      <c r="R3618" s="15">
        <f t="shared" si="313"/>
        <v>42052.949814814812</v>
      </c>
      <c r="S3618" s="15">
        <f t="shared" si="314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2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>
        <f t="shared" si="311"/>
        <v>0</v>
      </c>
      <c r="O3619">
        <f t="shared" si="312"/>
        <v>0.04</v>
      </c>
      <c r="P3619" s="11" t="s">
        <v>8273</v>
      </c>
      <c r="Q3619" t="s">
        <v>8274</v>
      </c>
      <c r="R3619" s="15">
        <f t="shared" si="313"/>
        <v>42779.610289351855</v>
      </c>
      <c r="S3619" s="15">
        <f t="shared" si="314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>
        <f t="shared" si="311"/>
        <v>0</v>
      </c>
      <c r="O3620">
        <f t="shared" si="312"/>
        <v>0.04</v>
      </c>
      <c r="P3620" s="11" t="s">
        <v>8273</v>
      </c>
      <c r="Q3620" t="s">
        <v>8274</v>
      </c>
      <c r="R3620" s="15">
        <f t="shared" si="313"/>
        <v>42128.627893518518</v>
      </c>
      <c r="S3620" s="15">
        <f t="shared" si="314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2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>
        <f t="shared" si="311"/>
        <v>0</v>
      </c>
      <c r="O3621">
        <f t="shared" si="312"/>
        <v>0.12</v>
      </c>
      <c r="P3621" s="11" t="s">
        <v>8273</v>
      </c>
      <c r="Q3621" t="s">
        <v>8274</v>
      </c>
      <c r="R3621" s="15">
        <f t="shared" si="313"/>
        <v>42661.132245370376</v>
      </c>
      <c r="S3621" s="15">
        <f t="shared" si="314"/>
        <v>42693.916666666672</v>
      </c>
      <c r="T3621">
        <f t="shared" ref="T3621:T3626" si="320">YEAR(R3621)</f>
        <v>2016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2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>
        <f t="shared" si="311"/>
        <v>0</v>
      </c>
      <c r="O3622">
        <f t="shared" si="312"/>
        <v>0.01</v>
      </c>
      <c r="P3622" s="11" t="s">
        <v>8273</v>
      </c>
      <c r="Q3622" t="s">
        <v>8274</v>
      </c>
      <c r="R3622" s="15">
        <f t="shared" si="313"/>
        <v>42037.938206018516</v>
      </c>
      <c r="S3622" s="15">
        <f t="shared" si="314"/>
        <v>42068.166666666672</v>
      </c>
      <c r="T3622">
        <f t="shared" si="320"/>
        <v>2015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>
        <f t="shared" si="311"/>
        <v>0</v>
      </c>
      <c r="O3623">
        <f t="shared" si="312"/>
        <v>0.03</v>
      </c>
      <c r="P3623" s="11" t="s">
        <v>8273</v>
      </c>
      <c r="Q3623" t="s">
        <v>8274</v>
      </c>
      <c r="R3623" s="15">
        <f t="shared" si="313"/>
        <v>42619.935694444444</v>
      </c>
      <c r="S3623" s="15">
        <f t="shared" si="314"/>
        <v>42643.875</v>
      </c>
      <c r="T3623">
        <f t="shared" si="320"/>
        <v>2016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2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>
        <f t="shared" si="311"/>
        <v>0</v>
      </c>
      <c r="O3624">
        <f t="shared" si="312"/>
        <v>0.1</v>
      </c>
      <c r="P3624" s="11" t="s">
        <v>8273</v>
      </c>
      <c r="Q3624" t="s">
        <v>8274</v>
      </c>
      <c r="R3624" s="15">
        <f t="shared" si="313"/>
        <v>41877.221886574072</v>
      </c>
      <c r="S3624" s="15">
        <f t="shared" si="314"/>
        <v>41910.140972222223</v>
      </c>
      <c r="T3624">
        <f t="shared" si="320"/>
        <v>2014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2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>
        <f t="shared" si="311"/>
        <v>0</v>
      </c>
      <c r="O3625">
        <f t="shared" si="312"/>
        <v>0.06</v>
      </c>
      <c r="P3625" s="11" t="s">
        <v>8273</v>
      </c>
      <c r="Q3625" t="s">
        <v>8274</v>
      </c>
      <c r="R3625" s="15">
        <f t="shared" si="313"/>
        <v>41828.736921296295</v>
      </c>
      <c r="S3625" s="15">
        <f t="shared" si="314"/>
        <v>41846.291666666664</v>
      </c>
      <c r="T3625">
        <f t="shared" si="320"/>
        <v>2014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>
        <f t="shared" si="311"/>
        <v>0</v>
      </c>
      <c r="O3626">
        <f t="shared" si="312"/>
        <v>0.05</v>
      </c>
      <c r="P3626" s="11" t="s">
        <v>8273</v>
      </c>
      <c r="Q3626" t="s">
        <v>8274</v>
      </c>
      <c r="R3626" s="15">
        <f t="shared" si="313"/>
        <v>42545.774189814809</v>
      </c>
      <c r="S3626" s="15">
        <f t="shared" si="314"/>
        <v>42605.774189814809</v>
      </c>
      <c r="T3626">
        <f t="shared" si="320"/>
        <v>2016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2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>
        <f t="shared" si="311"/>
        <v>0</v>
      </c>
      <c r="O3627">
        <f t="shared" si="312"/>
        <v>0.03</v>
      </c>
      <c r="P3627" s="11" t="s">
        <v>8273</v>
      </c>
      <c r="Q3627" t="s">
        <v>8274</v>
      </c>
      <c r="R3627" s="15">
        <f t="shared" si="313"/>
        <v>42157.652511574073</v>
      </c>
      <c r="S3627" s="15">
        <f t="shared" si="314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2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>
        <f t="shared" si="311"/>
        <v>0</v>
      </c>
      <c r="O3628">
        <f t="shared" si="312"/>
        <v>0.04</v>
      </c>
      <c r="P3628" s="11" t="s">
        <v>8273</v>
      </c>
      <c r="Q3628" t="s">
        <v>8274</v>
      </c>
      <c r="R3628" s="15">
        <f t="shared" si="313"/>
        <v>41846.667326388888</v>
      </c>
      <c r="S3628" s="15">
        <f t="shared" si="314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>
        <f t="shared" si="311"/>
        <v>0</v>
      </c>
      <c r="O3629">
        <f t="shared" si="312"/>
        <v>7.0000000000000007E-2</v>
      </c>
      <c r="P3629" s="11" t="s">
        <v>8273</v>
      </c>
      <c r="Q3629" t="s">
        <v>8274</v>
      </c>
      <c r="R3629" s="15">
        <f t="shared" si="313"/>
        <v>42460.741747685184</v>
      </c>
      <c r="S3629" s="15">
        <f t="shared" si="314"/>
        <v>42511.165972222225</v>
      </c>
      <c r="T3629">
        <f>YEAR(R3629)</f>
        <v>2016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2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>
        <f t="shared" si="311"/>
        <v>0</v>
      </c>
      <c r="O3630">
        <f t="shared" si="312"/>
        <v>0</v>
      </c>
      <c r="P3630" s="11" t="s">
        <v>8273</v>
      </c>
      <c r="Q3630" t="s">
        <v>8315</v>
      </c>
      <c r="R3630" s="15">
        <f t="shared" si="313"/>
        <v>42291.833287037036</v>
      </c>
      <c r="S3630" s="15">
        <f t="shared" si="314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>
        <f t="shared" si="311"/>
        <v>0</v>
      </c>
      <c r="O3631">
        <f t="shared" si="312"/>
        <v>1</v>
      </c>
      <c r="P3631" s="11" t="s">
        <v>8273</v>
      </c>
      <c r="Q3631" t="s">
        <v>8315</v>
      </c>
      <c r="R3631" s="15">
        <f t="shared" si="313"/>
        <v>42437.094490740739</v>
      </c>
      <c r="S3631" s="15">
        <f t="shared" si="314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2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>
        <f t="shared" si="311"/>
        <v>0</v>
      </c>
      <c r="O3632">
        <f t="shared" si="312"/>
        <v>2</v>
      </c>
      <c r="P3632" s="11" t="s">
        <v>8273</v>
      </c>
      <c r="Q3632" t="s">
        <v>8315</v>
      </c>
      <c r="R3632" s="15">
        <f t="shared" si="313"/>
        <v>41942.84710648148</v>
      </c>
      <c r="S3632" s="15">
        <f t="shared" si="314"/>
        <v>41972.888773148152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2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>
        <f t="shared" si="311"/>
        <v>0</v>
      </c>
      <c r="O3633">
        <f t="shared" si="312"/>
        <v>0.03</v>
      </c>
      <c r="P3633" s="11" t="s">
        <v>8273</v>
      </c>
      <c r="Q3633" t="s">
        <v>8315</v>
      </c>
      <c r="R3633" s="15">
        <f t="shared" si="313"/>
        <v>41880.753437499996</v>
      </c>
      <c r="S3633" s="15">
        <f t="shared" si="314"/>
        <v>41905.165972222225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>
        <f t="shared" si="311"/>
        <v>0</v>
      </c>
      <c r="O3634">
        <f t="shared" si="312"/>
        <v>1</v>
      </c>
      <c r="P3634" s="11" t="s">
        <v>8273</v>
      </c>
      <c r="Q3634" t="s">
        <v>8315</v>
      </c>
      <c r="R3634" s="15">
        <f t="shared" si="313"/>
        <v>41946.936909722222</v>
      </c>
      <c r="S3634" s="15">
        <f t="shared" si="314"/>
        <v>41966.936909722222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>
        <f t="shared" si="311"/>
        <v>0</v>
      </c>
      <c r="O3635">
        <f t="shared" si="312"/>
        <v>0.03</v>
      </c>
      <c r="P3635" s="11" t="s">
        <v>8273</v>
      </c>
      <c r="Q3635" t="s">
        <v>8315</v>
      </c>
      <c r="R3635" s="15">
        <f t="shared" si="313"/>
        <v>42649.623460648145</v>
      </c>
      <c r="S3635" s="15">
        <f t="shared" si="314"/>
        <v>42693.041666666672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1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>
        <f t="shared" si="311"/>
        <v>0</v>
      </c>
      <c r="O3636">
        <f t="shared" si="312"/>
        <v>0.06</v>
      </c>
      <c r="P3636" s="11" t="s">
        <v>8273</v>
      </c>
      <c r="Q3636" t="s">
        <v>8315</v>
      </c>
      <c r="R3636" s="15">
        <f t="shared" si="313"/>
        <v>42701.166365740741</v>
      </c>
      <c r="S3636" s="15">
        <f t="shared" si="314"/>
        <v>42749.165972222225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>
        <f t="shared" si="311"/>
        <v>0</v>
      </c>
      <c r="O3637">
        <f t="shared" si="312"/>
        <v>0.1</v>
      </c>
      <c r="P3637" s="11" t="s">
        <v>8273</v>
      </c>
      <c r="Q3637" t="s">
        <v>8315</v>
      </c>
      <c r="R3637" s="15">
        <f t="shared" si="313"/>
        <v>42450.88282407407</v>
      </c>
      <c r="S3637" s="15">
        <f t="shared" si="314"/>
        <v>42480.88282407407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1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>
        <f t="shared" si="311"/>
        <v>0</v>
      </c>
      <c r="O3638">
        <f t="shared" si="312"/>
        <v>0</v>
      </c>
      <c r="P3638" s="11" t="s">
        <v>8273</v>
      </c>
      <c r="Q3638" t="s">
        <v>8315</v>
      </c>
      <c r="R3638" s="15">
        <f t="shared" si="313"/>
        <v>42226.694780092599</v>
      </c>
      <c r="S3638" s="15">
        <f t="shared" si="314"/>
        <v>42261.694780092599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1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>
        <f t="shared" si="311"/>
        <v>0</v>
      </c>
      <c r="O3639">
        <f t="shared" si="312"/>
        <v>7.0000000000000007E-2</v>
      </c>
      <c r="P3639" s="11" t="s">
        <v>8273</v>
      </c>
      <c r="Q3639" t="s">
        <v>8315</v>
      </c>
      <c r="R3639" s="15">
        <f t="shared" si="313"/>
        <v>41975.700636574074</v>
      </c>
      <c r="S3639" s="15">
        <f t="shared" si="314"/>
        <v>42005.700636574074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1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>
        <f t="shared" si="311"/>
        <v>0</v>
      </c>
      <c r="O3640">
        <f t="shared" si="312"/>
        <v>0.5</v>
      </c>
      <c r="P3640" s="11" t="s">
        <v>8273</v>
      </c>
      <c r="Q3640" t="s">
        <v>8315</v>
      </c>
      <c r="R3640" s="15">
        <f t="shared" si="313"/>
        <v>42053.672824074078</v>
      </c>
      <c r="S3640" s="15">
        <f t="shared" si="314"/>
        <v>42113.631157407406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>
        <f t="shared" si="311"/>
        <v>0</v>
      </c>
      <c r="O3641">
        <f t="shared" si="312"/>
        <v>1</v>
      </c>
      <c r="P3641" s="11" t="s">
        <v>8273</v>
      </c>
      <c r="Q3641" t="s">
        <v>8315</v>
      </c>
      <c r="R3641" s="15">
        <f t="shared" si="313"/>
        <v>42590.677152777775</v>
      </c>
      <c r="S3641" s="15">
        <f t="shared" si="314"/>
        <v>42650.632638888885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1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>
        <f t="shared" si="311"/>
        <v>0</v>
      </c>
      <c r="O3642">
        <f t="shared" si="312"/>
        <v>0.33</v>
      </c>
      <c r="P3642" s="11" t="s">
        <v>8273</v>
      </c>
      <c r="Q3642" t="s">
        <v>8315</v>
      </c>
      <c r="R3642" s="15">
        <f t="shared" si="313"/>
        <v>42104.781597222223</v>
      </c>
      <c r="S3642" s="15">
        <f t="shared" si="314"/>
        <v>42134.781597222223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1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>
        <f t="shared" si="311"/>
        <v>0</v>
      </c>
      <c r="O3643">
        <f t="shared" si="312"/>
        <v>0</v>
      </c>
      <c r="P3643" s="11" t="s">
        <v>8273</v>
      </c>
      <c r="Q3643" t="s">
        <v>8315</v>
      </c>
      <c r="R3643" s="15">
        <f t="shared" si="313"/>
        <v>41899.627071759263</v>
      </c>
      <c r="S3643" s="15">
        <f t="shared" si="314"/>
        <v>41917.208333333336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>
        <f t="shared" si="311"/>
        <v>0</v>
      </c>
      <c r="O3644">
        <f t="shared" si="312"/>
        <v>0.5</v>
      </c>
      <c r="P3644" s="11" t="s">
        <v>8273</v>
      </c>
      <c r="Q3644" t="s">
        <v>8315</v>
      </c>
      <c r="R3644" s="15">
        <f t="shared" si="313"/>
        <v>42297.816284722227</v>
      </c>
      <c r="S3644" s="15">
        <f t="shared" si="314"/>
        <v>42338.708333333328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1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>
        <f t="shared" si="311"/>
        <v>0</v>
      </c>
      <c r="O3645">
        <f t="shared" si="312"/>
        <v>0</v>
      </c>
      <c r="P3645" s="11" t="s">
        <v>8273</v>
      </c>
      <c r="Q3645" t="s">
        <v>8315</v>
      </c>
      <c r="R3645" s="15">
        <f t="shared" si="313"/>
        <v>42285.143969907411</v>
      </c>
      <c r="S3645" s="15">
        <f t="shared" si="314"/>
        <v>42325.185636574075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>
        <f t="shared" si="311"/>
        <v>0</v>
      </c>
      <c r="O3646">
        <f t="shared" si="312"/>
        <v>0.08</v>
      </c>
      <c r="P3646" s="11" t="s">
        <v>8273</v>
      </c>
      <c r="Q3646" t="s">
        <v>8315</v>
      </c>
      <c r="R3646" s="15">
        <f t="shared" si="313"/>
        <v>42409.241747685184</v>
      </c>
      <c r="S3646" s="15">
        <f t="shared" si="314"/>
        <v>42437.207638888889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>
        <f t="shared" si="311"/>
        <v>0</v>
      </c>
      <c r="O3647">
        <f t="shared" si="312"/>
        <v>1</v>
      </c>
      <c r="P3647" s="11" t="s">
        <v>8273</v>
      </c>
      <c r="Q3647" t="s">
        <v>8315</v>
      </c>
      <c r="R3647" s="15">
        <f t="shared" si="313"/>
        <v>42665.970347222217</v>
      </c>
      <c r="S3647" s="15">
        <f t="shared" si="314"/>
        <v>42696.012013888889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>
        <f t="shared" si="311"/>
        <v>0</v>
      </c>
      <c r="O3648">
        <f t="shared" si="312"/>
        <v>0.13</v>
      </c>
      <c r="P3648" s="11" t="s">
        <v>8273</v>
      </c>
      <c r="Q3648" t="s">
        <v>8315</v>
      </c>
      <c r="R3648" s="15">
        <f t="shared" si="313"/>
        <v>42140.421319444446</v>
      </c>
      <c r="S3648" s="15">
        <f t="shared" si="314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1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>
        <f t="shared" si="311"/>
        <v>0</v>
      </c>
      <c r="O3649">
        <f t="shared" si="312"/>
        <v>0.5</v>
      </c>
      <c r="P3649" s="11" t="s">
        <v>8273</v>
      </c>
      <c r="Q3649" t="s">
        <v>8315</v>
      </c>
      <c r="R3649" s="15">
        <f t="shared" si="313"/>
        <v>42598.749155092592</v>
      </c>
      <c r="S3649" s="15">
        <f t="shared" si="314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1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>
        <f t="shared" si="311"/>
        <v>0</v>
      </c>
      <c r="O3650">
        <f t="shared" si="312"/>
        <v>0.01</v>
      </c>
      <c r="P3650" s="11" t="s">
        <v>8273</v>
      </c>
      <c r="Q3650" t="s">
        <v>8274</v>
      </c>
      <c r="R3650" s="15">
        <f t="shared" si="313"/>
        <v>41887.292187500003</v>
      </c>
      <c r="S3650" s="15">
        <f t="shared" si="314"/>
        <v>41917.292187500003</v>
      </c>
      <c r="T3650">
        <f>YEAR(R3650)</f>
        <v>2014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1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>
        <f t="shared" ref="N3651:N3714" si="321">ROUND(E3651/D3651*100,0)</f>
        <v>0</v>
      </c>
      <c r="O3651">
        <f t="shared" ref="O3651:O3714" si="322">IFERROR(ROUND(E3651/L3651,2),0)</f>
        <v>0.13</v>
      </c>
      <c r="P3651" s="11" t="s">
        <v>8273</v>
      </c>
      <c r="Q3651" t="s">
        <v>8274</v>
      </c>
      <c r="R3651" s="15">
        <f t="shared" ref="R3651:R3714" si="323">(((J3651/60)/60)/24)+DATE(1970,1,1)</f>
        <v>41780.712893518517</v>
      </c>
      <c r="S3651" s="15">
        <f t="shared" ref="S3651:S3714" si="324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1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>
        <f t="shared" si="321"/>
        <v>0</v>
      </c>
      <c r="O3652">
        <f t="shared" si="322"/>
        <v>0.06</v>
      </c>
      <c r="P3652" s="11" t="s">
        <v>8273</v>
      </c>
      <c r="Q3652" t="s">
        <v>8274</v>
      </c>
      <c r="R3652" s="15">
        <f t="shared" si="323"/>
        <v>42381.478981481487</v>
      </c>
      <c r="S3652" s="15">
        <f t="shared" si="324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1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>
        <f t="shared" si="321"/>
        <v>0</v>
      </c>
      <c r="O3653">
        <f t="shared" si="322"/>
        <v>0.11</v>
      </c>
      <c r="P3653" s="11" t="s">
        <v>8273</v>
      </c>
      <c r="Q3653" t="s">
        <v>8274</v>
      </c>
      <c r="R3653" s="15">
        <f t="shared" si="323"/>
        <v>41828.646319444444</v>
      </c>
      <c r="S3653" s="15">
        <f t="shared" si="324"/>
        <v>41861.665972222225</v>
      </c>
      <c r="T3653">
        <f>YEAR(R3653)</f>
        <v>2014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1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>
        <f t="shared" si="321"/>
        <v>0</v>
      </c>
      <c r="O3654">
        <f t="shared" si="322"/>
        <v>0.06</v>
      </c>
      <c r="P3654" s="11" t="s">
        <v>8273</v>
      </c>
      <c r="Q3654" t="s">
        <v>8274</v>
      </c>
      <c r="R3654" s="15">
        <f t="shared" si="323"/>
        <v>42596.644699074073</v>
      </c>
      <c r="S3654" s="15">
        <f t="shared" si="324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1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>
        <f t="shared" si="321"/>
        <v>0</v>
      </c>
      <c r="O3655">
        <f t="shared" si="322"/>
        <v>0.03</v>
      </c>
      <c r="P3655" s="11" t="s">
        <v>8273</v>
      </c>
      <c r="Q3655" t="s">
        <v>8274</v>
      </c>
      <c r="R3655" s="15">
        <f t="shared" si="323"/>
        <v>42191.363506944443</v>
      </c>
      <c r="S3655" s="15">
        <f t="shared" si="324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1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>
        <f t="shared" si="321"/>
        <v>0</v>
      </c>
      <c r="O3656">
        <f t="shared" si="322"/>
        <v>0.03</v>
      </c>
      <c r="P3656" s="11" t="s">
        <v>8273</v>
      </c>
      <c r="Q3656" t="s">
        <v>8274</v>
      </c>
      <c r="R3656" s="15">
        <f t="shared" si="323"/>
        <v>42440.416504629626</v>
      </c>
      <c r="S3656" s="15">
        <f t="shared" si="324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1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>
        <f t="shared" si="321"/>
        <v>0</v>
      </c>
      <c r="O3657">
        <f t="shared" si="322"/>
        <v>0.01</v>
      </c>
      <c r="P3657" s="11" t="s">
        <v>8273</v>
      </c>
      <c r="Q3657" t="s">
        <v>8274</v>
      </c>
      <c r="R3657" s="15">
        <f t="shared" si="323"/>
        <v>42173.803217592591</v>
      </c>
      <c r="S3657" s="15">
        <f t="shared" si="324"/>
        <v>42203.290972222225</v>
      </c>
      <c r="T3657">
        <f>YEAR(R3657)</f>
        <v>2015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>
        <f t="shared" si="321"/>
        <v>0</v>
      </c>
      <c r="O3658">
        <f t="shared" si="322"/>
        <v>0.02</v>
      </c>
      <c r="P3658" s="11" t="s">
        <v>8273</v>
      </c>
      <c r="Q3658" t="s">
        <v>8274</v>
      </c>
      <c r="R3658" s="15">
        <f t="shared" si="323"/>
        <v>42737.910138888896</v>
      </c>
      <c r="S3658" s="15">
        <f t="shared" si="324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1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>
        <f t="shared" si="321"/>
        <v>0</v>
      </c>
      <c r="O3659">
        <f t="shared" si="322"/>
        <v>0.05</v>
      </c>
      <c r="P3659" s="11" t="s">
        <v>8273</v>
      </c>
      <c r="Q3659" t="s">
        <v>8274</v>
      </c>
      <c r="R3659" s="15">
        <f t="shared" si="323"/>
        <v>42499.629849537043</v>
      </c>
      <c r="S3659" s="15">
        <f t="shared" si="324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>
        <f t="shared" si="321"/>
        <v>0</v>
      </c>
      <c r="O3660">
        <f t="shared" si="322"/>
        <v>0.05</v>
      </c>
      <c r="P3660" s="11" t="s">
        <v>8273</v>
      </c>
      <c r="Q3660" t="s">
        <v>8274</v>
      </c>
      <c r="R3660" s="15">
        <f t="shared" si="323"/>
        <v>41775.858564814815</v>
      </c>
      <c r="S3660" s="15">
        <f t="shared" si="324"/>
        <v>41822.165972222225</v>
      </c>
      <c r="T3660">
        <f t="shared" ref="T3660:T3661" si="325">YEAR(R3660)</f>
        <v>2014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>
        <f t="shared" si="321"/>
        <v>0</v>
      </c>
      <c r="O3661">
        <f t="shared" si="322"/>
        <v>0.08</v>
      </c>
      <c r="P3661" s="11" t="s">
        <v>8273</v>
      </c>
      <c r="Q3661" t="s">
        <v>8274</v>
      </c>
      <c r="R3661" s="15">
        <f t="shared" si="323"/>
        <v>42055.277199074073</v>
      </c>
      <c r="S3661" s="15">
        <f t="shared" si="324"/>
        <v>42082.610416666663</v>
      </c>
      <c r="T3661">
        <f t="shared" si="325"/>
        <v>2015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1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>
        <f t="shared" si="321"/>
        <v>0</v>
      </c>
      <c r="O3662">
        <f t="shared" si="322"/>
        <v>0.05</v>
      </c>
      <c r="P3662" s="11" t="s">
        <v>8273</v>
      </c>
      <c r="Q3662" t="s">
        <v>8274</v>
      </c>
      <c r="R3662" s="15">
        <f t="shared" si="323"/>
        <v>41971.881076388891</v>
      </c>
      <c r="S3662" s="15">
        <f t="shared" si="324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1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>
        <f t="shared" si="321"/>
        <v>0</v>
      </c>
      <c r="O3663">
        <f t="shared" si="322"/>
        <v>0.03</v>
      </c>
      <c r="P3663" s="11" t="s">
        <v>8273</v>
      </c>
      <c r="Q3663" t="s">
        <v>8274</v>
      </c>
      <c r="R3663" s="15">
        <f t="shared" si="323"/>
        <v>42447.896666666667</v>
      </c>
      <c r="S3663" s="15">
        <f t="shared" si="324"/>
        <v>42470.166666666672</v>
      </c>
      <c r="T3663">
        <f>YEAR(R3663)</f>
        <v>2016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1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>
        <f t="shared" si="321"/>
        <v>0</v>
      </c>
      <c r="O3664">
        <f t="shared" si="322"/>
        <v>0.03</v>
      </c>
      <c r="P3664" s="11" t="s">
        <v>8273</v>
      </c>
      <c r="Q3664" t="s">
        <v>8274</v>
      </c>
      <c r="R3664" s="15">
        <f t="shared" si="323"/>
        <v>42064.220069444447</v>
      </c>
      <c r="S3664" s="15">
        <f t="shared" si="324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1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>
        <f t="shared" si="321"/>
        <v>0</v>
      </c>
      <c r="O3665">
        <f t="shared" si="322"/>
        <v>0.11</v>
      </c>
      <c r="P3665" s="11" t="s">
        <v>8273</v>
      </c>
      <c r="Q3665" t="s">
        <v>8274</v>
      </c>
      <c r="R3665" s="15">
        <f t="shared" si="323"/>
        <v>42665.451736111107</v>
      </c>
      <c r="S3665" s="15">
        <f t="shared" si="324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1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>
        <f t="shared" si="321"/>
        <v>0</v>
      </c>
      <c r="O3666">
        <f t="shared" si="322"/>
        <v>0.05</v>
      </c>
      <c r="P3666" s="11" t="s">
        <v>8273</v>
      </c>
      <c r="Q3666" t="s">
        <v>8274</v>
      </c>
      <c r="R3666" s="15">
        <f t="shared" si="323"/>
        <v>42523.248715277776</v>
      </c>
      <c r="S3666" s="15">
        <f t="shared" si="324"/>
        <v>42537.248715277776</v>
      </c>
      <c r="T3666">
        <f>YEAR(R3666)</f>
        <v>2016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1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>
        <f t="shared" si="321"/>
        <v>0</v>
      </c>
      <c r="O3667">
        <f t="shared" si="322"/>
        <v>7.0000000000000007E-2</v>
      </c>
      <c r="P3667" s="11" t="s">
        <v>8273</v>
      </c>
      <c r="Q3667" t="s">
        <v>8274</v>
      </c>
      <c r="R3667" s="15">
        <f t="shared" si="323"/>
        <v>42294.808124999996</v>
      </c>
      <c r="S3667" s="15">
        <f t="shared" si="324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>
        <f t="shared" si="321"/>
        <v>0</v>
      </c>
      <c r="O3668">
        <f t="shared" si="322"/>
        <v>0.03</v>
      </c>
      <c r="P3668" s="11" t="s">
        <v>8273</v>
      </c>
      <c r="Q3668" t="s">
        <v>8274</v>
      </c>
      <c r="R3668" s="15">
        <f t="shared" si="323"/>
        <v>41822.90488425926</v>
      </c>
      <c r="S3668" s="15">
        <f t="shared" si="324"/>
        <v>41844.291666666664</v>
      </c>
      <c r="T3668">
        <f>YEAR(R3668)</f>
        <v>2014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>
        <f t="shared" si="321"/>
        <v>0</v>
      </c>
      <c r="O3669">
        <f t="shared" si="322"/>
        <v>0.02</v>
      </c>
      <c r="P3669" s="11" t="s">
        <v>8273</v>
      </c>
      <c r="Q3669" t="s">
        <v>8274</v>
      </c>
      <c r="R3669" s="15">
        <f t="shared" si="323"/>
        <v>42173.970127314817</v>
      </c>
      <c r="S3669" s="15">
        <f t="shared" si="324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>
        <f t="shared" si="321"/>
        <v>0</v>
      </c>
      <c r="O3670">
        <f t="shared" si="322"/>
        <v>0.04</v>
      </c>
      <c r="P3670" s="11" t="s">
        <v>8273</v>
      </c>
      <c r="Q3670" t="s">
        <v>8274</v>
      </c>
      <c r="R3670" s="15">
        <f t="shared" si="323"/>
        <v>42185.556157407409</v>
      </c>
      <c r="S3670" s="15">
        <f t="shared" si="324"/>
        <v>42208.772916666669</v>
      </c>
      <c r="T3670">
        <f>YEAR(R3670)</f>
        <v>2015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>
        <f t="shared" si="321"/>
        <v>0</v>
      </c>
      <c r="O3671">
        <f t="shared" si="322"/>
        <v>0.06</v>
      </c>
      <c r="P3671" s="11" t="s">
        <v>8273</v>
      </c>
      <c r="Q3671" t="s">
        <v>8274</v>
      </c>
      <c r="R3671" s="15">
        <f t="shared" si="323"/>
        <v>42136.675196759257</v>
      </c>
      <c r="S3671" s="15">
        <f t="shared" si="324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>
        <f t="shared" si="321"/>
        <v>0</v>
      </c>
      <c r="O3672">
        <f t="shared" si="322"/>
        <v>0.08</v>
      </c>
      <c r="P3672" s="11" t="s">
        <v>8273</v>
      </c>
      <c r="Q3672" t="s">
        <v>8274</v>
      </c>
      <c r="R3672" s="15">
        <f t="shared" si="323"/>
        <v>42142.514016203699</v>
      </c>
      <c r="S3672" s="15">
        <f t="shared" si="324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1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>
        <f t="shared" si="321"/>
        <v>0</v>
      </c>
      <c r="O3673">
        <f t="shared" si="322"/>
        <v>0.03</v>
      </c>
      <c r="P3673" s="11" t="s">
        <v>8273</v>
      </c>
      <c r="Q3673" t="s">
        <v>8274</v>
      </c>
      <c r="R3673" s="15">
        <f t="shared" si="323"/>
        <v>41820.62809027778</v>
      </c>
      <c r="S3673" s="15">
        <f t="shared" si="324"/>
        <v>41841.165972222225</v>
      </c>
      <c r="T3673">
        <f>YEAR(R3673)</f>
        <v>2014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1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>
        <f t="shared" si="321"/>
        <v>0</v>
      </c>
      <c r="O3674">
        <f t="shared" si="322"/>
        <v>0.02</v>
      </c>
      <c r="P3674" s="11" t="s">
        <v>8273</v>
      </c>
      <c r="Q3674" t="s">
        <v>8274</v>
      </c>
      <c r="R3674" s="15">
        <f t="shared" si="323"/>
        <v>41878.946574074071</v>
      </c>
      <c r="S3674" s="15">
        <f t="shared" si="324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1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>
        <f t="shared" si="321"/>
        <v>0</v>
      </c>
      <c r="O3675">
        <f t="shared" si="322"/>
        <v>0.01</v>
      </c>
      <c r="P3675" s="11" t="s">
        <v>8273</v>
      </c>
      <c r="Q3675" t="s">
        <v>8274</v>
      </c>
      <c r="R3675" s="15">
        <f t="shared" si="323"/>
        <v>41914.295104166667</v>
      </c>
      <c r="S3675" s="15">
        <f t="shared" si="324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1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>
        <f t="shared" si="321"/>
        <v>0</v>
      </c>
      <c r="O3676">
        <f t="shared" si="322"/>
        <v>0.03</v>
      </c>
      <c r="P3676" s="11" t="s">
        <v>8273</v>
      </c>
      <c r="Q3676" t="s">
        <v>8274</v>
      </c>
      <c r="R3676" s="15">
        <f t="shared" si="323"/>
        <v>42556.873020833329</v>
      </c>
      <c r="S3676" s="15">
        <f t="shared" si="324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>
        <f t="shared" si="321"/>
        <v>2</v>
      </c>
      <c r="O3677">
        <f t="shared" si="322"/>
        <v>0.33</v>
      </c>
      <c r="P3677" s="11" t="s">
        <v>8273</v>
      </c>
      <c r="Q3677" t="s">
        <v>8274</v>
      </c>
      <c r="R3677" s="15">
        <f t="shared" si="323"/>
        <v>42493.597013888888</v>
      </c>
      <c r="S3677" s="15">
        <f t="shared" si="324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>
        <f t="shared" si="321"/>
        <v>0</v>
      </c>
      <c r="O3678">
        <f t="shared" si="322"/>
        <v>0.06</v>
      </c>
      <c r="P3678" s="11" t="s">
        <v>8273</v>
      </c>
      <c r="Q3678" t="s">
        <v>8274</v>
      </c>
      <c r="R3678" s="15">
        <f t="shared" si="323"/>
        <v>41876.815787037034</v>
      </c>
      <c r="S3678" s="15">
        <f t="shared" si="324"/>
        <v>41894.815787037034</v>
      </c>
      <c r="T3678">
        <f t="shared" ref="T3678:T3679" si="326">YEAR(R3678)</f>
        <v>2014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>
        <f t="shared" si="321"/>
        <v>0</v>
      </c>
      <c r="O3679">
        <f t="shared" si="322"/>
        <v>0.01</v>
      </c>
      <c r="P3679" s="11" t="s">
        <v>8273</v>
      </c>
      <c r="Q3679" t="s">
        <v>8274</v>
      </c>
      <c r="R3679" s="15">
        <f t="shared" si="323"/>
        <v>41802.574282407404</v>
      </c>
      <c r="S3679" s="15">
        <f t="shared" si="324"/>
        <v>41823.165972222225</v>
      </c>
      <c r="T3679">
        <f t="shared" si="326"/>
        <v>2014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1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>
        <f t="shared" si="321"/>
        <v>0</v>
      </c>
      <c r="O3680">
        <f t="shared" si="322"/>
        <v>0.03</v>
      </c>
      <c r="P3680" s="11" t="s">
        <v>8273</v>
      </c>
      <c r="Q3680" t="s">
        <v>8274</v>
      </c>
      <c r="R3680" s="15">
        <f t="shared" si="323"/>
        <v>42120.531226851846</v>
      </c>
      <c r="S3680" s="15">
        <f t="shared" si="324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1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>
        <f t="shared" si="321"/>
        <v>0</v>
      </c>
      <c r="O3681">
        <f t="shared" si="322"/>
        <v>0.03</v>
      </c>
      <c r="P3681" s="11" t="s">
        <v>8273</v>
      </c>
      <c r="Q3681" t="s">
        <v>8274</v>
      </c>
      <c r="R3681" s="15">
        <f t="shared" si="323"/>
        <v>41786.761354166665</v>
      </c>
      <c r="S3681" s="15">
        <f t="shared" si="324"/>
        <v>41821.207638888889</v>
      </c>
      <c r="T3681">
        <f t="shared" ref="T3681:T3689" si="327">YEAR(R3681)</f>
        <v>2014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1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>
        <f t="shared" si="321"/>
        <v>0</v>
      </c>
      <c r="O3682">
        <f t="shared" si="322"/>
        <v>0.03</v>
      </c>
      <c r="P3682" s="11" t="s">
        <v>8273</v>
      </c>
      <c r="Q3682" t="s">
        <v>8274</v>
      </c>
      <c r="R3682" s="15">
        <f t="shared" si="323"/>
        <v>42627.454097222217</v>
      </c>
      <c r="S3682" s="15">
        <f t="shared" si="324"/>
        <v>42648.454097222217</v>
      </c>
      <c r="T3682">
        <f t="shared" si="327"/>
        <v>2016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>
        <f t="shared" si="321"/>
        <v>0</v>
      </c>
      <c r="O3683">
        <f t="shared" si="322"/>
        <v>0.06</v>
      </c>
      <c r="P3683" s="11" t="s">
        <v>8273</v>
      </c>
      <c r="Q3683" t="s">
        <v>8274</v>
      </c>
      <c r="R3683" s="15">
        <f t="shared" si="323"/>
        <v>42374.651504629626</v>
      </c>
      <c r="S3683" s="15">
        <f t="shared" si="324"/>
        <v>42384.651504629626</v>
      </c>
      <c r="T3683">
        <f t="shared" si="327"/>
        <v>2016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1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>
        <f t="shared" si="321"/>
        <v>0</v>
      </c>
      <c r="O3684">
        <f t="shared" si="322"/>
        <v>0.01</v>
      </c>
      <c r="P3684" s="11" t="s">
        <v>8273</v>
      </c>
      <c r="Q3684" t="s">
        <v>8274</v>
      </c>
      <c r="R3684" s="15">
        <f t="shared" si="323"/>
        <v>41772.685393518521</v>
      </c>
      <c r="S3684" s="15">
        <f t="shared" si="324"/>
        <v>41806.290972222225</v>
      </c>
      <c r="T3684">
        <f t="shared" si="327"/>
        <v>2014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1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>
        <f t="shared" si="321"/>
        <v>0</v>
      </c>
      <c r="O3685">
        <f t="shared" si="322"/>
        <v>0.02</v>
      </c>
      <c r="P3685" s="11" t="s">
        <v>8273</v>
      </c>
      <c r="Q3685" t="s">
        <v>8274</v>
      </c>
      <c r="R3685" s="15">
        <f t="shared" si="323"/>
        <v>42633.116851851853</v>
      </c>
      <c r="S3685" s="15">
        <f t="shared" si="324"/>
        <v>42663.116851851853</v>
      </c>
      <c r="T3685">
        <f t="shared" si="327"/>
        <v>2016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>
        <f t="shared" si="321"/>
        <v>0</v>
      </c>
      <c r="O3686">
        <f t="shared" si="322"/>
        <v>0.04</v>
      </c>
      <c r="P3686" s="11" t="s">
        <v>8273</v>
      </c>
      <c r="Q3686" t="s">
        <v>8274</v>
      </c>
      <c r="R3686" s="15">
        <f t="shared" si="323"/>
        <v>42219.180393518516</v>
      </c>
      <c r="S3686" s="15">
        <f t="shared" si="324"/>
        <v>42249.180393518516</v>
      </c>
      <c r="T3686">
        <f t="shared" si="327"/>
        <v>2015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1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>
        <f t="shared" si="321"/>
        <v>0</v>
      </c>
      <c r="O3687">
        <f t="shared" si="322"/>
        <v>0.01</v>
      </c>
      <c r="P3687" s="11" t="s">
        <v>8273</v>
      </c>
      <c r="Q3687" t="s">
        <v>8274</v>
      </c>
      <c r="R3687" s="15">
        <f t="shared" si="323"/>
        <v>41753.593275462961</v>
      </c>
      <c r="S3687" s="15">
        <f t="shared" si="324"/>
        <v>41778.875</v>
      </c>
      <c r="T3687">
        <f t="shared" si="327"/>
        <v>2014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1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>
        <f t="shared" si="321"/>
        <v>0</v>
      </c>
      <c r="O3688">
        <f t="shared" si="322"/>
        <v>0.17</v>
      </c>
      <c r="P3688" s="11" t="s">
        <v>8273</v>
      </c>
      <c r="Q3688" t="s">
        <v>8274</v>
      </c>
      <c r="R3688" s="15">
        <f t="shared" si="323"/>
        <v>42230.662731481483</v>
      </c>
      <c r="S3688" s="15">
        <f t="shared" si="324"/>
        <v>42245.165972222225</v>
      </c>
      <c r="T3688">
        <f t="shared" si="327"/>
        <v>2015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1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>
        <f t="shared" si="321"/>
        <v>0</v>
      </c>
      <c r="O3689">
        <f t="shared" si="322"/>
        <v>0.04</v>
      </c>
      <c r="P3689" s="11" t="s">
        <v>8273</v>
      </c>
      <c r="Q3689" t="s">
        <v>8274</v>
      </c>
      <c r="R3689" s="15">
        <f t="shared" si="323"/>
        <v>41787.218229166669</v>
      </c>
      <c r="S3689" s="15">
        <f t="shared" si="324"/>
        <v>41817.218229166669</v>
      </c>
      <c r="T3689">
        <f t="shared" si="327"/>
        <v>2014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1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>
        <f t="shared" si="321"/>
        <v>0</v>
      </c>
      <c r="O3690">
        <f t="shared" si="322"/>
        <v>0.03</v>
      </c>
      <c r="P3690" s="11" t="s">
        <v>8273</v>
      </c>
      <c r="Q3690" t="s">
        <v>8274</v>
      </c>
      <c r="R3690" s="15">
        <f t="shared" si="323"/>
        <v>41829.787083333329</v>
      </c>
      <c r="S3690" s="15">
        <f t="shared" si="324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1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>
        <f t="shared" si="321"/>
        <v>0</v>
      </c>
      <c r="O3691">
        <f t="shared" si="322"/>
        <v>0.02</v>
      </c>
      <c r="P3691" s="11" t="s">
        <v>8273</v>
      </c>
      <c r="Q3691" t="s">
        <v>8274</v>
      </c>
      <c r="R3691" s="15">
        <f t="shared" si="323"/>
        <v>42147.826840277776</v>
      </c>
      <c r="S3691" s="15">
        <f t="shared" si="324"/>
        <v>42176.934027777781</v>
      </c>
      <c r="T3691">
        <f t="shared" ref="T3691:T3694" si="328">YEAR(R3691)</f>
        <v>2015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>
        <f t="shared" si="321"/>
        <v>0</v>
      </c>
      <c r="O3692">
        <f t="shared" si="322"/>
        <v>0.03</v>
      </c>
      <c r="P3692" s="11" t="s">
        <v>8273</v>
      </c>
      <c r="Q3692" t="s">
        <v>8274</v>
      </c>
      <c r="R3692" s="15">
        <f t="shared" si="323"/>
        <v>41940.598182870373</v>
      </c>
      <c r="S3692" s="15">
        <f t="shared" si="324"/>
        <v>41970.639849537038</v>
      </c>
      <c r="T3692">
        <f t="shared" si="328"/>
        <v>2014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1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>
        <f t="shared" si="321"/>
        <v>0</v>
      </c>
      <c r="O3693">
        <f t="shared" si="322"/>
        <v>0</v>
      </c>
      <c r="P3693" s="11" t="s">
        <v>8273</v>
      </c>
      <c r="Q3693" t="s">
        <v>8274</v>
      </c>
      <c r="R3693" s="15">
        <f t="shared" si="323"/>
        <v>42020.700567129628</v>
      </c>
      <c r="S3693" s="15">
        <f t="shared" si="324"/>
        <v>42065.207638888889</v>
      </c>
      <c r="T3693">
        <f t="shared" si="328"/>
        <v>2015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>
        <f t="shared" si="321"/>
        <v>0</v>
      </c>
      <c r="O3694">
        <f t="shared" si="322"/>
        <v>0.06</v>
      </c>
      <c r="P3694" s="11" t="s">
        <v>8273</v>
      </c>
      <c r="Q3694" t="s">
        <v>8274</v>
      </c>
      <c r="R3694" s="15">
        <f t="shared" si="323"/>
        <v>41891.96503472222</v>
      </c>
      <c r="S3694" s="15">
        <f t="shared" si="324"/>
        <v>41901</v>
      </c>
      <c r="T3694">
        <f t="shared" si="328"/>
        <v>2014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1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>
        <f t="shared" si="321"/>
        <v>0</v>
      </c>
      <c r="O3695">
        <f t="shared" si="322"/>
        <v>7.0000000000000007E-2</v>
      </c>
      <c r="P3695" s="11" t="s">
        <v>8273</v>
      </c>
      <c r="Q3695" t="s">
        <v>8274</v>
      </c>
      <c r="R3695" s="15">
        <f t="shared" si="323"/>
        <v>42309.191307870366</v>
      </c>
      <c r="S3695" s="15">
        <f t="shared" si="324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1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>
        <f t="shared" si="321"/>
        <v>0</v>
      </c>
      <c r="O3696">
        <f t="shared" si="322"/>
        <v>0.02</v>
      </c>
      <c r="P3696" s="11" t="s">
        <v>8273</v>
      </c>
      <c r="Q3696" t="s">
        <v>8274</v>
      </c>
      <c r="R3696" s="15">
        <f t="shared" si="323"/>
        <v>42490.133877314816</v>
      </c>
      <c r="S3696" s="15">
        <f t="shared" si="324"/>
        <v>42527.083333333328</v>
      </c>
      <c r="T3696">
        <f t="shared" ref="T3696:T3697" si="329">YEAR(R3696)</f>
        <v>2016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1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>
        <f t="shared" si="321"/>
        <v>0</v>
      </c>
      <c r="O3697">
        <f t="shared" si="322"/>
        <v>0.03</v>
      </c>
      <c r="P3697" s="11" t="s">
        <v>8273</v>
      </c>
      <c r="Q3697" t="s">
        <v>8274</v>
      </c>
      <c r="R3697" s="15">
        <f t="shared" si="323"/>
        <v>41995.870486111111</v>
      </c>
      <c r="S3697" s="15">
        <f t="shared" si="324"/>
        <v>42015.870486111111</v>
      </c>
      <c r="T3697">
        <f t="shared" si="329"/>
        <v>2014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>
        <f t="shared" si="321"/>
        <v>0</v>
      </c>
      <c r="O3698">
        <f t="shared" si="322"/>
        <v>0.01</v>
      </c>
      <c r="P3698" s="11" t="s">
        <v>8273</v>
      </c>
      <c r="Q3698" t="s">
        <v>8274</v>
      </c>
      <c r="R3698" s="15">
        <f t="shared" si="323"/>
        <v>41988.617083333331</v>
      </c>
      <c r="S3698" s="15">
        <f t="shared" si="324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1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>
        <f t="shared" si="321"/>
        <v>0</v>
      </c>
      <c r="O3699">
        <f t="shared" si="322"/>
        <v>0.03</v>
      </c>
      <c r="P3699" s="11" t="s">
        <v>8273</v>
      </c>
      <c r="Q3699" t="s">
        <v>8274</v>
      </c>
      <c r="R3699" s="15">
        <f t="shared" si="323"/>
        <v>42479.465833333335</v>
      </c>
      <c r="S3699" s="15">
        <f t="shared" si="324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1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>
        <f t="shared" si="321"/>
        <v>0</v>
      </c>
      <c r="O3700">
        <f t="shared" si="322"/>
        <v>0.01</v>
      </c>
      <c r="P3700" s="11" t="s">
        <v>8273</v>
      </c>
      <c r="Q3700" t="s">
        <v>8274</v>
      </c>
      <c r="R3700" s="15">
        <f t="shared" si="323"/>
        <v>42401.806562500002</v>
      </c>
      <c r="S3700" s="15">
        <f t="shared" si="324"/>
        <v>42431.806562500002</v>
      </c>
      <c r="T3700">
        <f t="shared" ref="T3700:T3702" si="330">YEAR(R3700)</f>
        <v>2016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1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>
        <f t="shared" si="321"/>
        <v>0</v>
      </c>
      <c r="O3701">
        <f t="shared" si="322"/>
        <v>0.03</v>
      </c>
      <c r="P3701" s="11" t="s">
        <v>8273</v>
      </c>
      <c r="Q3701" t="s">
        <v>8274</v>
      </c>
      <c r="R3701" s="15">
        <f t="shared" si="323"/>
        <v>41897.602037037039</v>
      </c>
      <c r="S3701" s="15">
        <f t="shared" si="324"/>
        <v>41927.602037037039</v>
      </c>
      <c r="T3701">
        <f t="shared" si="330"/>
        <v>2014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1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>
        <f t="shared" si="321"/>
        <v>0</v>
      </c>
      <c r="O3702">
        <f t="shared" si="322"/>
        <v>0.06</v>
      </c>
      <c r="P3702" s="11" t="s">
        <v>8273</v>
      </c>
      <c r="Q3702" t="s">
        <v>8274</v>
      </c>
      <c r="R3702" s="15">
        <f t="shared" si="323"/>
        <v>41882.585648148146</v>
      </c>
      <c r="S3702" s="15">
        <f t="shared" si="324"/>
        <v>41912.666666666664</v>
      </c>
      <c r="T3702">
        <f t="shared" si="330"/>
        <v>2014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>
        <f t="shared" si="321"/>
        <v>0</v>
      </c>
      <c r="O3703">
        <f t="shared" si="322"/>
        <v>0.03</v>
      </c>
      <c r="P3703" s="11" t="s">
        <v>8273</v>
      </c>
      <c r="Q3703" t="s">
        <v>8274</v>
      </c>
      <c r="R3703" s="15">
        <f t="shared" si="323"/>
        <v>42129.541585648149</v>
      </c>
      <c r="S3703" s="15">
        <f t="shared" si="324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1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>
        <f t="shared" si="321"/>
        <v>0</v>
      </c>
      <c r="O3704">
        <f t="shared" si="322"/>
        <v>0.05</v>
      </c>
      <c r="P3704" s="11" t="s">
        <v>8273</v>
      </c>
      <c r="Q3704" t="s">
        <v>8274</v>
      </c>
      <c r="R3704" s="15">
        <f t="shared" si="323"/>
        <v>42524.53800925926</v>
      </c>
      <c r="S3704" s="15">
        <f t="shared" si="324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>
        <f t="shared" si="321"/>
        <v>0</v>
      </c>
      <c r="O3705">
        <f t="shared" si="322"/>
        <v>0.03</v>
      </c>
      <c r="P3705" s="11" t="s">
        <v>8273</v>
      </c>
      <c r="Q3705" t="s">
        <v>8274</v>
      </c>
      <c r="R3705" s="15">
        <f t="shared" si="323"/>
        <v>42556.504490740743</v>
      </c>
      <c r="S3705" s="15">
        <f t="shared" si="324"/>
        <v>42595.290972222225</v>
      </c>
      <c r="T3705">
        <f>YEAR(R3705)</f>
        <v>2016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>
        <f t="shared" si="321"/>
        <v>0</v>
      </c>
      <c r="O3706">
        <f t="shared" si="322"/>
        <v>0</v>
      </c>
      <c r="P3706" s="11" t="s">
        <v>8273</v>
      </c>
      <c r="Q3706" t="s">
        <v>8274</v>
      </c>
      <c r="R3706" s="15">
        <f t="shared" si="323"/>
        <v>42461.689745370371</v>
      </c>
      <c r="S3706" s="15">
        <f t="shared" si="324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>
        <f t="shared" si="321"/>
        <v>0</v>
      </c>
      <c r="O3707">
        <f t="shared" si="322"/>
        <v>0</v>
      </c>
      <c r="P3707" s="11" t="s">
        <v>8273</v>
      </c>
      <c r="Q3707" t="s">
        <v>8274</v>
      </c>
      <c r="R3707" s="15">
        <f t="shared" si="323"/>
        <v>41792.542986111112</v>
      </c>
      <c r="S3707" s="15">
        <f t="shared" si="324"/>
        <v>41813.75</v>
      </c>
      <c r="T3707">
        <f t="shared" ref="T3707:T3710" si="331">YEAR(R3707)</f>
        <v>2014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>
        <f t="shared" si="321"/>
        <v>0</v>
      </c>
      <c r="O3708">
        <f t="shared" si="322"/>
        <v>0</v>
      </c>
      <c r="P3708" s="11" t="s">
        <v>8273</v>
      </c>
      <c r="Q3708" t="s">
        <v>8274</v>
      </c>
      <c r="R3708" s="15">
        <f t="shared" si="323"/>
        <v>41879.913761574076</v>
      </c>
      <c r="S3708" s="15">
        <f t="shared" si="324"/>
        <v>41894.913761574076</v>
      </c>
      <c r="T3708">
        <f t="shared" si="331"/>
        <v>2014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>
        <f t="shared" si="321"/>
        <v>0</v>
      </c>
      <c r="O3709">
        <f t="shared" si="322"/>
        <v>0</v>
      </c>
      <c r="P3709" s="11" t="s">
        <v>8273</v>
      </c>
      <c r="Q3709" t="s">
        <v>8274</v>
      </c>
      <c r="R3709" s="15">
        <f t="shared" si="323"/>
        <v>42552.048356481479</v>
      </c>
      <c r="S3709" s="15">
        <f t="shared" si="324"/>
        <v>42573.226388888885</v>
      </c>
      <c r="T3709">
        <f t="shared" si="331"/>
        <v>2016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>
        <f t="shared" si="321"/>
        <v>0</v>
      </c>
      <c r="O3710">
        <f t="shared" si="322"/>
        <v>0</v>
      </c>
      <c r="P3710" s="11" t="s">
        <v>8273</v>
      </c>
      <c r="Q3710" t="s">
        <v>8274</v>
      </c>
      <c r="R3710" s="15">
        <f t="shared" si="323"/>
        <v>41810.142199074071</v>
      </c>
      <c r="S3710" s="15">
        <f t="shared" si="324"/>
        <v>41824.142199074071</v>
      </c>
      <c r="T3710">
        <f t="shared" si="331"/>
        <v>2014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0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>
        <f t="shared" si="321"/>
        <v>0</v>
      </c>
      <c r="O3711">
        <f t="shared" si="322"/>
        <v>0</v>
      </c>
      <c r="P3711" s="11" t="s">
        <v>8273</v>
      </c>
      <c r="Q3711" t="s">
        <v>8274</v>
      </c>
      <c r="R3711" s="15">
        <f t="shared" si="323"/>
        <v>41785.707708333335</v>
      </c>
      <c r="S3711" s="15">
        <f t="shared" si="324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0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>
        <f t="shared" si="321"/>
        <v>0</v>
      </c>
      <c r="O3712">
        <f t="shared" si="322"/>
        <v>0</v>
      </c>
      <c r="P3712" s="11" t="s">
        <v>8273</v>
      </c>
      <c r="Q3712" t="s">
        <v>8274</v>
      </c>
      <c r="R3712" s="15">
        <f t="shared" si="323"/>
        <v>42072.576249999998</v>
      </c>
      <c r="S3712" s="15">
        <f t="shared" si="324"/>
        <v>42097.576249999998</v>
      </c>
      <c r="T3712">
        <f t="shared" ref="T3712:T3716" si="332">YEAR(R3712)</f>
        <v>2015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>
        <f t="shared" si="321"/>
        <v>0</v>
      </c>
      <c r="O3713">
        <f t="shared" si="322"/>
        <v>0</v>
      </c>
      <c r="P3713" s="11" t="s">
        <v>8273</v>
      </c>
      <c r="Q3713" t="s">
        <v>8274</v>
      </c>
      <c r="R3713" s="15">
        <f t="shared" si="323"/>
        <v>41779.724224537036</v>
      </c>
      <c r="S3713" s="15">
        <f t="shared" si="324"/>
        <v>41805.666666666664</v>
      </c>
      <c r="T3713">
        <f t="shared" si="332"/>
        <v>2014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>
        <f t="shared" si="321"/>
        <v>0</v>
      </c>
      <c r="O3714">
        <f t="shared" si="322"/>
        <v>0</v>
      </c>
      <c r="P3714" s="11" t="s">
        <v>8273</v>
      </c>
      <c r="Q3714" t="s">
        <v>8274</v>
      </c>
      <c r="R3714" s="15">
        <f t="shared" si="323"/>
        <v>42134.172071759262</v>
      </c>
      <c r="S3714" s="15">
        <f t="shared" si="324"/>
        <v>42155.290972222225</v>
      </c>
      <c r="T3714">
        <f t="shared" si="332"/>
        <v>2015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>
        <f t="shared" ref="N3715:N3778" si="333">ROUND(E3715/D3715*100,0)</f>
        <v>0</v>
      </c>
      <c r="O3715">
        <f t="shared" ref="O3715:O3778" si="334">IFERROR(ROUND(E3715/L3715,2),0)</f>
        <v>0</v>
      </c>
      <c r="P3715" s="11" t="s">
        <v>8273</v>
      </c>
      <c r="Q3715" t="s">
        <v>8274</v>
      </c>
      <c r="R3715" s="15">
        <f t="shared" ref="R3715:R3778" si="335">(((J3715/60)/60)/24)+DATE(1970,1,1)</f>
        <v>42505.738032407404</v>
      </c>
      <c r="S3715" s="15">
        <f t="shared" ref="S3715:S3778" si="336">(((I3715/60)/60)/24)+DATE(1970,1,1)</f>
        <v>42525.738032407404</v>
      </c>
      <c r="T3715">
        <f t="shared" si="332"/>
        <v>2016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0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>
        <f t="shared" si="333"/>
        <v>0</v>
      </c>
      <c r="O3716">
        <f t="shared" si="334"/>
        <v>0</v>
      </c>
      <c r="P3716" s="11" t="s">
        <v>8273</v>
      </c>
      <c r="Q3716" t="s">
        <v>8274</v>
      </c>
      <c r="R3716" s="15">
        <f t="shared" si="335"/>
        <v>42118.556331018524</v>
      </c>
      <c r="S3716" s="15">
        <f t="shared" si="336"/>
        <v>42150.165972222225</v>
      </c>
      <c r="T3716">
        <f t="shared" si="332"/>
        <v>2015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>
        <f t="shared" si="333"/>
        <v>0</v>
      </c>
      <c r="O3717">
        <f t="shared" si="334"/>
        <v>0</v>
      </c>
      <c r="P3717" s="11" t="s">
        <v>8273</v>
      </c>
      <c r="Q3717" t="s">
        <v>8274</v>
      </c>
      <c r="R3717" s="15">
        <f t="shared" si="335"/>
        <v>42036.995590277773</v>
      </c>
      <c r="S3717" s="15">
        <f t="shared" si="336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0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>
        <f t="shared" si="333"/>
        <v>0</v>
      </c>
      <c r="O3718">
        <f t="shared" si="334"/>
        <v>0</v>
      </c>
      <c r="P3718" s="11" t="s">
        <v>8273</v>
      </c>
      <c r="Q3718" t="s">
        <v>8274</v>
      </c>
      <c r="R3718" s="15">
        <f t="shared" si="335"/>
        <v>42360.887835648144</v>
      </c>
      <c r="S3718" s="15">
        <f t="shared" si="336"/>
        <v>42390.887835648144</v>
      </c>
      <c r="T3718">
        <f>YEAR(R3718)</f>
        <v>2015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>
        <f t="shared" si="333"/>
        <v>0</v>
      </c>
      <c r="O3719">
        <f t="shared" si="334"/>
        <v>0</v>
      </c>
      <c r="P3719" s="11" t="s">
        <v>8273</v>
      </c>
      <c r="Q3719" t="s">
        <v>8274</v>
      </c>
      <c r="R3719" s="15">
        <f t="shared" si="335"/>
        <v>42102.866307870368</v>
      </c>
      <c r="S3719" s="15">
        <f t="shared" si="336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0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>
        <f t="shared" si="333"/>
        <v>0</v>
      </c>
      <c r="O3720">
        <f t="shared" si="334"/>
        <v>0</v>
      </c>
      <c r="P3720" s="11" t="s">
        <v>8273</v>
      </c>
      <c r="Q3720" t="s">
        <v>8274</v>
      </c>
      <c r="R3720" s="15">
        <f t="shared" si="335"/>
        <v>42032.716145833328</v>
      </c>
      <c r="S3720" s="15">
        <f t="shared" si="336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>
        <f t="shared" si="333"/>
        <v>0</v>
      </c>
      <c r="O3721">
        <f t="shared" si="334"/>
        <v>0</v>
      </c>
      <c r="P3721" s="11" t="s">
        <v>8273</v>
      </c>
      <c r="Q3721" t="s">
        <v>8274</v>
      </c>
      <c r="R3721" s="15">
        <f t="shared" si="335"/>
        <v>42147.729930555557</v>
      </c>
      <c r="S3721" s="15">
        <f t="shared" si="336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0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>
        <f t="shared" si="333"/>
        <v>0</v>
      </c>
      <c r="O3722">
        <f t="shared" si="334"/>
        <v>0</v>
      </c>
      <c r="P3722" s="11" t="s">
        <v>8273</v>
      </c>
      <c r="Q3722" t="s">
        <v>8274</v>
      </c>
      <c r="R3722" s="15">
        <f t="shared" si="335"/>
        <v>42165.993125000001</v>
      </c>
      <c r="S3722" s="15">
        <f t="shared" si="336"/>
        <v>42187.993125000001</v>
      </c>
      <c r="T3722">
        <f t="shared" ref="T3722:T3723" si="337">YEAR(R3722)</f>
        <v>2015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>
        <f t="shared" si="333"/>
        <v>0</v>
      </c>
      <c r="O3723">
        <f t="shared" si="334"/>
        <v>0</v>
      </c>
      <c r="P3723" s="11" t="s">
        <v>8273</v>
      </c>
      <c r="Q3723" t="s">
        <v>8274</v>
      </c>
      <c r="R3723" s="15">
        <f t="shared" si="335"/>
        <v>41927.936157407406</v>
      </c>
      <c r="S3723" s="15">
        <f t="shared" si="336"/>
        <v>41948.977824074071</v>
      </c>
      <c r="T3723">
        <f t="shared" si="337"/>
        <v>2014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0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>
        <f t="shared" si="333"/>
        <v>0</v>
      </c>
      <c r="O3724">
        <f t="shared" si="334"/>
        <v>0</v>
      </c>
      <c r="P3724" s="11" t="s">
        <v>8273</v>
      </c>
      <c r="Q3724" t="s">
        <v>8274</v>
      </c>
      <c r="R3724" s="15">
        <f t="shared" si="335"/>
        <v>42381.671840277777</v>
      </c>
      <c r="S3724" s="15">
        <f t="shared" si="336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>
        <f t="shared" si="333"/>
        <v>0</v>
      </c>
      <c r="O3725">
        <f t="shared" si="334"/>
        <v>0</v>
      </c>
      <c r="P3725" s="11" t="s">
        <v>8273</v>
      </c>
      <c r="Q3725" t="s">
        <v>8274</v>
      </c>
      <c r="R3725" s="15">
        <f t="shared" si="335"/>
        <v>41943.753032407411</v>
      </c>
      <c r="S3725" s="15">
        <f t="shared" si="336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0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>
        <f t="shared" si="333"/>
        <v>0</v>
      </c>
      <c r="O3726">
        <f t="shared" si="334"/>
        <v>0</v>
      </c>
      <c r="P3726" s="11" t="s">
        <v>8273</v>
      </c>
      <c r="Q3726" t="s">
        <v>8274</v>
      </c>
      <c r="R3726" s="15">
        <f t="shared" si="335"/>
        <v>42465.491435185191</v>
      </c>
      <c r="S3726" s="15">
        <f t="shared" si="336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0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>
        <f t="shared" si="333"/>
        <v>0</v>
      </c>
      <c r="O3727">
        <f t="shared" si="334"/>
        <v>0</v>
      </c>
      <c r="P3727" s="11" t="s">
        <v>8273</v>
      </c>
      <c r="Q3727" t="s">
        <v>8274</v>
      </c>
      <c r="R3727" s="15">
        <f t="shared" si="335"/>
        <v>42401.945219907408</v>
      </c>
      <c r="S3727" s="15">
        <f t="shared" si="336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0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>
        <f t="shared" si="333"/>
        <v>0</v>
      </c>
      <c r="O3728">
        <f t="shared" si="334"/>
        <v>0</v>
      </c>
      <c r="P3728" s="11" t="s">
        <v>8273</v>
      </c>
      <c r="Q3728" t="s">
        <v>8274</v>
      </c>
      <c r="R3728" s="15">
        <f t="shared" si="335"/>
        <v>42462.140868055561</v>
      </c>
      <c r="S3728" s="15">
        <f t="shared" si="336"/>
        <v>42489.875</v>
      </c>
      <c r="T3728">
        <f t="shared" ref="T3728:T3729" si="338">YEAR(R3728)</f>
        <v>2016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>
        <f t="shared" si="333"/>
        <v>0</v>
      </c>
      <c r="O3729">
        <f t="shared" si="334"/>
        <v>0</v>
      </c>
      <c r="P3729" s="11" t="s">
        <v>8273</v>
      </c>
      <c r="Q3729" t="s">
        <v>8274</v>
      </c>
      <c r="R3729" s="15">
        <f t="shared" si="335"/>
        <v>42632.348310185189</v>
      </c>
      <c r="S3729" s="15">
        <f t="shared" si="336"/>
        <v>42663.204861111109</v>
      </c>
      <c r="T3729">
        <f t="shared" si="338"/>
        <v>2016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0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>
        <f t="shared" si="333"/>
        <v>0</v>
      </c>
      <c r="O3730">
        <f t="shared" si="334"/>
        <v>0</v>
      </c>
      <c r="P3730" s="11" t="s">
        <v>8273</v>
      </c>
      <c r="Q3730" t="s">
        <v>8274</v>
      </c>
      <c r="R3730" s="15">
        <f t="shared" si="335"/>
        <v>42205.171018518522</v>
      </c>
      <c r="S3730" s="15">
        <f t="shared" si="336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>
        <f t="shared" si="333"/>
        <v>0</v>
      </c>
      <c r="O3731">
        <f t="shared" si="334"/>
        <v>0</v>
      </c>
      <c r="P3731" s="11" t="s">
        <v>8273</v>
      </c>
      <c r="Q3731" t="s">
        <v>8274</v>
      </c>
      <c r="R3731" s="15">
        <f t="shared" si="335"/>
        <v>42041.205000000002</v>
      </c>
      <c r="S3731" s="15">
        <f t="shared" si="336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>
        <f t="shared" si="333"/>
        <v>0</v>
      </c>
      <c r="O3732">
        <f t="shared" si="334"/>
        <v>0</v>
      </c>
      <c r="P3732" s="11" t="s">
        <v>8273</v>
      </c>
      <c r="Q3732" t="s">
        <v>8274</v>
      </c>
      <c r="R3732" s="15">
        <f t="shared" si="335"/>
        <v>42203.677766203706</v>
      </c>
      <c r="S3732" s="15">
        <f t="shared" si="336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>
        <f t="shared" si="333"/>
        <v>0</v>
      </c>
      <c r="O3733">
        <f t="shared" si="334"/>
        <v>0</v>
      </c>
      <c r="P3733" s="11" t="s">
        <v>8273</v>
      </c>
      <c r="Q3733" t="s">
        <v>8274</v>
      </c>
      <c r="R3733" s="15">
        <f t="shared" si="335"/>
        <v>41983.752847222218</v>
      </c>
      <c r="S3733" s="15">
        <f t="shared" si="336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0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>
        <f t="shared" si="333"/>
        <v>0</v>
      </c>
      <c r="O3734">
        <f t="shared" si="334"/>
        <v>0</v>
      </c>
      <c r="P3734" s="11" t="s">
        <v>8273</v>
      </c>
      <c r="Q3734" t="s">
        <v>8274</v>
      </c>
      <c r="R3734" s="15">
        <f t="shared" si="335"/>
        <v>41968.677465277782</v>
      </c>
      <c r="S3734" s="15">
        <f t="shared" si="336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>
        <f t="shared" si="333"/>
        <v>0</v>
      </c>
      <c r="O3735">
        <f t="shared" si="334"/>
        <v>0</v>
      </c>
      <c r="P3735" s="11" t="s">
        <v>8273</v>
      </c>
      <c r="Q3735" t="s">
        <v>8274</v>
      </c>
      <c r="R3735" s="15">
        <f t="shared" si="335"/>
        <v>42103.024398148147</v>
      </c>
      <c r="S3735" s="15">
        <f t="shared" si="336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>
        <f t="shared" si="333"/>
        <v>0</v>
      </c>
      <c r="O3736">
        <f t="shared" si="334"/>
        <v>0</v>
      </c>
      <c r="P3736" s="11" t="s">
        <v>8273</v>
      </c>
      <c r="Q3736" t="s">
        <v>8274</v>
      </c>
      <c r="R3736" s="15">
        <f t="shared" si="335"/>
        <v>42089.901574074072</v>
      </c>
      <c r="S3736" s="15">
        <f t="shared" si="336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>
        <f t="shared" si="333"/>
        <v>0</v>
      </c>
      <c r="O3737">
        <f t="shared" si="334"/>
        <v>0</v>
      </c>
      <c r="P3737" s="11" t="s">
        <v>8273</v>
      </c>
      <c r="Q3737" t="s">
        <v>8274</v>
      </c>
      <c r="R3737" s="15">
        <f t="shared" si="335"/>
        <v>42122.693159722221</v>
      </c>
      <c r="S3737" s="15">
        <f t="shared" si="336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>
        <f t="shared" si="333"/>
        <v>0</v>
      </c>
      <c r="O3738">
        <f t="shared" si="334"/>
        <v>0</v>
      </c>
      <c r="P3738" s="11" t="s">
        <v>8273</v>
      </c>
      <c r="Q3738" t="s">
        <v>8274</v>
      </c>
      <c r="R3738" s="15">
        <f t="shared" si="335"/>
        <v>42048.711724537032</v>
      </c>
      <c r="S3738" s="15">
        <f t="shared" si="336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>
        <f t="shared" si="333"/>
        <v>0</v>
      </c>
      <c r="O3739">
        <f t="shared" si="334"/>
        <v>0</v>
      </c>
      <c r="P3739" s="11" t="s">
        <v>8273</v>
      </c>
      <c r="Q3739" t="s">
        <v>8274</v>
      </c>
      <c r="R3739" s="15">
        <f t="shared" si="335"/>
        <v>42297.691006944442</v>
      </c>
      <c r="S3739" s="15">
        <f t="shared" si="336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>
        <f t="shared" si="333"/>
        <v>0</v>
      </c>
      <c r="O3740">
        <f t="shared" si="334"/>
        <v>0</v>
      </c>
      <c r="P3740" s="11" t="s">
        <v>8273</v>
      </c>
      <c r="Q3740" t="s">
        <v>8274</v>
      </c>
      <c r="R3740" s="15">
        <f t="shared" si="335"/>
        <v>41813.938715277778</v>
      </c>
      <c r="S3740" s="15">
        <f t="shared" si="336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0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>
        <f t="shared" si="333"/>
        <v>0</v>
      </c>
      <c r="O3741">
        <f t="shared" si="334"/>
        <v>0</v>
      </c>
      <c r="P3741" s="11" t="s">
        <v>8273</v>
      </c>
      <c r="Q3741" t="s">
        <v>8274</v>
      </c>
      <c r="R3741" s="15">
        <f t="shared" si="335"/>
        <v>42548.449861111112</v>
      </c>
      <c r="S3741" s="15">
        <f t="shared" si="336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>
        <f t="shared" si="333"/>
        <v>0</v>
      </c>
      <c r="O3742">
        <f t="shared" si="334"/>
        <v>0</v>
      </c>
      <c r="P3742" s="11" t="s">
        <v>8273</v>
      </c>
      <c r="Q3742" t="s">
        <v>8274</v>
      </c>
      <c r="R3742" s="15">
        <f t="shared" si="335"/>
        <v>41833.089756944442</v>
      </c>
      <c r="S3742" s="15">
        <f t="shared" si="336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>
        <f t="shared" si="333"/>
        <v>0</v>
      </c>
      <c r="O3743">
        <f t="shared" si="334"/>
        <v>0</v>
      </c>
      <c r="P3743" s="11" t="s">
        <v>8273</v>
      </c>
      <c r="Q3743" t="s">
        <v>8274</v>
      </c>
      <c r="R3743" s="15">
        <f t="shared" si="335"/>
        <v>42325.920717592591</v>
      </c>
      <c r="S3743" s="15">
        <f t="shared" si="336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>
        <f t="shared" si="333"/>
        <v>0</v>
      </c>
      <c r="O3744">
        <f t="shared" si="334"/>
        <v>0</v>
      </c>
      <c r="P3744" s="11" t="s">
        <v>8273</v>
      </c>
      <c r="Q3744" t="s">
        <v>8274</v>
      </c>
      <c r="R3744" s="15">
        <f t="shared" si="335"/>
        <v>41858.214629629627</v>
      </c>
      <c r="S3744" s="15">
        <f t="shared" si="336"/>
        <v>41888.214629629627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>
        <f t="shared" si="333"/>
        <v>0</v>
      </c>
      <c r="O3745">
        <f t="shared" si="334"/>
        <v>0</v>
      </c>
      <c r="P3745" s="11" t="s">
        <v>8273</v>
      </c>
      <c r="Q3745" t="s">
        <v>8274</v>
      </c>
      <c r="R3745" s="15">
        <f t="shared" si="335"/>
        <v>41793.710231481484</v>
      </c>
      <c r="S3745" s="15">
        <f t="shared" si="336"/>
        <v>41823.710231481484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>
        <f t="shared" si="333"/>
        <v>0</v>
      </c>
      <c r="O3746">
        <f t="shared" si="334"/>
        <v>0</v>
      </c>
      <c r="P3746" s="11" t="s">
        <v>8273</v>
      </c>
      <c r="Q3746" t="s">
        <v>8274</v>
      </c>
      <c r="R3746" s="15">
        <f t="shared" si="335"/>
        <v>41793.814259259263</v>
      </c>
      <c r="S3746" s="15">
        <f t="shared" si="336"/>
        <v>41825.165972222225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>
        <f t="shared" si="333"/>
        <v>0</v>
      </c>
      <c r="O3747">
        <f t="shared" si="334"/>
        <v>0</v>
      </c>
      <c r="P3747" s="11" t="s">
        <v>8273</v>
      </c>
      <c r="Q3747" t="s">
        <v>8274</v>
      </c>
      <c r="R3747" s="15">
        <f t="shared" si="335"/>
        <v>41831.697939814818</v>
      </c>
      <c r="S3747" s="15">
        <f t="shared" si="336"/>
        <v>41861.697939814818</v>
      </c>
    </row>
    <row r="3748" spans="1:19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0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>
        <f t="shared" si="333"/>
        <v>0</v>
      </c>
      <c r="O3748">
        <f t="shared" si="334"/>
        <v>0</v>
      </c>
      <c r="P3748" s="11" t="s">
        <v>8273</v>
      </c>
      <c r="Q3748" t="s">
        <v>8274</v>
      </c>
      <c r="R3748" s="15">
        <f t="shared" si="335"/>
        <v>42621.389340277776</v>
      </c>
      <c r="S3748" s="15">
        <f t="shared" si="336"/>
        <v>42651.389340277776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0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>
        <f t="shared" si="333"/>
        <v>0</v>
      </c>
      <c r="O3749">
        <f t="shared" si="334"/>
        <v>0</v>
      </c>
      <c r="P3749" s="11" t="s">
        <v>8273</v>
      </c>
      <c r="Q3749" t="s">
        <v>8274</v>
      </c>
      <c r="R3749" s="15">
        <f t="shared" si="335"/>
        <v>42164.299722222218</v>
      </c>
      <c r="S3749" s="15">
        <f t="shared" si="336"/>
        <v>42190.957638888889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0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>
        <f t="shared" si="333"/>
        <v>0</v>
      </c>
      <c r="O3750">
        <f t="shared" si="334"/>
        <v>0</v>
      </c>
      <c r="P3750" s="11" t="s">
        <v>8273</v>
      </c>
      <c r="Q3750" t="s">
        <v>8315</v>
      </c>
      <c r="R3750" s="15">
        <f t="shared" si="335"/>
        <v>42395.706435185188</v>
      </c>
      <c r="S3750" s="15">
        <f t="shared" si="336"/>
        <v>42416.249305555553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0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>
        <f t="shared" si="333"/>
        <v>0</v>
      </c>
      <c r="O3751">
        <f t="shared" si="334"/>
        <v>0</v>
      </c>
      <c r="P3751" s="11" t="s">
        <v>8273</v>
      </c>
      <c r="Q3751" t="s">
        <v>8315</v>
      </c>
      <c r="R3751" s="15">
        <f t="shared" si="335"/>
        <v>42458.127175925925</v>
      </c>
      <c r="S3751" s="15">
        <f t="shared" si="336"/>
        <v>42489.165972222225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0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>
        <f t="shared" si="333"/>
        <v>0</v>
      </c>
      <c r="O3752">
        <f t="shared" si="334"/>
        <v>0</v>
      </c>
      <c r="P3752" s="11" t="s">
        <v>8273</v>
      </c>
      <c r="Q3752" t="s">
        <v>8315</v>
      </c>
      <c r="R3752" s="15">
        <f t="shared" si="335"/>
        <v>42016.981574074074</v>
      </c>
      <c r="S3752" s="15">
        <f t="shared" si="336"/>
        <v>42045.332638888889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>
        <f t="shared" si="333"/>
        <v>0</v>
      </c>
      <c r="O3753">
        <f t="shared" si="334"/>
        <v>0</v>
      </c>
      <c r="P3753" s="11" t="s">
        <v>8273</v>
      </c>
      <c r="Q3753" t="s">
        <v>8315</v>
      </c>
      <c r="R3753" s="15">
        <f t="shared" si="335"/>
        <v>42403.035567129627</v>
      </c>
      <c r="S3753" s="15">
        <f t="shared" si="336"/>
        <v>42462.993900462956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0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>
        <f t="shared" si="333"/>
        <v>0</v>
      </c>
      <c r="O3754">
        <f t="shared" si="334"/>
        <v>0</v>
      </c>
      <c r="P3754" s="11" t="s">
        <v>8273</v>
      </c>
      <c r="Q3754" t="s">
        <v>8315</v>
      </c>
      <c r="R3754" s="15">
        <f t="shared" si="335"/>
        <v>42619.802488425921</v>
      </c>
      <c r="S3754" s="15">
        <f t="shared" si="336"/>
        <v>42659.875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0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>
        <f t="shared" si="333"/>
        <v>0</v>
      </c>
      <c r="O3755">
        <f t="shared" si="334"/>
        <v>0</v>
      </c>
      <c r="P3755" s="11" t="s">
        <v>8273</v>
      </c>
      <c r="Q3755" t="s">
        <v>8315</v>
      </c>
      <c r="R3755" s="15">
        <f t="shared" si="335"/>
        <v>42128.824074074073</v>
      </c>
      <c r="S3755" s="15">
        <f t="shared" si="336"/>
        <v>42158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>
        <f t="shared" si="333"/>
        <v>0</v>
      </c>
      <c r="O3756">
        <f t="shared" si="334"/>
        <v>0</v>
      </c>
      <c r="P3756" s="11" t="s">
        <v>8273</v>
      </c>
      <c r="Q3756" t="s">
        <v>8315</v>
      </c>
      <c r="R3756" s="15">
        <f t="shared" si="335"/>
        <v>41808.881215277775</v>
      </c>
      <c r="S3756" s="15">
        <f t="shared" si="336"/>
        <v>41846.207638888889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>
        <f t="shared" si="333"/>
        <v>0</v>
      </c>
      <c r="O3757">
        <f t="shared" si="334"/>
        <v>0</v>
      </c>
      <c r="P3757" s="11" t="s">
        <v>8273</v>
      </c>
      <c r="Q3757" t="s">
        <v>8315</v>
      </c>
      <c r="R3757" s="15">
        <f t="shared" si="335"/>
        <v>42445.866979166662</v>
      </c>
      <c r="S3757" s="15">
        <f t="shared" si="336"/>
        <v>42475.866979166662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>
        <f t="shared" si="333"/>
        <v>0</v>
      </c>
      <c r="O3758">
        <f t="shared" si="334"/>
        <v>0</v>
      </c>
      <c r="P3758" s="11" t="s">
        <v>8273</v>
      </c>
      <c r="Q3758" t="s">
        <v>8315</v>
      </c>
      <c r="R3758" s="15">
        <f t="shared" si="335"/>
        <v>41771.814791666664</v>
      </c>
      <c r="S3758" s="15">
        <f t="shared" si="336"/>
        <v>41801.814791666664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>
        <f t="shared" si="333"/>
        <v>0</v>
      </c>
      <c r="O3759">
        <f t="shared" si="334"/>
        <v>0</v>
      </c>
      <c r="P3759" s="11" t="s">
        <v>8273</v>
      </c>
      <c r="Q3759" t="s">
        <v>8315</v>
      </c>
      <c r="R3759" s="15">
        <f t="shared" si="335"/>
        <v>41954.850868055553</v>
      </c>
      <c r="S3759" s="15">
        <f t="shared" si="336"/>
        <v>41974.850868055553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0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>
        <f t="shared" si="333"/>
        <v>0</v>
      </c>
      <c r="O3760">
        <f t="shared" si="334"/>
        <v>0</v>
      </c>
      <c r="P3760" s="11" t="s">
        <v>8273</v>
      </c>
      <c r="Q3760" t="s">
        <v>8315</v>
      </c>
      <c r="R3760" s="15">
        <f t="shared" si="335"/>
        <v>41747.471504629626</v>
      </c>
      <c r="S3760" s="15">
        <f t="shared" si="336"/>
        <v>41778.208333333336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>
        <f t="shared" si="333"/>
        <v>0</v>
      </c>
      <c r="O3761">
        <f t="shared" si="334"/>
        <v>0</v>
      </c>
      <c r="P3761" s="11" t="s">
        <v>8273</v>
      </c>
      <c r="Q3761" t="s">
        <v>8315</v>
      </c>
      <c r="R3761" s="15">
        <f t="shared" si="335"/>
        <v>42182.108252314814</v>
      </c>
      <c r="S3761" s="15">
        <f t="shared" si="336"/>
        <v>42242.108252314814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0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>
        <f t="shared" si="333"/>
        <v>0</v>
      </c>
      <c r="O3762">
        <f t="shared" si="334"/>
        <v>0</v>
      </c>
      <c r="P3762" s="11" t="s">
        <v>8273</v>
      </c>
      <c r="Q3762" t="s">
        <v>8315</v>
      </c>
      <c r="R3762" s="15">
        <f t="shared" si="335"/>
        <v>41739.525300925925</v>
      </c>
      <c r="S3762" s="15">
        <f t="shared" si="336"/>
        <v>41764.525300925925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>
        <f t="shared" si="333"/>
        <v>0</v>
      </c>
      <c r="O3763">
        <f t="shared" si="334"/>
        <v>0</v>
      </c>
      <c r="P3763" s="11" t="s">
        <v>8273</v>
      </c>
      <c r="Q3763" t="s">
        <v>8315</v>
      </c>
      <c r="R3763" s="15">
        <f t="shared" si="335"/>
        <v>42173.466863425929</v>
      </c>
      <c r="S3763" s="15">
        <f t="shared" si="336"/>
        <v>42226.958333333328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0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>
        <f t="shared" si="333"/>
        <v>0</v>
      </c>
      <c r="O3764">
        <f t="shared" si="334"/>
        <v>0</v>
      </c>
      <c r="P3764" s="11" t="s">
        <v>8273</v>
      </c>
      <c r="Q3764" t="s">
        <v>8315</v>
      </c>
      <c r="R3764" s="15">
        <f t="shared" si="335"/>
        <v>42193.813530092593</v>
      </c>
      <c r="S3764" s="15">
        <f t="shared" si="336"/>
        <v>42218.813530092593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>
        <f t="shared" si="333"/>
        <v>0</v>
      </c>
      <c r="O3765">
        <f t="shared" si="334"/>
        <v>0</v>
      </c>
      <c r="P3765" s="11" t="s">
        <v>8273</v>
      </c>
      <c r="Q3765" t="s">
        <v>8315</v>
      </c>
      <c r="R3765" s="15">
        <f t="shared" si="335"/>
        <v>42065.750300925924</v>
      </c>
      <c r="S3765" s="15">
        <f t="shared" si="336"/>
        <v>42095.708634259259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>
        <f t="shared" si="333"/>
        <v>0</v>
      </c>
      <c r="O3766">
        <f t="shared" si="334"/>
        <v>0</v>
      </c>
      <c r="P3766" s="11" t="s">
        <v>8273</v>
      </c>
      <c r="Q3766" t="s">
        <v>8315</v>
      </c>
      <c r="R3766" s="15">
        <f t="shared" si="335"/>
        <v>42499.842962962968</v>
      </c>
      <c r="S3766" s="15">
        <f t="shared" si="336"/>
        <v>42519.024999999994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0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>
        <f t="shared" si="333"/>
        <v>0</v>
      </c>
      <c r="O3767">
        <f t="shared" si="334"/>
        <v>0</v>
      </c>
      <c r="P3767" s="11" t="s">
        <v>8273</v>
      </c>
      <c r="Q3767" t="s">
        <v>8315</v>
      </c>
      <c r="R3767" s="15">
        <f t="shared" si="335"/>
        <v>41820.776412037041</v>
      </c>
      <c r="S3767" s="15">
        <f t="shared" si="336"/>
        <v>41850.776412037041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0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>
        <f t="shared" si="333"/>
        <v>0</v>
      </c>
      <c r="O3768">
        <f t="shared" si="334"/>
        <v>0</v>
      </c>
      <c r="P3768" s="11" t="s">
        <v>8273</v>
      </c>
      <c r="Q3768" t="s">
        <v>8315</v>
      </c>
      <c r="R3768" s="15">
        <f t="shared" si="335"/>
        <v>41788.167187500003</v>
      </c>
      <c r="S3768" s="15">
        <f t="shared" si="336"/>
        <v>41823.167187500003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0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>
        <f t="shared" si="333"/>
        <v>0</v>
      </c>
      <c r="O3769">
        <f t="shared" si="334"/>
        <v>0</v>
      </c>
      <c r="P3769" s="11" t="s">
        <v>8273</v>
      </c>
      <c r="Q3769" t="s">
        <v>8315</v>
      </c>
      <c r="R3769" s="15">
        <f t="shared" si="335"/>
        <v>42050.019641203704</v>
      </c>
      <c r="S3769" s="15">
        <f t="shared" si="336"/>
        <v>42064.207638888889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0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>
        <f t="shared" si="333"/>
        <v>0</v>
      </c>
      <c r="O3770">
        <f t="shared" si="334"/>
        <v>0</v>
      </c>
      <c r="P3770" s="11" t="s">
        <v>8273</v>
      </c>
      <c r="Q3770" t="s">
        <v>8315</v>
      </c>
      <c r="R3770" s="15">
        <f t="shared" si="335"/>
        <v>41772.727893518517</v>
      </c>
      <c r="S3770" s="15">
        <f t="shared" si="336"/>
        <v>41802.727893518517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>
        <f t="shared" si="333"/>
        <v>0</v>
      </c>
      <c r="O3771">
        <f t="shared" si="334"/>
        <v>0</v>
      </c>
      <c r="P3771" s="11" t="s">
        <v>8273</v>
      </c>
      <c r="Q3771" t="s">
        <v>8315</v>
      </c>
      <c r="R3771" s="15">
        <f t="shared" si="335"/>
        <v>42445.598136574074</v>
      </c>
      <c r="S3771" s="15">
        <f t="shared" si="336"/>
        <v>42475.598136574074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>
        <f t="shared" si="333"/>
        <v>0</v>
      </c>
      <c r="O3772">
        <f t="shared" si="334"/>
        <v>0</v>
      </c>
      <c r="P3772" s="11" t="s">
        <v>8273</v>
      </c>
      <c r="Q3772" t="s">
        <v>8315</v>
      </c>
      <c r="R3772" s="15">
        <f t="shared" si="335"/>
        <v>42138.930671296301</v>
      </c>
      <c r="S3772" s="15">
        <f t="shared" si="336"/>
        <v>42168.930671296301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>
        <f t="shared" si="333"/>
        <v>0</v>
      </c>
      <c r="O3773">
        <f t="shared" si="334"/>
        <v>0</v>
      </c>
      <c r="P3773" s="11" t="s">
        <v>8273</v>
      </c>
      <c r="Q3773" t="s">
        <v>8315</v>
      </c>
      <c r="R3773" s="15">
        <f t="shared" si="335"/>
        <v>42493.857083333336</v>
      </c>
      <c r="S3773" s="15">
        <f t="shared" si="336"/>
        <v>42508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>
        <f t="shared" si="333"/>
        <v>0</v>
      </c>
      <c r="O3774">
        <f t="shared" si="334"/>
        <v>0</v>
      </c>
      <c r="P3774" s="11" t="s">
        <v>8273</v>
      </c>
      <c r="Q3774" t="s">
        <v>8315</v>
      </c>
      <c r="R3774" s="15">
        <f t="shared" si="335"/>
        <v>42682.616967592592</v>
      </c>
      <c r="S3774" s="15">
        <f t="shared" si="336"/>
        <v>42703.25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>
        <f t="shared" si="333"/>
        <v>0</v>
      </c>
      <c r="O3775">
        <f t="shared" si="334"/>
        <v>0</v>
      </c>
      <c r="P3775" s="11" t="s">
        <v>8273</v>
      </c>
      <c r="Q3775" t="s">
        <v>8315</v>
      </c>
      <c r="R3775" s="15">
        <f t="shared" si="335"/>
        <v>42656.005173611105</v>
      </c>
      <c r="S3775" s="15">
        <f t="shared" si="336"/>
        <v>42689.088888888888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>
        <f t="shared" si="333"/>
        <v>0</v>
      </c>
      <c r="O3776">
        <f t="shared" si="334"/>
        <v>0</v>
      </c>
      <c r="P3776" s="11" t="s">
        <v>8273</v>
      </c>
      <c r="Q3776" t="s">
        <v>8315</v>
      </c>
      <c r="R3776" s="15">
        <f t="shared" si="335"/>
        <v>42087.792303240742</v>
      </c>
      <c r="S3776" s="15">
        <f t="shared" si="336"/>
        <v>42103.792303240742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0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>
        <f t="shared" si="333"/>
        <v>0</v>
      </c>
      <c r="O3777">
        <f t="shared" si="334"/>
        <v>0</v>
      </c>
      <c r="P3777" s="11" t="s">
        <v>8273</v>
      </c>
      <c r="Q3777" t="s">
        <v>8315</v>
      </c>
      <c r="R3777" s="15">
        <f t="shared" si="335"/>
        <v>42075.942627314813</v>
      </c>
      <c r="S3777" s="15">
        <f t="shared" si="336"/>
        <v>42103.166666666672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0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>
        <f t="shared" si="333"/>
        <v>0</v>
      </c>
      <c r="O3778">
        <f t="shared" si="334"/>
        <v>0</v>
      </c>
      <c r="P3778" s="11" t="s">
        <v>8273</v>
      </c>
      <c r="Q3778" t="s">
        <v>8315</v>
      </c>
      <c r="R3778" s="15">
        <f t="shared" si="335"/>
        <v>41814.367800925924</v>
      </c>
      <c r="S3778" s="15">
        <f t="shared" si="336"/>
        <v>41852.041666666664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0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>
        <f t="shared" ref="N3779:N3842" si="339">ROUND(E3779/D3779*100,0)</f>
        <v>0</v>
      </c>
      <c r="O3779">
        <f t="shared" ref="O3779:O3842" si="340">IFERROR(ROUND(E3779/L3779,2),0)</f>
        <v>0</v>
      </c>
      <c r="P3779" s="11" t="s">
        <v>8273</v>
      </c>
      <c r="Q3779" t="s">
        <v>8315</v>
      </c>
      <c r="R3779" s="15">
        <f t="shared" ref="R3779:R3842" si="341">(((J3779/60)/60)/24)+DATE(1970,1,1)</f>
        <v>41887.111354166671</v>
      </c>
      <c r="S3779" s="15">
        <f t="shared" ref="S3779:S3842" si="342">(((I3779/60)/60)/24)+DATE(1970,1,1)</f>
        <v>41909.166666666664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0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>
        <f t="shared" si="339"/>
        <v>0</v>
      </c>
      <c r="O3780">
        <f t="shared" si="340"/>
        <v>0</v>
      </c>
      <c r="P3780" s="11" t="s">
        <v>8273</v>
      </c>
      <c r="Q3780" t="s">
        <v>8315</v>
      </c>
      <c r="R3780" s="15">
        <f t="shared" si="341"/>
        <v>41989.819212962961</v>
      </c>
      <c r="S3780" s="15">
        <f t="shared" si="342"/>
        <v>42049.819212962961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0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>
        <f t="shared" si="339"/>
        <v>0</v>
      </c>
      <c r="O3781">
        <f t="shared" si="340"/>
        <v>0</v>
      </c>
      <c r="P3781" s="11" t="s">
        <v>8273</v>
      </c>
      <c r="Q3781" t="s">
        <v>8315</v>
      </c>
      <c r="R3781" s="15">
        <f t="shared" si="341"/>
        <v>42425.735416666663</v>
      </c>
      <c r="S3781" s="15">
        <f t="shared" si="342"/>
        <v>42455.693750000006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>
        <f t="shared" si="339"/>
        <v>0</v>
      </c>
      <c r="O3782">
        <f t="shared" si="340"/>
        <v>0</v>
      </c>
      <c r="P3782" s="11" t="s">
        <v>8273</v>
      </c>
      <c r="Q3782" t="s">
        <v>8315</v>
      </c>
      <c r="R3782" s="15">
        <f t="shared" si="341"/>
        <v>42166.219733796301</v>
      </c>
      <c r="S3782" s="15">
        <f t="shared" si="342"/>
        <v>42198.837499999994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0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>
        <f t="shared" si="339"/>
        <v>0</v>
      </c>
      <c r="O3783">
        <f t="shared" si="340"/>
        <v>0</v>
      </c>
      <c r="P3783" s="11" t="s">
        <v>8273</v>
      </c>
      <c r="Q3783" t="s">
        <v>8315</v>
      </c>
      <c r="R3783" s="15">
        <f t="shared" si="341"/>
        <v>41865.882928240739</v>
      </c>
      <c r="S3783" s="15">
        <f t="shared" si="342"/>
        <v>41890.882928240739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0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>
        <f t="shared" si="339"/>
        <v>0</v>
      </c>
      <c r="O3784">
        <f t="shared" si="340"/>
        <v>0</v>
      </c>
      <c r="P3784" s="11" t="s">
        <v>8273</v>
      </c>
      <c r="Q3784" t="s">
        <v>8315</v>
      </c>
      <c r="R3784" s="15">
        <f t="shared" si="341"/>
        <v>42546.862233796302</v>
      </c>
      <c r="S3784" s="15">
        <f t="shared" si="342"/>
        <v>42575.958333333328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>
        <f t="shared" si="339"/>
        <v>0</v>
      </c>
      <c r="O3785">
        <f t="shared" si="340"/>
        <v>0</v>
      </c>
      <c r="P3785" s="11" t="s">
        <v>8273</v>
      </c>
      <c r="Q3785" t="s">
        <v>8315</v>
      </c>
      <c r="R3785" s="15">
        <f t="shared" si="341"/>
        <v>42420.140277777777</v>
      </c>
      <c r="S3785" s="15">
        <f t="shared" si="342"/>
        <v>42444.666666666672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>
        <f t="shared" si="339"/>
        <v>0</v>
      </c>
      <c r="O3786">
        <f t="shared" si="340"/>
        <v>0</v>
      </c>
      <c r="P3786" s="11" t="s">
        <v>8273</v>
      </c>
      <c r="Q3786" t="s">
        <v>8315</v>
      </c>
      <c r="R3786" s="15">
        <f t="shared" si="341"/>
        <v>42531.980694444443</v>
      </c>
      <c r="S3786" s="15">
        <f t="shared" si="342"/>
        <v>42561.980694444443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0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>
        <f t="shared" si="339"/>
        <v>0</v>
      </c>
      <c r="O3787">
        <f t="shared" si="340"/>
        <v>0</v>
      </c>
      <c r="P3787" s="11" t="s">
        <v>8273</v>
      </c>
      <c r="Q3787" t="s">
        <v>8315</v>
      </c>
      <c r="R3787" s="15">
        <f t="shared" si="341"/>
        <v>42548.63853009259</v>
      </c>
      <c r="S3787" s="15">
        <f t="shared" si="342"/>
        <v>42584.418749999997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0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>
        <f t="shared" si="339"/>
        <v>0</v>
      </c>
      <c r="O3788">
        <f t="shared" si="340"/>
        <v>0</v>
      </c>
      <c r="P3788" s="11" t="s">
        <v>8273</v>
      </c>
      <c r="Q3788" t="s">
        <v>8315</v>
      </c>
      <c r="R3788" s="15">
        <f t="shared" si="341"/>
        <v>42487.037905092591</v>
      </c>
      <c r="S3788" s="15">
        <f t="shared" si="342"/>
        <v>42517.037905092591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0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>
        <f t="shared" si="339"/>
        <v>0</v>
      </c>
      <c r="O3789">
        <f t="shared" si="340"/>
        <v>0</v>
      </c>
      <c r="P3789" s="11" t="s">
        <v>8273</v>
      </c>
      <c r="Q3789" t="s">
        <v>8315</v>
      </c>
      <c r="R3789" s="15">
        <f t="shared" si="341"/>
        <v>42167.534791666665</v>
      </c>
      <c r="S3789" s="15">
        <f t="shared" si="342"/>
        <v>42196.165972222225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>
        <f t="shared" si="339"/>
        <v>0</v>
      </c>
      <c r="O3790">
        <f t="shared" si="340"/>
        <v>0</v>
      </c>
      <c r="P3790" s="11" t="s">
        <v>8273</v>
      </c>
      <c r="Q3790" t="s">
        <v>8315</v>
      </c>
      <c r="R3790" s="15">
        <f t="shared" si="341"/>
        <v>42333.695821759262</v>
      </c>
      <c r="S3790" s="15">
        <f t="shared" si="342"/>
        <v>42361.679166666669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0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>
        <f t="shared" si="339"/>
        <v>0</v>
      </c>
      <c r="O3791">
        <f t="shared" si="340"/>
        <v>0</v>
      </c>
      <c r="P3791" s="11" t="s">
        <v>8273</v>
      </c>
      <c r="Q3791" t="s">
        <v>8315</v>
      </c>
      <c r="R3791" s="15">
        <f t="shared" si="341"/>
        <v>42138.798819444448</v>
      </c>
      <c r="S3791" s="15">
        <f t="shared" si="342"/>
        <v>42170.798819444448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>
        <f t="shared" si="339"/>
        <v>0</v>
      </c>
      <c r="O3792">
        <f t="shared" si="340"/>
        <v>0</v>
      </c>
      <c r="P3792" s="11" t="s">
        <v>8273</v>
      </c>
      <c r="Q3792" t="s">
        <v>8315</v>
      </c>
      <c r="R3792" s="15">
        <f t="shared" si="341"/>
        <v>42666.666932870372</v>
      </c>
      <c r="S3792" s="15">
        <f t="shared" si="342"/>
        <v>42696.708599537036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>
        <f t="shared" si="339"/>
        <v>0</v>
      </c>
      <c r="O3793">
        <f t="shared" si="340"/>
        <v>0</v>
      </c>
      <c r="P3793" s="11" t="s">
        <v>8273</v>
      </c>
      <c r="Q3793" t="s">
        <v>8315</v>
      </c>
      <c r="R3793" s="15">
        <f t="shared" si="341"/>
        <v>41766.692037037035</v>
      </c>
      <c r="S3793" s="15">
        <f t="shared" si="342"/>
        <v>41826.692037037035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0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>
        <f t="shared" si="339"/>
        <v>0</v>
      </c>
      <c r="O3794">
        <f t="shared" si="340"/>
        <v>0</v>
      </c>
      <c r="P3794" s="11" t="s">
        <v>8273</v>
      </c>
      <c r="Q3794" t="s">
        <v>8315</v>
      </c>
      <c r="R3794" s="15">
        <f t="shared" si="341"/>
        <v>42170.447013888886</v>
      </c>
      <c r="S3794" s="15">
        <f t="shared" si="342"/>
        <v>42200.447013888886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0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>
        <f t="shared" si="339"/>
        <v>0</v>
      </c>
      <c r="O3795">
        <f t="shared" si="340"/>
        <v>0</v>
      </c>
      <c r="P3795" s="11" t="s">
        <v>8273</v>
      </c>
      <c r="Q3795" t="s">
        <v>8315</v>
      </c>
      <c r="R3795" s="15">
        <f t="shared" si="341"/>
        <v>41968.938993055555</v>
      </c>
      <c r="S3795" s="15">
        <f t="shared" si="342"/>
        <v>41989.938993055555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>
        <f t="shared" si="339"/>
        <v>0</v>
      </c>
      <c r="O3796">
        <f t="shared" si="340"/>
        <v>0</v>
      </c>
      <c r="P3796" s="11" t="s">
        <v>8273</v>
      </c>
      <c r="Q3796" t="s">
        <v>8315</v>
      </c>
      <c r="R3796" s="15">
        <f t="shared" si="341"/>
        <v>42132.58048611111</v>
      </c>
      <c r="S3796" s="15">
        <f t="shared" si="342"/>
        <v>42162.58048611111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>
        <f t="shared" si="339"/>
        <v>0</v>
      </c>
      <c r="O3797">
        <f t="shared" si="340"/>
        <v>0</v>
      </c>
      <c r="P3797" s="11" t="s">
        <v>8273</v>
      </c>
      <c r="Q3797" t="s">
        <v>8315</v>
      </c>
      <c r="R3797" s="15">
        <f t="shared" si="341"/>
        <v>42201.436226851853</v>
      </c>
      <c r="S3797" s="15">
        <f t="shared" si="342"/>
        <v>42244.9375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0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>
        <f t="shared" si="339"/>
        <v>0</v>
      </c>
      <c r="O3798">
        <f t="shared" si="340"/>
        <v>0</v>
      </c>
      <c r="P3798" s="11" t="s">
        <v>8273</v>
      </c>
      <c r="Q3798" t="s">
        <v>8315</v>
      </c>
      <c r="R3798" s="15">
        <f t="shared" si="341"/>
        <v>42689.029583333337</v>
      </c>
      <c r="S3798" s="15">
        <f t="shared" si="342"/>
        <v>42749.029583333337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>
        <f t="shared" si="339"/>
        <v>0</v>
      </c>
      <c r="O3799">
        <f t="shared" si="340"/>
        <v>0</v>
      </c>
      <c r="P3799" s="11" t="s">
        <v>8273</v>
      </c>
      <c r="Q3799" t="s">
        <v>8315</v>
      </c>
      <c r="R3799" s="15">
        <f t="shared" si="341"/>
        <v>42084.881539351853</v>
      </c>
      <c r="S3799" s="15">
        <f t="shared" si="342"/>
        <v>42114.881539351853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>
        <f t="shared" si="339"/>
        <v>0</v>
      </c>
      <c r="O3800">
        <f t="shared" si="340"/>
        <v>0</v>
      </c>
      <c r="P3800" s="11" t="s">
        <v>8273</v>
      </c>
      <c r="Q3800" t="s">
        <v>8315</v>
      </c>
      <c r="R3800" s="15">
        <f t="shared" si="341"/>
        <v>41831.722777777781</v>
      </c>
      <c r="S3800" s="15">
        <f t="shared" si="342"/>
        <v>41861.722777777781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>
        <f t="shared" si="339"/>
        <v>0</v>
      </c>
      <c r="O3801">
        <f t="shared" si="340"/>
        <v>0</v>
      </c>
      <c r="P3801" s="11" t="s">
        <v>8273</v>
      </c>
      <c r="Q3801" t="s">
        <v>8315</v>
      </c>
      <c r="R3801" s="15">
        <f t="shared" si="341"/>
        <v>42410.93105324074</v>
      </c>
      <c r="S3801" s="15">
        <f t="shared" si="342"/>
        <v>42440.93105324074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>
        <f t="shared" si="339"/>
        <v>0</v>
      </c>
      <c r="O3802">
        <f t="shared" si="340"/>
        <v>0</v>
      </c>
      <c r="P3802" s="11" t="s">
        <v>8273</v>
      </c>
      <c r="Q3802" t="s">
        <v>8315</v>
      </c>
      <c r="R3802" s="15">
        <f t="shared" si="341"/>
        <v>41982.737071759257</v>
      </c>
      <c r="S3802" s="15">
        <f t="shared" si="342"/>
        <v>42015.207638888889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>
        <f t="shared" si="339"/>
        <v>0</v>
      </c>
      <c r="O3803">
        <f t="shared" si="340"/>
        <v>0</v>
      </c>
      <c r="P3803" s="11" t="s">
        <v>8273</v>
      </c>
      <c r="Q3803" t="s">
        <v>8315</v>
      </c>
      <c r="R3803" s="15">
        <f t="shared" si="341"/>
        <v>41975.676111111112</v>
      </c>
      <c r="S3803" s="15">
        <f t="shared" si="342"/>
        <v>42006.676111111112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>
        <f t="shared" si="339"/>
        <v>0</v>
      </c>
      <c r="O3804">
        <f t="shared" si="340"/>
        <v>0</v>
      </c>
      <c r="P3804" s="11" t="s">
        <v>8273</v>
      </c>
      <c r="Q3804" t="s">
        <v>8315</v>
      </c>
      <c r="R3804" s="15">
        <f t="shared" si="341"/>
        <v>42269.126226851848</v>
      </c>
      <c r="S3804" s="15">
        <f t="shared" si="342"/>
        <v>42299.126226851848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0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>
        <f t="shared" si="339"/>
        <v>0</v>
      </c>
      <c r="O3805">
        <f t="shared" si="340"/>
        <v>0</v>
      </c>
      <c r="P3805" s="11" t="s">
        <v>8273</v>
      </c>
      <c r="Q3805" t="s">
        <v>8315</v>
      </c>
      <c r="R3805" s="15">
        <f t="shared" si="341"/>
        <v>42403.971851851849</v>
      </c>
      <c r="S3805" s="15">
        <f t="shared" si="342"/>
        <v>42433.971851851849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>
        <f t="shared" si="339"/>
        <v>0</v>
      </c>
      <c r="O3806">
        <f t="shared" si="340"/>
        <v>0</v>
      </c>
      <c r="P3806" s="11" t="s">
        <v>8273</v>
      </c>
      <c r="Q3806" t="s">
        <v>8315</v>
      </c>
      <c r="R3806" s="15">
        <f t="shared" si="341"/>
        <v>42527.00953703704</v>
      </c>
      <c r="S3806" s="15">
        <f t="shared" si="342"/>
        <v>42582.291666666672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>
        <f t="shared" si="339"/>
        <v>0</v>
      </c>
      <c r="O3807">
        <f t="shared" si="340"/>
        <v>0</v>
      </c>
      <c r="P3807" s="11" t="s">
        <v>8273</v>
      </c>
      <c r="Q3807" t="s">
        <v>8315</v>
      </c>
      <c r="R3807" s="15">
        <f t="shared" si="341"/>
        <v>41849.887037037035</v>
      </c>
      <c r="S3807" s="15">
        <f t="shared" si="342"/>
        <v>41909.887037037035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>
        <f t="shared" si="339"/>
        <v>0</v>
      </c>
      <c r="O3808">
        <f t="shared" si="340"/>
        <v>0</v>
      </c>
      <c r="P3808" s="11" t="s">
        <v>8273</v>
      </c>
      <c r="Q3808" t="s">
        <v>8315</v>
      </c>
      <c r="R3808" s="15">
        <f t="shared" si="341"/>
        <v>41799.259039351848</v>
      </c>
      <c r="S3808" s="15">
        <f t="shared" si="342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0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>
        <f t="shared" si="339"/>
        <v>0</v>
      </c>
      <c r="O3809">
        <f t="shared" si="340"/>
        <v>0</v>
      </c>
      <c r="P3809" s="11" t="s">
        <v>8273</v>
      </c>
      <c r="Q3809" t="s">
        <v>8315</v>
      </c>
      <c r="R3809" s="15">
        <f t="shared" si="341"/>
        <v>42090.909016203703</v>
      </c>
      <c r="S3809" s="15">
        <f t="shared" si="342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>
        <f t="shared" si="339"/>
        <v>0</v>
      </c>
      <c r="O3810">
        <f t="shared" si="340"/>
        <v>0</v>
      </c>
      <c r="P3810" s="11" t="s">
        <v>8273</v>
      </c>
      <c r="Q3810" t="s">
        <v>8274</v>
      </c>
      <c r="R3810" s="15">
        <f t="shared" si="341"/>
        <v>42059.453923611116</v>
      </c>
      <c r="S3810" s="15">
        <f t="shared" si="342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0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>
        <f t="shared" si="339"/>
        <v>0</v>
      </c>
      <c r="O3811">
        <f t="shared" si="340"/>
        <v>0</v>
      </c>
      <c r="P3811" s="11" t="s">
        <v>8273</v>
      </c>
      <c r="Q3811" t="s">
        <v>8274</v>
      </c>
      <c r="R3811" s="15">
        <f t="shared" si="341"/>
        <v>41800.526701388888</v>
      </c>
      <c r="S3811" s="15">
        <f t="shared" si="342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0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>
        <f t="shared" si="339"/>
        <v>0</v>
      </c>
      <c r="O3812">
        <f t="shared" si="340"/>
        <v>0</v>
      </c>
      <c r="P3812" s="11" t="s">
        <v>8273</v>
      </c>
      <c r="Q3812" t="s">
        <v>8274</v>
      </c>
      <c r="R3812" s="15">
        <f t="shared" si="341"/>
        <v>42054.849050925928</v>
      </c>
      <c r="S3812" s="15">
        <f t="shared" si="342"/>
        <v>42084.807384259257</v>
      </c>
      <c r="T3812">
        <f>YEAR(R3812)</f>
        <v>2015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0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>
        <f t="shared" si="339"/>
        <v>0</v>
      </c>
      <c r="O3813">
        <f t="shared" si="340"/>
        <v>0</v>
      </c>
      <c r="P3813" s="11" t="s">
        <v>8273</v>
      </c>
      <c r="Q3813" t="s">
        <v>8274</v>
      </c>
      <c r="R3813" s="15">
        <f t="shared" si="341"/>
        <v>42487.62700231481</v>
      </c>
      <c r="S3813" s="15">
        <f t="shared" si="342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0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>
        <f t="shared" si="339"/>
        <v>0</v>
      </c>
      <c r="O3814">
        <f t="shared" si="340"/>
        <v>0</v>
      </c>
      <c r="P3814" s="11" t="s">
        <v>8273</v>
      </c>
      <c r="Q3814" t="s">
        <v>8274</v>
      </c>
      <c r="R3814" s="15">
        <f t="shared" si="341"/>
        <v>42109.751250000001</v>
      </c>
      <c r="S3814" s="15">
        <f t="shared" si="342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0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>
        <f t="shared" si="339"/>
        <v>0</v>
      </c>
      <c r="O3815">
        <f t="shared" si="340"/>
        <v>0</v>
      </c>
      <c r="P3815" s="11" t="s">
        <v>8273</v>
      </c>
      <c r="Q3815" t="s">
        <v>8274</v>
      </c>
      <c r="R3815" s="15">
        <f t="shared" si="341"/>
        <v>42497.275706018518</v>
      </c>
      <c r="S3815" s="15">
        <f t="shared" si="342"/>
        <v>42535.904861111107</v>
      </c>
      <c r="T3815">
        <f t="shared" ref="T3815:T3816" si="343">YEAR(R3815)</f>
        <v>2016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0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>
        <f t="shared" si="339"/>
        <v>0</v>
      </c>
      <c r="O3816">
        <f t="shared" si="340"/>
        <v>0</v>
      </c>
      <c r="P3816" s="11" t="s">
        <v>8273</v>
      </c>
      <c r="Q3816" t="s">
        <v>8274</v>
      </c>
      <c r="R3816" s="15">
        <f t="shared" si="341"/>
        <v>42058.904074074075</v>
      </c>
      <c r="S3816" s="15">
        <f t="shared" si="342"/>
        <v>42095.165972222225</v>
      </c>
      <c r="T3816">
        <f t="shared" si="343"/>
        <v>2015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0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>
        <f t="shared" si="339"/>
        <v>0</v>
      </c>
      <c r="O3817">
        <f t="shared" si="340"/>
        <v>0</v>
      </c>
      <c r="P3817" s="11" t="s">
        <v>8273</v>
      </c>
      <c r="Q3817" t="s">
        <v>8274</v>
      </c>
      <c r="R3817" s="15">
        <f t="shared" si="341"/>
        <v>42207.259918981479</v>
      </c>
      <c r="S3817" s="15">
        <f t="shared" si="342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>
        <f t="shared" si="339"/>
        <v>0</v>
      </c>
      <c r="O3818">
        <f t="shared" si="340"/>
        <v>0</v>
      </c>
      <c r="P3818" s="11" t="s">
        <v>8273</v>
      </c>
      <c r="Q3818" t="s">
        <v>8274</v>
      </c>
      <c r="R3818" s="15">
        <f t="shared" si="341"/>
        <v>41807.690081018518</v>
      </c>
      <c r="S3818" s="15">
        <f t="shared" si="342"/>
        <v>41837.690081018518</v>
      </c>
      <c r="T3818">
        <f t="shared" ref="T3818:T3821" si="344">YEAR(R3818)</f>
        <v>2014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>
        <f t="shared" si="339"/>
        <v>0</v>
      </c>
      <c r="O3819">
        <f t="shared" si="340"/>
        <v>0</v>
      </c>
      <c r="P3819" s="11" t="s">
        <v>8273</v>
      </c>
      <c r="Q3819" t="s">
        <v>8274</v>
      </c>
      <c r="R3819" s="15">
        <f t="shared" si="341"/>
        <v>42284.69694444444</v>
      </c>
      <c r="S3819" s="15">
        <f t="shared" si="342"/>
        <v>42301.165972222225</v>
      </c>
      <c r="T3819">
        <f t="shared" si="344"/>
        <v>2015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>
        <f t="shared" si="339"/>
        <v>0</v>
      </c>
      <c r="O3820">
        <f t="shared" si="340"/>
        <v>0</v>
      </c>
      <c r="P3820" s="11" t="s">
        <v>8273</v>
      </c>
      <c r="Q3820" t="s">
        <v>8274</v>
      </c>
      <c r="R3820" s="15">
        <f t="shared" si="341"/>
        <v>42045.84238425926</v>
      </c>
      <c r="S3820" s="15">
        <f t="shared" si="342"/>
        <v>42075.800717592589</v>
      </c>
      <c r="T3820">
        <f t="shared" si="344"/>
        <v>2015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0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>
        <f t="shared" si="339"/>
        <v>0</v>
      </c>
      <c r="O3821">
        <f t="shared" si="340"/>
        <v>0</v>
      </c>
      <c r="P3821" s="11" t="s">
        <v>8273</v>
      </c>
      <c r="Q3821" t="s">
        <v>8274</v>
      </c>
      <c r="R3821" s="15">
        <f t="shared" si="341"/>
        <v>42184.209537037037</v>
      </c>
      <c r="S3821" s="15">
        <f t="shared" si="342"/>
        <v>42202.876388888893</v>
      </c>
      <c r="T3821">
        <f t="shared" si="344"/>
        <v>2015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>
        <f t="shared" si="339"/>
        <v>0</v>
      </c>
      <c r="O3822">
        <f t="shared" si="340"/>
        <v>0</v>
      </c>
      <c r="P3822" s="11" t="s">
        <v>8273</v>
      </c>
      <c r="Q3822" t="s">
        <v>8274</v>
      </c>
      <c r="R3822" s="15">
        <f t="shared" si="341"/>
        <v>42160.651817129634</v>
      </c>
      <c r="S3822" s="15">
        <f t="shared" si="342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>
        <f t="shared" si="339"/>
        <v>0</v>
      </c>
      <c r="O3823">
        <f t="shared" si="340"/>
        <v>0</v>
      </c>
      <c r="P3823" s="11" t="s">
        <v>8273</v>
      </c>
      <c r="Q3823" t="s">
        <v>8274</v>
      </c>
      <c r="R3823" s="15">
        <f t="shared" si="341"/>
        <v>42341.180636574078</v>
      </c>
      <c r="S3823" s="15">
        <f t="shared" si="342"/>
        <v>42373.180636574078</v>
      </c>
      <c r="T3823">
        <f>YEAR(R3823)</f>
        <v>2015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>
        <f t="shared" si="339"/>
        <v>0</v>
      </c>
      <c r="O3824">
        <f t="shared" si="340"/>
        <v>0</v>
      </c>
      <c r="P3824" s="11" t="s">
        <v>8273</v>
      </c>
      <c r="Q3824" t="s">
        <v>8274</v>
      </c>
      <c r="R3824" s="15">
        <f t="shared" si="341"/>
        <v>42329.838159722218</v>
      </c>
      <c r="S3824" s="15">
        <f t="shared" si="342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>
        <f t="shared" si="339"/>
        <v>0</v>
      </c>
      <c r="O3825">
        <f t="shared" si="340"/>
        <v>0</v>
      </c>
      <c r="P3825" s="11" t="s">
        <v>8273</v>
      </c>
      <c r="Q3825" t="s">
        <v>8274</v>
      </c>
      <c r="R3825" s="15">
        <f t="shared" si="341"/>
        <v>42170.910231481481</v>
      </c>
      <c r="S3825" s="15">
        <f t="shared" si="342"/>
        <v>42205.165972222225</v>
      </c>
      <c r="T3825">
        <f>YEAR(R3825)</f>
        <v>2015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>
        <f t="shared" si="339"/>
        <v>0</v>
      </c>
      <c r="O3826">
        <f t="shared" si="340"/>
        <v>0</v>
      </c>
      <c r="P3826" s="11" t="s">
        <v>8273</v>
      </c>
      <c r="Q3826" t="s">
        <v>8274</v>
      </c>
      <c r="R3826" s="15">
        <f t="shared" si="341"/>
        <v>42571.626192129625</v>
      </c>
      <c r="S3826" s="15">
        <f t="shared" si="342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>
        <f t="shared" si="339"/>
        <v>0</v>
      </c>
      <c r="O3827">
        <f t="shared" si="340"/>
        <v>0</v>
      </c>
      <c r="P3827" s="11" t="s">
        <v>8273</v>
      </c>
      <c r="Q3827" t="s">
        <v>8274</v>
      </c>
      <c r="R3827" s="15">
        <f t="shared" si="341"/>
        <v>42151.069606481484</v>
      </c>
      <c r="S3827" s="15">
        <f t="shared" si="342"/>
        <v>42172.069606481484</v>
      </c>
      <c r="T3827">
        <f>YEAR(R3827)</f>
        <v>2015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0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>
        <f t="shared" si="339"/>
        <v>0</v>
      </c>
      <c r="O3828">
        <f t="shared" si="340"/>
        <v>0</v>
      </c>
      <c r="P3828" s="11" t="s">
        <v>8273</v>
      </c>
      <c r="Q3828" t="s">
        <v>8274</v>
      </c>
      <c r="R3828" s="15">
        <f t="shared" si="341"/>
        <v>42101.423541666663</v>
      </c>
      <c r="S3828" s="15">
        <f t="shared" si="342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>
        <f t="shared" si="339"/>
        <v>0</v>
      </c>
      <c r="O3829">
        <f t="shared" si="340"/>
        <v>0</v>
      </c>
      <c r="P3829" s="11" t="s">
        <v>8273</v>
      </c>
      <c r="Q3829" t="s">
        <v>8274</v>
      </c>
      <c r="R3829" s="15">
        <f t="shared" si="341"/>
        <v>42034.928252314814</v>
      </c>
      <c r="S3829" s="15">
        <f t="shared" si="342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>
        <f t="shared" si="339"/>
        <v>0</v>
      </c>
      <c r="O3830">
        <f t="shared" si="340"/>
        <v>0</v>
      </c>
      <c r="P3830" s="11" t="s">
        <v>8273</v>
      </c>
      <c r="Q3830" t="s">
        <v>8274</v>
      </c>
      <c r="R3830" s="15">
        <f t="shared" si="341"/>
        <v>41944.527627314819</v>
      </c>
      <c r="S3830" s="15">
        <f t="shared" si="342"/>
        <v>42004.569293981483</v>
      </c>
      <c r="T3830">
        <f t="shared" ref="T3830:T3834" si="345">YEAR(R3830)</f>
        <v>2014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0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>
        <f t="shared" si="339"/>
        <v>0</v>
      </c>
      <c r="O3831">
        <f t="shared" si="340"/>
        <v>0</v>
      </c>
      <c r="P3831" s="11" t="s">
        <v>8273</v>
      </c>
      <c r="Q3831" t="s">
        <v>8274</v>
      </c>
      <c r="R3831" s="15">
        <f t="shared" si="341"/>
        <v>42593.865405092598</v>
      </c>
      <c r="S3831" s="15">
        <f t="shared" si="342"/>
        <v>42613.865405092598</v>
      </c>
      <c r="T3831">
        <f t="shared" si="345"/>
        <v>2016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0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>
        <f t="shared" si="339"/>
        <v>0</v>
      </c>
      <c r="O3832">
        <f t="shared" si="340"/>
        <v>0</v>
      </c>
      <c r="P3832" s="11" t="s">
        <v>8273</v>
      </c>
      <c r="Q3832" t="s">
        <v>8274</v>
      </c>
      <c r="R3832" s="15">
        <f t="shared" si="341"/>
        <v>42503.740868055553</v>
      </c>
      <c r="S3832" s="15">
        <f t="shared" si="342"/>
        <v>42517.740868055553</v>
      </c>
      <c r="T3832">
        <f t="shared" si="345"/>
        <v>2016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0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>
        <f t="shared" si="339"/>
        <v>0</v>
      </c>
      <c r="O3833">
        <f t="shared" si="340"/>
        <v>0</v>
      </c>
      <c r="P3833" s="11" t="s">
        <v>8273</v>
      </c>
      <c r="Q3833" t="s">
        <v>8274</v>
      </c>
      <c r="R3833" s="15">
        <f t="shared" si="341"/>
        <v>41927.848900462966</v>
      </c>
      <c r="S3833" s="15">
        <f t="shared" si="342"/>
        <v>41948.890567129631</v>
      </c>
      <c r="T3833">
        <f t="shared" si="345"/>
        <v>2014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>
        <f t="shared" si="339"/>
        <v>0</v>
      </c>
      <c r="O3834">
        <f t="shared" si="340"/>
        <v>0</v>
      </c>
      <c r="P3834" s="11" t="s">
        <v>8273</v>
      </c>
      <c r="Q3834" t="s">
        <v>8274</v>
      </c>
      <c r="R3834" s="15">
        <f t="shared" si="341"/>
        <v>42375.114988425921</v>
      </c>
      <c r="S3834" s="15">
        <f t="shared" si="342"/>
        <v>42420.114988425921</v>
      </c>
      <c r="T3834">
        <f t="shared" si="345"/>
        <v>2016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>
        <f t="shared" si="339"/>
        <v>0</v>
      </c>
      <c r="O3835">
        <f t="shared" si="340"/>
        <v>0</v>
      </c>
      <c r="P3835" s="11" t="s">
        <v>8273</v>
      </c>
      <c r="Q3835" t="s">
        <v>8274</v>
      </c>
      <c r="R3835" s="15">
        <f t="shared" si="341"/>
        <v>41963.872361111105</v>
      </c>
      <c r="S3835" s="15">
        <f t="shared" si="342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>
        <f t="shared" si="339"/>
        <v>0</v>
      </c>
      <c r="O3836">
        <f t="shared" si="340"/>
        <v>0</v>
      </c>
      <c r="P3836" s="11" t="s">
        <v>8273</v>
      </c>
      <c r="Q3836" t="s">
        <v>8274</v>
      </c>
      <c r="R3836" s="15">
        <f t="shared" si="341"/>
        <v>42143.445219907408</v>
      </c>
      <c r="S3836" s="15">
        <f t="shared" si="342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>
        <f t="shared" si="339"/>
        <v>0</v>
      </c>
      <c r="O3837">
        <f t="shared" si="340"/>
        <v>0</v>
      </c>
      <c r="P3837" s="11" t="s">
        <v>8273</v>
      </c>
      <c r="Q3837" t="s">
        <v>8274</v>
      </c>
      <c r="R3837" s="15">
        <f t="shared" si="341"/>
        <v>42460.94222222222</v>
      </c>
      <c r="S3837" s="15">
        <f t="shared" si="342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>
        <f t="shared" si="339"/>
        <v>0</v>
      </c>
      <c r="O3838">
        <f t="shared" si="340"/>
        <v>0</v>
      </c>
      <c r="P3838" s="11" t="s">
        <v>8273</v>
      </c>
      <c r="Q3838" t="s">
        <v>8274</v>
      </c>
      <c r="R3838" s="15">
        <f t="shared" si="341"/>
        <v>42553.926527777774</v>
      </c>
      <c r="S3838" s="15">
        <f t="shared" si="342"/>
        <v>42585.172916666663</v>
      </c>
      <c r="T3838">
        <f>YEAR(R3838)</f>
        <v>2016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0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>
        <f t="shared" si="339"/>
        <v>0</v>
      </c>
      <c r="O3839">
        <f t="shared" si="340"/>
        <v>0</v>
      </c>
      <c r="P3839" s="11" t="s">
        <v>8273</v>
      </c>
      <c r="Q3839" t="s">
        <v>8274</v>
      </c>
      <c r="R3839" s="15">
        <f t="shared" si="341"/>
        <v>42152.765717592592</v>
      </c>
      <c r="S3839" s="15">
        <f t="shared" si="342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>
        <f t="shared" si="339"/>
        <v>0</v>
      </c>
      <c r="O3840">
        <f t="shared" si="340"/>
        <v>0</v>
      </c>
      <c r="P3840" s="11" t="s">
        <v>8273</v>
      </c>
      <c r="Q3840" t="s">
        <v>8274</v>
      </c>
      <c r="R3840" s="15">
        <f t="shared" si="341"/>
        <v>42116.710752314815</v>
      </c>
      <c r="S3840" s="15">
        <f t="shared" si="342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0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>
        <f t="shared" si="339"/>
        <v>0</v>
      </c>
      <c r="O3841">
        <f t="shared" si="340"/>
        <v>0</v>
      </c>
      <c r="P3841" s="11" t="s">
        <v>8273</v>
      </c>
      <c r="Q3841" t="s">
        <v>8274</v>
      </c>
      <c r="R3841" s="15">
        <f t="shared" si="341"/>
        <v>42155.142638888887</v>
      </c>
      <c r="S3841" s="15">
        <f t="shared" si="342"/>
        <v>42215.142638888887</v>
      </c>
      <c r="T3841">
        <f>YEAR(R3841)</f>
        <v>2015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0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>
        <f t="shared" si="339"/>
        <v>0</v>
      </c>
      <c r="O3842">
        <f t="shared" si="340"/>
        <v>0</v>
      </c>
      <c r="P3842" s="11" t="s">
        <v>8273</v>
      </c>
      <c r="Q3842" t="s">
        <v>8274</v>
      </c>
      <c r="R3842" s="15">
        <f t="shared" si="341"/>
        <v>42432.701724537037</v>
      </c>
      <c r="S3842" s="15">
        <f t="shared" si="342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>
        <f t="shared" ref="N3843:N3906" si="346">ROUND(E3843/D3843*100,0)</f>
        <v>0</v>
      </c>
      <c r="O3843">
        <f t="shared" ref="O3843:O3906" si="347">IFERROR(ROUND(E3843/L3843,2),0)</f>
        <v>0</v>
      </c>
      <c r="P3843" s="11" t="s">
        <v>8273</v>
      </c>
      <c r="Q3843" t="s">
        <v>8274</v>
      </c>
      <c r="R3843" s="15">
        <f t="shared" ref="R3843:R3906" si="348">(((J3843/60)/60)/24)+DATE(1970,1,1)</f>
        <v>41780.785729166666</v>
      </c>
      <c r="S3843" s="15">
        <f t="shared" ref="S3843:S3906" si="349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>
        <f t="shared" si="346"/>
        <v>0</v>
      </c>
      <c r="O3844">
        <f t="shared" si="347"/>
        <v>0</v>
      </c>
      <c r="P3844" s="11" t="s">
        <v>8273</v>
      </c>
      <c r="Q3844" t="s">
        <v>8274</v>
      </c>
      <c r="R3844" s="15">
        <f t="shared" si="348"/>
        <v>41740.493657407409</v>
      </c>
      <c r="S3844" s="15">
        <f t="shared" si="349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>
        <f t="shared" si="346"/>
        <v>0</v>
      </c>
      <c r="O3845">
        <f t="shared" si="347"/>
        <v>0</v>
      </c>
      <c r="P3845" s="11" t="s">
        <v>8273</v>
      </c>
      <c r="Q3845" t="s">
        <v>8274</v>
      </c>
      <c r="R3845" s="15">
        <f t="shared" si="348"/>
        <v>41766.072500000002</v>
      </c>
      <c r="S3845" s="15">
        <f t="shared" si="349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0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>
        <f t="shared" si="346"/>
        <v>0</v>
      </c>
      <c r="O3846">
        <f t="shared" si="347"/>
        <v>0</v>
      </c>
      <c r="P3846" s="11" t="s">
        <v>8273</v>
      </c>
      <c r="Q3846" t="s">
        <v>8274</v>
      </c>
      <c r="R3846" s="15">
        <f t="shared" si="348"/>
        <v>41766.617291666669</v>
      </c>
      <c r="S3846" s="15">
        <f t="shared" si="349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0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>
        <f t="shared" si="346"/>
        <v>0</v>
      </c>
      <c r="O3847">
        <f t="shared" si="347"/>
        <v>0</v>
      </c>
      <c r="P3847" s="11" t="s">
        <v>8273</v>
      </c>
      <c r="Q3847" t="s">
        <v>8274</v>
      </c>
      <c r="R3847" s="15">
        <f t="shared" si="348"/>
        <v>42248.627013888887</v>
      </c>
      <c r="S3847" s="15">
        <f t="shared" si="349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0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>
        <f t="shared" si="346"/>
        <v>0</v>
      </c>
      <c r="O3848">
        <f t="shared" si="347"/>
        <v>0</v>
      </c>
      <c r="P3848" s="11" t="s">
        <v>8273</v>
      </c>
      <c r="Q3848" t="s">
        <v>8274</v>
      </c>
      <c r="R3848" s="15">
        <f t="shared" si="348"/>
        <v>41885.221550925926</v>
      </c>
      <c r="S3848" s="15">
        <f t="shared" si="349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0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>
        <f t="shared" si="346"/>
        <v>0</v>
      </c>
      <c r="O3849">
        <f t="shared" si="347"/>
        <v>0</v>
      </c>
      <c r="P3849" s="11" t="s">
        <v>8273</v>
      </c>
      <c r="Q3849" t="s">
        <v>8274</v>
      </c>
      <c r="R3849" s="15">
        <f t="shared" si="348"/>
        <v>42159.224432870367</v>
      </c>
      <c r="S3849" s="15">
        <f t="shared" si="349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>
        <f t="shared" si="346"/>
        <v>0</v>
      </c>
      <c r="O3850">
        <f t="shared" si="347"/>
        <v>0</v>
      </c>
      <c r="P3850" s="11" t="s">
        <v>8273</v>
      </c>
      <c r="Q3850" t="s">
        <v>8274</v>
      </c>
      <c r="R3850" s="15">
        <f t="shared" si="348"/>
        <v>42265.817002314812</v>
      </c>
      <c r="S3850" s="15">
        <f t="shared" si="349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0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>
        <f t="shared" si="346"/>
        <v>0</v>
      </c>
      <c r="O3851">
        <f t="shared" si="347"/>
        <v>0</v>
      </c>
      <c r="P3851" s="11" t="s">
        <v>8273</v>
      </c>
      <c r="Q3851" t="s">
        <v>8274</v>
      </c>
      <c r="R3851" s="15">
        <f t="shared" si="348"/>
        <v>42136.767175925925</v>
      </c>
      <c r="S3851" s="15">
        <f t="shared" si="349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0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>
        <f t="shared" si="346"/>
        <v>0</v>
      </c>
      <c r="O3852">
        <f t="shared" si="347"/>
        <v>0</v>
      </c>
      <c r="P3852" s="11" t="s">
        <v>8273</v>
      </c>
      <c r="Q3852" t="s">
        <v>8274</v>
      </c>
      <c r="R3852" s="15">
        <f t="shared" si="348"/>
        <v>41975.124340277776</v>
      </c>
      <c r="S3852" s="15">
        <f t="shared" si="349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0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>
        <f t="shared" si="346"/>
        <v>0</v>
      </c>
      <c r="O3853">
        <f t="shared" si="347"/>
        <v>0</v>
      </c>
      <c r="P3853" s="11" t="s">
        <v>8273</v>
      </c>
      <c r="Q3853" t="s">
        <v>8274</v>
      </c>
      <c r="R3853" s="15">
        <f t="shared" si="348"/>
        <v>42172.439571759256</v>
      </c>
      <c r="S3853" s="15">
        <f t="shared" si="349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>
        <f t="shared" si="346"/>
        <v>0</v>
      </c>
      <c r="O3854">
        <f t="shared" si="347"/>
        <v>0</v>
      </c>
      <c r="P3854" s="11" t="s">
        <v>8273</v>
      </c>
      <c r="Q3854" t="s">
        <v>8274</v>
      </c>
      <c r="R3854" s="15">
        <f t="shared" si="348"/>
        <v>42065.190694444449</v>
      </c>
      <c r="S3854" s="15">
        <f t="shared" si="349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>
        <f t="shared" si="346"/>
        <v>0</v>
      </c>
      <c r="O3855">
        <f t="shared" si="347"/>
        <v>0</v>
      </c>
      <c r="P3855" s="11" t="s">
        <v>8273</v>
      </c>
      <c r="Q3855" t="s">
        <v>8274</v>
      </c>
      <c r="R3855" s="15">
        <f t="shared" si="348"/>
        <v>41848.84002314815</v>
      </c>
      <c r="S3855" s="15">
        <f t="shared" si="349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>
        <f t="shared" si="346"/>
        <v>0</v>
      </c>
      <c r="O3856">
        <f t="shared" si="347"/>
        <v>0</v>
      </c>
      <c r="P3856" s="11" t="s">
        <v>8273</v>
      </c>
      <c r="Q3856" t="s">
        <v>8274</v>
      </c>
      <c r="R3856" s="15">
        <f t="shared" si="348"/>
        <v>42103.884930555556</v>
      </c>
      <c r="S3856" s="15">
        <f t="shared" si="349"/>
        <v>42133.884930555556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0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>
        <f t="shared" si="346"/>
        <v>0</v>
      </c>
      <c r="O3857">
        <f t="shared" si="347"/>
        <v>0</v>
      </c>
      <c r="P3857" s="11" t="s">
        <v>8273</v>
      </c>
      <c r="Q3857" t="s">
        <v>8274</v>
      </c>
      <c r="R3857" s="15">
        <f t="shared" si="348"/>
        <v>42059.970729166671</v>
      </c>
      <c r="S3857" s="15">
        <f t="shared" si="349"/>
        <v>42089.929062499999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>
        <f t="shared" si="346"/>
        <v>0</v>
      </c>
      <c r="O3858">
        <f t="shared" si="347"/>
        <v>0</v>
      </c>
      <c r="P3858" s="11" t="s">
        <v>8273</v>
      </c>
      <c r="Q3858" t="s">
        <v>8274</v>
      </c>
      <c r="R3858" s="15">
        <f t="shared" si="348"/>
        <v>42041.743090277778</v>
      </c>
      <c r="S3858" s="15">
        <f t="shared" si="349"/>
        <v>42071.701423611114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>
        <f t="shared" si="346"/>
        <v>0</v>
      </c>
      <c r="O3859">
        <f t="shared" si="347"/>
        <v>0</v>
      </c>
      <c r="P3859" s="11" t="s">
        <v>8273</v>
      </c>
      <c r="Q3859" t="s">
        <v>8274</v>
      </c>
      <c r="R3859" s="15">
        <f t="shared" si="348"/>
        <v>41829.73715277778</v>
      </c>
      <c r="S3859" s="15">
        <f t="shared" si="349"/>
        <v>41852.716666666667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>
        <f t="shared" si="346"/>
        <v>0</v>
      </c>
      <c r="O3860">
        <f t="shared" si="347"/>
        <v>0</v>
      </c>
      <c r="P3860" s="11" t="s">
        <v>8273</v>
      </c>
      <c r="Q3860" t="s">
        <v>8274</v>
      </c>
      <c r="R3860" s="15">
        <f t="shared" si="348"/>
        <v>42128.431064814817</v>
      </c>
      <c r="S3860" s="15">
        <f t="shared" si="349"/>
        <v>42146.875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>
        <f t="shared" si="346"/>
        <v>0</v>
      </c>
      <c r="O3861">
        <f t="shared" si="347"/>
        <v>0</v>
      </c>
      <c r="P3861" s="11" t="s">
        <v>8273</v>
      </c>
      <c r="Q3861" t="s">
        <v>8274</v>
      </c>
      <c r="R3861" s="15">
        <f t="shared" si="348"/>
        <v>41789.893599537041</v>
      </c>
      <c r="S3861" s="15">
        <f t="shared" si="349"/>
        <v>41815.875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>
        <f t="shared" si="346"/>
        <v>0</v>
      </c>
      <c r="O3862">
        <f t="shared" si="347"/>
        <v>0</v>
      </c>
      <c r="P3862" s="11" t="s">
        <v>8273</v>
      </c>
      <c r="Q3862" t="s">
        <v>8274</v>
      </c>
      <c r="R3862" s="15">
        <f t="shared" si="348"/>
        <v>41833.660995370366</v>
      </c>
      <c r="S3862" s="15">
        <f t="shared" si="349"/>
        <v>41863.660995370366</v>
      </c>
    </row>
    <row r="3863" spans="1:19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>
        <f t="shared" si="346"/>
        <v>0</v>
      </c>
      <c r="O3863">
        <f t="shared" si="347"/>
        <v>0</v>
      </c>
      <c r="P3863" s="11" t="s">
        <v>8273</v>
      </c>
      <c r="Q3863" t="s">
        <v>8274</v>
      </c>
      <c r="R3863" s="15">
        <f t="shared" si="348"/>
        <v>41914.590011574073</v>
      </c>
      <c r="S3863" s="15">
        <f t="shared" si="349"/>
        <v>41955.907638888893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0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>
        <f t="shared" si="346"/>
        <v>0</v>
      </c>
      <c r="O3864">
        <f t="shared" si="347"/>
        <v>0</v>
      </c>
      <c r="P3864" s="11" t="s">
        <v>8273</v>
      </c>
      <c r="Q3864" t="s">
        <v>8274</v>
      </c>
      <c r="R3864" s="15">
        <f t="shared" si="348"/>
        <v>42611.261064814811</v>
      </c>
      <c r="S3864" s="15">
        <f t="shared" si="349"/>
        <v>42625.707638888889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>
        <f t="shared" si="346"/>
        <v>0</v>
      </c>
      <c r="O3865">
        <f t="shared" si="347"/>
        <v>0</v>
      </c>
      <c r="P3865" s="11" t="s">
        <v>8273</v>
      </c>
      <c r="Q3865" t="s">
        <v>8274</v>
      </c>
      <c r="R3865" s="15">
        <f t="shared" si="348"/>
        <v>42253.633159722223</v>
      </c>
      <c r="S3865" s="15">
        <f t="shared" si="349"/>
        <v>42313.674826388888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>
        <f t="shared" si="346"/>
        <v>0</v>
      </c>
      <c r="O3866">
        <f t="shared" si="347"/>
        <v>0</v>
      </c>
      <c r="P3866" s="11" t="s">
        <v>8273</v>
      </c>
      <c r="Q3866" t="s">
        <v>8274</v>
      </c>
      <c r="R3866" s="15">
        <f t="shared" si="348"/>
        <v>42295.891828703709</v>
      </c>
      <c r="S3866" s="15">
        <f t="shared" si="349"/>
        <v>42325.933495370366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>
        <f t="shared" si="346"/>
        <v>0</v>
      </c>
      <c r="O3867">
        <f t="shared" si="347"/>
        <v>0</v>
      </c>
      <c r="P3867" s="11" t="s">
        <v>8273</v>
      </c>
      <c r="Q3867" t="s">
        <v>8274</v>
      </c>
      <c r="R3867" s="15">
        <f t="shared" si="348"/>
        <v>41841.651597222226</v>
      </c>
      <c r="S3867" s="15">
        <f t="shared" si="349"/>
        <v>41881.229166666664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0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>
        <f t="shared" si="346"/>
        <v>0</v>
      </c>
      <c r="O3868">
        <f t="shared" si="347"/>
        <v>0</v>
      </c>
      <c r="P3868" s="11" t="s">
        <v>8273</v>
      </c>
      <c r="Q3868" t="s">
        <v>8274</v>
      </c>
      <c r="R3868" s="15">
        <f t="shared" si="348"/>
        <v>42402.947002314817</v>
      </c>
      <c r="S3868" s="15">
        <f t="shared" si="349"/>
        <v>42452.145138888889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0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>
        <f t="shared" si="346"/>
        <v>0</v>
      </c>
      <c r="O3869">
        <f t="shared" si="347"/>
        <v>0</v>
      </c>
      <c r="P3869" s="11" t="s">
        <v>8273</v>
      </c>
      <c r="Q3869" t="s">
        <v>8274</v>
      </c>
      <c r="R3869" s="15">
        <f t="shared" si="348"/>
        <v>42509.814108796301</v>
      </c>
      <c r="S3869" s="15">
        <f t="shared" si="349"/>
        <v>42539.814108796301</v>
      </c>
    </row>
    <row r="3870" spans="1:19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>
        <f t="shared" si="346"/>
        <v>0</v>
      </c>
      <c r="O3870">
        <f t="shared" si="347"/>
        <v>0</v>
      </c>
      <c r="P3870" s="11" t="s">
        <v>8273</v>
      </c>
      <c r="Q3870" t="s">
        <v>8315</v>
      </c>
      <c r="R3870" s="15">
        <f t="shared" si="348"/>
        <v>41865.659780092588</v>
      </c>
      <c r="S3870" s="15">
        <f t="shared" si="349"/>
        <v>41890.659780092588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0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>
        <f t="shared" si="346"/>
        <v>0</v>
      </c>
      <c r="O3871">
        <f t="shared" si="347"/>
        <v>0</v>
      </c>
      <c r="P3871" s="11" t="s">
        <v>8273</v>
      </c>
      <c r="Q3871" t="s">
        <v>8315</v>
      </c>
      <c r="R3871" s="15">
        <f t="shared" si="348"/>
        <v>42047.724444444444</v>
      </c>
      <c r="S3871" s="15">
        <f t="shared" si="349"/>
        <v>42077.132638888885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>
        <f t="shared" si="346"/>
        <v>0</v>
      </c>
      <c r="O3872">
        <f t="shared" si="347"/>
        <v>0</v>
      </c>
      <c r="P3872" s="11" t="s">
        <v>8273</v>
      </c>
      <c r="Q3872" t="s">
        <v>8315</v>
      </c>
      <c r="R3872" s="15">
        <f t="shared" si="348"/>
        <v>41793.17219907407</v>
      </c>
      <c r="S3872" s="15">
        <f t="shared" si="349"/>
        <v>41823.17219907407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>
        <f t="shared" si="346"/>
        <v>0</v>
      </c>
      <c r="O3873">
        <f t="shared" si="347"/>
        <v>0</v>
      </c>
      <c r="P3873" s="11" t="s">
        <v>8273</v>
      </c>
      <c r="Q3873" t="s">
        <v>8315</v>
      </c>
      <c r="R3873" s="15">
        <f t="shared" si="348"/>
        <v>42763.780671296292</v>
      </c>
      <c r="S3873" s="15">
        <f t="shared" si="349"/>
        <v>42823.739004629635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>
        <f t="shared" si="346"/>
        <v>0</v>
      </c>
      <c r="O3874">
        <f t="shared" si="347"/>
        <v>0</v>
      </c>
      <c r="P3874" s="11" t="s">
        <v>8273</v>
      </c>
      <c r="Q3874" t="s">
        <v>8315</v>
      </c>
      <c r="R3874" s="15">
        <f t="shared" si="348"/>
        <v>42180.145787037036</v>
      </c>
      <c r="S3874" s="15">
        <f t="shared" si="349"/>
        <v>42230.145787037036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>
        <f t="shared" si="346"/>
        <v>0</v>
      </c>
      <c r="O3875">
        <f t="shared" si="347"/>
        <v>0</v>
      </c>
      <c r="P3875" s="11" t="s">
        <v>8273</v>
      </c>
      <c r="Q3875" t="s">
        <v>8315</v>
      </c>
      <c r="R3875" s="15">
        <f t="shared" si="348"/>
        <v>42255.696006944447</v>
      </c>
      <c r="S3875" s="15">
        <f t="shared" si="349"/>
        <v>42285.696006944447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>
        <f t="shared" si="346"/>
        <v>0</v>
      </c>
      <c r="O3876">
        <f t="shared" si="347"/>
        <v>0</v>
      </c>
      <c r="P3876" s="11" t="s">
        <v>8273</v>
      </c>
      <c r="Q3876" t="s">
        <v>8315</v>
      </c>
      <c r="R3876" s="15">
        <f t="shared" si="348"/>
        <v>42007.016458333332</v>
      </c>
      <c r="S3876" s="15">
        <f t="shared" si="349"/>
        <v>42028.041666666672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>
        <f t="shared" si="346"/>
        <v>0</v>
      </c>
      <c r="O3877">
        <f t="shared" si="347"/>
        <v>0</v>
      </c>
      <c r="P3877" s="11" t="s">
        <v>8273</v>
      </c>
      <c r="Q3877" t="s">
        <v>8315</v>
      </c>
      <c r="R3877" s="15">
        <f t="shared" si="348"/>
        <v>42615.346817129626</v>
      </c>
      <c r="S3877" s="15">
        <f t="shared" si="349"/>
        <v>42616.416666666672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0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>
        <f t="shared" si="346"/>
        <v>0</v>
      </c>
      <c r="O3878">
        <f t="shared" si="347"/>
        <v>0</v>
      </c>
      <c r="P3878" s="11" t="s">
        <v>8273</v>
      </c>
      <c r="Q3878" t="s">
        <v>8315</v>
      </c>
      <c r="R3878" s="15">
        <f t="shared" si="348"/>
        <v>42372.624166666668</v>
      </c>
      <c r="S3878" s="15">
        <f t="shared" si="349"/>
        <v>42402.624166666668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0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>
        <f t="shared" si="346"/>
        <v>0</v>
      </c>
      <c r="O3879">
        <f t="shared" si="347"/>
        <v>0</v>
      </c>
      <c r="P3879" s="11" t="s">
        <v>8273</v>
      </c>
      <c r="Q3879" t="s">
        <v>8315</v>
      </c>
      <c r="R3879" s="15">
        <f t="shared" si="348"/>
        <v>42682.67768518519</v>
      </c>
      <c r="S3879" s="15">
        <f t="shared" si="349"/>
        <v>42712.67768518519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>
        <f t="shared" si="346"/>
        <v>0</v>
      </c>
      <c r="O3880">
        <f t="shared" si="347"/>
        <v>0</v>
      </c>
      <c r="P3880" s="11" t="s">
        <v>8273</v>
      </c>
      <c r="Q3880" t="s">
        <v>8315</v>
      </c>
      <c r="R3880" s="15">
        <f t="shared" si="348"/>
        <v>42154.818819444445</v>
      </c>
      <c r="S3880" s="15">
        <f t="shared" si="349"/>
        <v>42185.165972222225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>
        <f t="shared" si="346"/>
        <v>0</v>
      </c>
      <c r="O3881">
        <f t="shared" si="347"/>
        <v>0</v>
      </c>
      <c r="P3881" s="11" t="s">
        <v>8273</v>
      </c>
      <c r="Q3881" t="s">
        <v>8315</v>
      </c>
      <c r="R3881" s="15">
        <f t="shared" si="348"/>
        <v>41999.861064814817</v>
      </c>
      <c r="S3881" s="15">
        <f t="shared" si="349"/>
        <v>42029.861064814817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>
        <f t="shared" si="346"/>
        <v>0</v>
      </c>
      <c r="O3882">
        <f t="shared" si="347"/>
        <v>0</v>
      </c>
      <c r="P3882" s="11" t="s">
        <v>8273</v>
      </c>
      <c r="Q3882" t="s">
        <v>8315</v>
      </c>
      <c r="R3882" s="15">
        <f t="shared" si="348"/>
        <v>41815.815046296295</v>
      </c>
      <c r="S3882" s="15">
        <f t="shared" si="349"/>
        <v>41850.958333333336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>
        <f t="shared" si="346"/>
        <v>0</v>
      </c>
      <c r="O3883">
        <f t="shared" si="347"/>
        <v>0</v>
      </c>
      <c r="P3883" s="11" t="s">
        <v>8273</v>
      </c>
      <c r="Q3883" t="s">
        <v>8315</v>
      </c>
      <c r="R3883" s="15">
        <f t="shared" si="348"/>
        <v>42756.018506944441</v>
      </c>
      <c r="S3883" s="15">
        <f t="shared" si="349"/>
        <v>42786.018506944441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>
        <f t="shared" si="346"/>
        <v>0</v>
      </c>
      <c r="O3884">
        <f t="shared" si="347"/>
        <v>0</v>
      </c>
      <c r="P3884" s="11" t="s">
        <v>8273</v>
      </c>
      <c r="Q3884" t="s">
        <v>8315</v>
      </c>
      <c r="R3884" s="15">
        <f t="shared" si="348"/>
        <v>42373.983449074076</v>
      </c>
      <c r="S3884" s="15">
        <f t="shared" si="349"/>
        <v>42400.960416666669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>
        <f t="shared" si="346"/>
        <v>0</v>
      </c>
      <c r="O3885">
        <f t="shared" si="347"/>
        <v>0</v>
      </c>
      <c r="P3885" s="11" t="s">
        <v>8273</v>
      </c>
      <c r="Q3885" t="s">
        <v>8315</v>
      </c>
      <c r="R3885" s="15">
        <f t="shared" si="348"/>
        <v>41854.602650462963</v>
      </c>
      <c r="S3885" s="15">
        <f t="shared" si="349"/>
        <v>41884.602650462963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>
        <f t="shared" si="346"/>
        <v>0</v>
      </c>
      <c r="O3886">
        <f t="shared" si="347"/>
        <v>0</v>
      </c>
      <c r="P3886" s="11" t="s">
        <v>8273</v>
      </c>
      <c r="Q3886" t="s">
        <v>8315</v>
      </c>
      <c r="R3886" s="15">
        <f t="shared" si="348"/>
        <v>42065.791574074072</v>
      </c>
      <c r="S3886" s="15">
        <f t="shared" si="349"/>
        <v>42090.749907407408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>
        <f t="shared" si="346"/>
        <v>0</v>
      </c>
      <c r="O3887">
        <f t="shared" si="347"/>
        <v>0</v>
      </c>
      <c r="P3887" s="11" t="s">
        <v>8273</v>
      </c>
      <c r="Q3887" t="s">
        <v>8315</v>
      </c>
      <c r="R3887" s="15">
        <f t="shared" si="348"/>
        <v>42469.951284722221</v>
      </c>
      <c r="S3887" s="15">
        <f t="shared" si="349"/>
        <v>42499.951284722221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>
        <f t="shared" si="346"/>
        <v>0</v>
      </c>
      <c r="O3888">
        <f t="shared" si="347"/>
        <v>0</v>
      </c>
      <c r="P3888" s="11" t="s">
        <v>8273</v>
      </c>
      <c r="Q3888" t="s">
        <v>8315</v>
      </c>
      <c r="R3888" s="15">
        <f t="shared" si="348"/>
        <v>41954.228032407409</v>
      </c>
      <c r="S3888" s="15">
        <f t="shared" si="349"/>
        <v>41984.228032407409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>
        <f t="shared" si="346"/>
        <v>0</v>
      </c>
      <c r="O3889">
        <f t="shared" si="347"/>
        <v>0</v>
      </c>
      <c r="P3889" s="11" t="s">
        <v>8273</v>
      </c>
      <c r="Q3889" t="s">
        <v>8315</v>
      </c>
      <c r="R3889" s="15">
        <f t="shared" si="348"/>
        <v>42079.857974537037</v>
      </c>
      <c r="S3889" s="15">
        <f t="shared" si="349"/>
        <v>42125.916666666672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0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>
        <f t="shared" si="346"/>
        <v>0</v>
      </c>
      <c r="O3890">
        <f t="shared" si="347"/>
        <v>0</v>
      </c>
      <c r="P3890" s="11" t="s">
        <v>8273</v>
      </c>
      <c r="Q3890" t="s">
        <v>8274</v>
      </c>
      <c r="R3890" s="15">
        <f t="shared" si="348"/>
        <v>42762.545810185184</v>
      </c>
      <c r="S3890" s="15">
        <f t="shared" si="349"/>
        <v>42792.545810185184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0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>
        <f t="shared" si="346"/>
        <v>0</v>
      </c>
      <c r="O3891">
        <f t="shared" si="347"/>
        <v>0</v>
      </c>
      <c r="P3891" s="11" t="s">
        <v>8273</v>
      </c>
      <c r="Q3891" t="s">
        <v>8274</v>
      </c>
      <c r="R3891" s="15">
        <f t="shared" si="348"/>
        <v>41977.004976851851</v>
      </c>
      <c r="S3891" s="15">
        <f t="shared" si="349"/>
        <v>42008.976388888885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>
        <f t="shared" si="346"/>
        <v>0</v>
      </c>
      <c r="O3892">
        <f t="shared" si="347"/>
        <v>0</v>
      </c>
      <c r="P3892" s="11" t="s">
        <v>8273</v>
      </c>
      <c r="Q3892" t="s">
        <v>8274</v>
      </c>
      <c r="R3892" s="15">
        <f t="shared" si="348"/>
        <v>42171.758611111116</v>
      </c>
      <c r="S3892" s="15">
        <f t="shared" si="349"/>
        <v>42231.758611111116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>
        <f t="shared" si="346"/>
        <v>0</v>
      </c>
      <c r="O3893">
        <f t="shared" si="347"/>
        <v>0</v>
      </c>
      <c r="P3893" s="11" t="s">
        <v>8273</v>
      </c>
      <c r="Q3893" t="s">
        <v>8274</v>
      </c>
      <c r="R3893" s="15">
        <f t="shared" si="348"/>
        <v>42056.1324537037</v>
      </c>
      <c r="S3893" s="15">
        <f t="shared" si="349"/>
        <v>42086.207638888889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>
        <f t="shared" si="346"/>
        <v>0</v>
      </c>
      <c r="O3894">
        <f t="shared" si="347"/>
        <v>0</v>
      </c>
      <c r="P3894" s="11" t="s">
        <v>8273</v>
      </c>
      <c r="Q3894" t="s">
        <v>8274</v>
      </c>
      <c r="R3894" s="15">
        <f t="shared" si="348"/>
        <v>41867.652280092596</v>
      </c>
      <c r="S3894" s="15">
        <f t="shared" si="349"/>
        <v>41875.291666666664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0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>
        <f t="shared" si="346"/>
        <v>0</v>
      </c>
      <c r="O3895">
        <f t="shared" si="347"/>
        <v>0</v>
      </c>
      <c r="P3895" s="11" t="s">
        <v>8273</v>
      </c>
      <c r="Q3895" t="s">
        <v>8274</v>
      </c>
      <c r="R3895" s="15">
        <f t="shared" si="348"/>
        <v>41779.657870370371</v>
      </c>
      <c r="S3895" s="15">
        <f t="shared" si="349"/>
        <v>41821.25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>
        <f t="shared" si="346"/>
        <v>0</v>
      </c>
      <c r="O3896">
        <f t="shared" si="347"/>
        <v>0</v>
      </c>
      <c r="P3896" s="11" t="s">
        <v>8273</v>
      </c>
      <c r="Q3896" t="s">
        <v>8274</v>
      </c>
      <c r="R3896" s="15">
        <f t="shared" si="348"/>
        <v>42679.958472222221</v>
      </c>
      <c r="S3896" s="15">
        <f t="shared" si="349"/>
        <v>42710.207638888889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>
        <f t="shared" si="346"/>
        <v>0</v>
      </c>
      <c r="O3897">
        <f t="shared" si="347"/>
        <v>0</v>
      </c>
      <c r="P3897" s="11" t="s">
        <v>8273</v>
      </c>
      <c r="Q3897" t="s">
        <v>8274</v>
      </c>
      <c r="R3897" s="15">
        <f t="shared" si="348"/>
        <v>42032.250208333338</v>
      </c>
      <c r="S3897" s="15">
        <f t="shared" si="349"/>
        <v>42063.250208333338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>
        <f t="shared" si="346"/>
        <v>0</v>
      </c>
      <c r="O3898">
        <f t="shared" si="347"/>
        <v>0</v>
      </c>
      <c r="P3898" s="11" t="s">
        <v>8273</v>
      </c>
      <c r="Q3898" t="s">
        <v>8274</v>
      </c>
      <c r="R3898" s="15">
        <f t="shared" si="348"/>
        <v>41793.191875000004</v>
      </c>
      <c r="S3898" s="15">
        <f t="shared" si="349"/>
        <v>41807.191875000004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>
        <f t="shared" si="346"/>
        <v>0</v>
      </c>
      <c r="O3899">
        <f t="shared" si="347"/>
        <v>0</v>
      </c>
      <c r="P3899" s="11" t="s">
        <v>8273</v>
      </c>
      <c r="Q3899" t="s">
        <v>8274</v>
      </c>
      <c r="R3899" s="15">
        <f t="shared" si="348"/>
        <v>41982.87364583333</v>
      </c>
      <c r="S3899" s="15">
        <f t="shared" si="349"/>
        <v>42012.87364583333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0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>
        <f t="shared" si="346"/>
        <v>0</v>
      </c>
      <c r="O3900">
        <f t="shared" si="347"/>
        <v>0</v>
      </c>
      <c r="P3900" s="11" t="s">
        <v>8273</v>
      </c>
      <c r="Q3900" t="s">
        <v>8274</v>
      </c>
      <c r="R3900" s="15">
        <f t="shared" si="348"/>
        <v>42193.482291666667</v>
      </c>
      <c r="S3900" s="15">
        <f t="shared" si="349"/>
        <v>42233.666666666672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0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>
        <f t="shared" si="346"/>
        <v>0</v>
      </c>
      <c r="O3901">
        <f t="shared" si="347"/>
        <v>0</v>
      </c>
      <c r="P3901" s="11" t="s">
        <v>8273</v>
      </c>
      <c r="Q3901" t="s">
        <v>8274</v>
      </c>
      <c r="R3901" s="15">
        <f t="shared" si="348"/>
        <v>41843.775011574071</v>
      </c>
      <c r="S3901" s="15">
        <f t="shared" si="349"/>
        <v>41863.775011574071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>
        <f t="shared" si="346"/>
        <v>0</v>
      </c>
      <c r="O3902">
        <f t="shared" si="347"/>
        <v>0</v>
      </c>
      <c r="P3902" s="11" t="s">
        <v>8273</v>
      </c>
      <c r="Q3902" t="s">
        <v>8274</v>
      </c>
      <c r="R3902" s="15">
        <f t="shared" si="348"/>
        <v>42136.092488425929</v>
      </c>
      <c r="S3902" s="15">
        <f t="shared" si="349"/>
        <v>42166.092488425929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>
        <f t="shared" si="346"/>
        <v>0</v>
      </c>
      <c r="O3903">
        <f t="shared" si="347"/>
        <v>0</v>
      </c>
      <c r="P3903" s="11" t="s">
        <v>8273</v>
      </c>
      <c r="Q3903" t="s">
        <v>8274</v>
      </c>
      <c r="R3903" s="15">
        <f t="shared" si="348"/>
        <v>42317.826377314821</v>
      </c>
      <c r="S3903" s="15">
        <f t="shared" si="349"/>
        <v>42357.826377314821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0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>
        <f t="shared" si="346"/>
        <v>0</v>
      </c>
      <c r="O3904">
        <f t="shared" si="347"/>
        <v>0</v>
      </c>
      <c r="P3904" s="11" t="s">
        <v>8273</v>
      </c>
      <c r="Q3904" t="s">
        <v>8274</v>
      </c>
      <c r="R3904" s="15">
        <f t="shared" si="348"/>
        <v>42663.468078703707</v>
      </c>
      <c r="S3904" s="15">
        <f t="shared" si="349"/>
        <v>42688.509745370371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>
        <f t="shared" si="346"/>
        <v>0</v>
      </c>
      <c r="O3905">
        <f t="shared" si="347"/>
        <v>0</v>
      </c>
      <c r="P3905" s="11" t="s">
        <v>8273</v>
      </c>
      <c r="Q3905" t="s">
        <v>8274</v>
      </c>
      <c r="R3905" s="15">
        <f t="shared" si="348"/>
        <v>42186.01116898148</v>
      </c>
      <c r="S3905" s="15">
        <f t="shared" si="349"/>
        <v>42230.818055555559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0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>
        <f t="shared" si="346"/>
        <v>0</v>
      </c>
      <c r="O3906">
        <f t="shared" si="347"/>
        <v>0</v>
      </c>
      <c r="P3906" s="11" t="s">
        <v>8273</v>
      </c>
      <c r="Q3906" t="s">
        <v>8274</v>
      </c>
      <c r="R3906" s="15">
        <f t="shared" si="348"/>
        <v>42095.229166666672</v>
      </c>
      <c r="S3906" s="15">
        <f t="shared" si="349"/>
        <v>42109.211111111115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0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>
        <f t="shared" ref="N3907:N3970" si="350">ROUND(E3907/D3907*100,0)</f>
        <v>0</v>
      </c>
      <c r="O3907">
        <f t="shared" ref="O3907:O3970" si="351">IFERROR(ROUND(E3907/L3907,2),0)</f>
        <v>0</v>
      </c>
      <c r="P3907" s="11" t="s">
        <v>8273</v>
      </c>
      <c r="Q3907" t="s">
        <v>8274</v>
      </c>
      <c r="R3907" s="15">
        <f t="shared" ref="R3907:R3970" si="352">(((J3907/60)/60)/24)+DATE(1970,1,1)</f>
        <v>42124.623877314814</v>
      </c>
      <c r="S3907" s="15">
        <f t="shared" ref="S3907:S3970" si="353">(((I3907/60)/60)/24)+DATE(1970,1,1)</f>
        <v>42166.958333333328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>
        <f t="shared" si="350"/>
        <v>0</v>
      </c>
      <c r="O3908">
        <f t="shared" si="351"/>
        <v>0</v>
      </c>
      <c r="P3908" s="11" t="s">
        <v>8273</v>
      </c>
      <c r="Q3908" t="s">
        <v>8274</v>
      </c>
      <c r="R3908" s="15">
        <f t="shared" si="352"/>
        <v>42143.917743055557</v>
      </c>
      <c r="S3908" s="15">
        <f t="shared" si="353"/>
        <v>42181.559027777781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>
        <f t="shared" si="350"/>
        <v>0</v>
      </c>
      <c r="O3909">
        <f t="shared" si="351"/>
        <v>0</v>
      </c>
      <c r="P3909" s="11" t="s">
        <v>8273</v>
      </c>
      <c r="Q3909" t="s">
        <v>8274</v>
      </c>
      <c r="R3909" s="15">
        <f t="shared" si="352"/>
        <v>41906.819513888891</v>
      </c>
      <c r="S3909" s="15">
        <f t="shared" si="353"/>
        <v>41938.838888888888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0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>
        <f t="shared" si="350"/>
        <v>0</v>
      </c>
      <c r="O3910">
        <f t="shared" si="351"/>
        <v>0</v>
      </c>
      <c r="P3910" s="11" t="s">
        <v>8273</v>
      </c>
      <c r="Q3910" t="s">
        <v>8274</v>
      </c>
      <c r="R3910" s="15">
        <f t="shared" si="352"/>
        <v>41834.135370370372</v>
      </c>
      <c r="S3910" s="15">
        <f t="shared" si="353"/>
        <v>41849.135370370372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>
        <f t="shared" si="350"/>
        <v>0</v>
      </c>
      <c r="O3911">
        <f t="shared" si="351"/>
        <v>0</v>
      </c>
      <c r="P3911" s="11" t="s">
        <v>8273</v>
      </c>
      <c r="Q3911" t="s">
        <v>8274</v>
      </c>
      <c r="R3911" s="15">
        <f t="shared" si="352"/>
        <v>41863.359282407408</v>
      </c>
      <c r="S3911" s="15">
        <f t="shared" si="353"/>
        <v>41893.359282407408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0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>
        <f t="shared" si="350"/>
        <v>0</v>
      </c>
      <c r="O3912">
        <f t="shared" si="351"/>
        <v>0</v>
      </c>
      <c r="P3912" s="11" t="s">
        <v>8273</v>
      </c>
      <c r="Q3912" t="s">
        <v>8274</v>
      </c>
      <c r="R3912" s="15">
        <f t="shared" si="352"/>
        <v>42224.756909722222</v>
      </c>
      <c r="S3912" s="15">
        <f t="shared" si="353"/>
        <v>42254.756909722222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0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>
        <f t="shared" si="350"/>
        <v>0</v>
      </c>
      <c r="O3913">
        <f t="shared" si="351"/>
        <v>0</v>
      </c>
      <c r="P3913" s="11" t="s">
        <v>8273</v>
      </c>
      <c r="Q3913" t="s">
        <v>8274</v>
      </c>
      <c r="R3913" s="15">
        <f t="shared" si="352"/>
        <v>41939.8122337963</v>
      </c>
      <c r="S3913" s="15">
        <f t="shared" si="353"/>
        <v>41969.853900462964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>
        <f t="shared" si="350"/>
        <v>0</v>
      </c>
      <c r="O3914">
        <f t="shared" si="351"/>
        <v>0</v>
      </c>
      <c r="P3914" s="11" t="s">
        <v>8273</v>
      </c>
      <c r="Q3914" t="s">
        <v>8274</v>
      </c>
      <c r="R3914" s="15">
        <f t="shared" si="352"/>
        <v>42059.270023148143</v>
      </c>
      <c r="S3914" s="15">
        <f t="shared" si="353"/>
        <v>42119.190972222219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>
        <f t="shared" si="350"/>
        <v>0</v>
      </c>
      <c r="O3915">
        <f t="shared" si="351"/>
        <v>0</v>
      </c>
      <c r="P3915" s="11" t="s">
        <v>8273</v>
      </c>
      <c r="Q3915" t="s">
        <v>8274</v>
      </c>
      <c r="R3915" s="15">
        <f t="shared" si="352"/>
        <v>42308.211215277777</v>
      </c>
      <c r="S3915" s="15">
        <f t="shared" si="353"/>
        <v>42338.252881944441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0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>
        <f t="shared" si="350"/>
        <v>0</v>
      </c>
      <c r="O3916">
        <f t="shared" si="351"/>
        <v>0</v>
      </c>
      <c r="P3916" s="11" t="s">
        <v>8273</v>
      </c>
      <c r="Q3916" t="s">
        <v>8274</v>
      </c>
      <c r="R3916" s="15">
        <f t="shared" si="352"/>
        <v>42114.818935185183</v>
      </c>
      <c r="S3916" s="15">
        <f t="shared" si="353"/>
        <v>42134.957638888889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0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>
        <f t="shared" si="350"/>
        <v>0</v>
      </c>
      <c r="O3917">
        <f t="shared" si="351"/>
        <v>0</v>
      </c>
      <c r="P3917" s="11" t="s">
        <v>8273</v>
      </c>
      <c r="Q3917" t="s">
        <v>8274</v>
      </c>
      <c r="R3917" s="15">
        <f t="shared" si="352"/>
        <v>42492.98505787037</v>
      </c>
      <c r="S3917" s="15">
        <f t="shared" si="353"/>
        <v>42522.98505787037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>
        <f t="shared" si="350"/>
        <v>0</v>
      </c>
      <c r="O3918">
        <f t="shared" si="351"/>
        <v>0</v>
      </c>
      <c r="P3918" s="11" t="s">
        <v>8273</v>
      </c>
      <c r="Q3918" t="s">
        <v>8274</v>
      </c>
      <c r="R3918" s="15">
        <f t="shared" si="352"/>
        <v>42494.471666666665</v>
      </c>
      <c r="S3918" s="15">
        <f t="shared" si="353"/>
        <v>42524.471666666665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>
        <f t="shared" si="350"/>
        <v>0</v>
      </c>
      <c r="O3919">
        <f t="shared" si="351"/>
        <v>0</v>
      </c>
      <c r="P3919" s="11" t="s">
        <v>8273</v>
      </c>
      <c r="Q3919" t="s">
        <v>8274</v>
      </c>
      <c r="R3919" s="15">
        <f t="shared" si="352"/>
        <v>41863.527326388888</v>
      </c>
      <c r="S3919" s="15">
        <f t="shared" si="353"/>
        <v>41893.527326388888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>
        <f t="shared" si="350"/>
        <v>0</v>
      </c>
      <c r="O3920">
        <f t="shared" si="351"/>
        <v>0</v>
      </c>
      <c r="P3920" s="11" t="s">
        <v>8273</v>
      </c>
      <c r="Q3920" t="s">
        <v>8274</v>
      </c>
      <c r="R3920" s="15">
        <f t="shared" si="352"/>
        <v>41843.664618055554</v>
      </c>
      <c r="S3920" s="15">
        <f t="shared" si="353"/>
        <v>41855.666666666664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>
        <f t="shared" si="350"/>
        <v>0</v>
      </c>
      <c r="O3921">
        <f t="shared" si="351"/>
        <v>0</v>
      </c>
      <c r="P3921" s="11" t="s">
        <v>8273</v>
      </c>
      <c r="Q3921" t="s">
        <v>8274</v>
      </c>
      <c r="R3921" s="15">
        <f t="shared" si="352"/>
        <v>42358.684872685189</v>
      </c>
      <c r="S3921" s="15">
        <f t="shared" si="353"/>
        <v>42387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0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>
        <f t="shared" si="350"/>
        <v>0</v>
      </c>
      <c r="O3922">
        <f t="shared" si="351"/>
        <v>0</v>
      </c>
      <c r="P3922" s="11" t="s">
        <v>8273</v>
      </c>
      <c r="Q3922" t="s">
        <v>8274</v>
      </c>
      <c r="R3922" s="15">
        <f t="shared" si="352"/>
        <v>42657.38726851852</v>
      </c>
      <c r="S3922" s="15">
        <f t="shared" si="353"/>
        <v>42687.428935185191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>
        <f t="shared" si="350"/>
        <v>0</v>
      </c>
      <c r="O3923">
        <f t="shared" si="351"/>
        <v>0</v>
      </c>
      <c r="P3923" s="11" t="s">
        <v>8273</v>
      </c>
      <c r="Q3923" t="s">
        <v>8274</v>
      </c>
      <c r="R3923" s="15">
        <f t="shared" si="352"/>
        <v>41926.542303240742</v>
      </c>
      <c r="S3923" s="15">
        <f t="shared" si="353"/>
        <v>41938.75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0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>
        <f t="shared" si="350"/>
        <v>0</v>
      </c>
      <c r="O3924">
        <f t="shared" si="351"/>
        <v>0</v>
      </c>
      <c r="P3924" s="11" t="s">
        <v>8273</v>
      </c>
      <c r="Q3924" t="s">
        <v>8274</v>
      </c>
      <c r="R3924" s="15">
        <f t="shared" si="352"/>
        <v>42020.768634259264</v>
      </c>
      <c r="S3924" s="15">
        <f t="shared" si="353"/>
        <v>42065.958333333328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0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>
        <f t="shared" si="350"/>
        <v>0</v>
      </c>
      <c r="O3925">
        <f t="shared" si="351"/>
        <v>0</v>
      </c>
      <c r="P3925" s="11" t="s">
        <v>8273</v>
      </c>
      <c r="Q3925" t="s">
        <v>8274</v>
      </c>
      <c r="R3925" s="15">
        <f t="shared" si="352"/>
        <v>42075.979988425926</v>
      </c>
      <c r="S3925" s="15">
        <f t="shared" si="353"/>
        <v>42103.979988425926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>
        <f t="shared" si="350"/>
        <v>0</v>
      </c>
      <c r="O3926">
        <f t="shared" si="351"/>
        <v>0</v>
      </c>
      <c r="P3926" s="11" t="s">
        <v>8273</v>
      </c>
      <c r="Q3926" t="s">
        <v>8274</v>
      </c>
      <c r="R3926" s="15">
        <f t="shared" si="352"/>
        <v>41786.959745370368</v>
      </c>
      <c r="S3926" s="15">
        <f t="shared" si="353"/>
        <v>41816.959745370368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0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>
        <f t="shared" si="350"/>
        <v>0</v>
      </c>
      <c r="O3927">
        <f t="shared" si="351"/>
        <v>0</v>
      </c>
      <c r="P3927" s="11" t="s">
        <v>8273</v>
      </c>
      <c r="Q3927" t="s">
        <v>8274</v>
      </c>
      <c r="R3927" s="15">
        <f t="shared" si="352"/>
        <v>41820.870821759258</v>
      </c>
      <c r="S3927" s="15">
        <f t="shared" si="353"/>
        <v>41850.870821759258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0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>
        <f t="shared" si="350"/>
        <v>0</v>
      </c>
      <c r="O3928">
        <f t="shared" si="351"/>
        <v>0</v>
      </c>
      <c r="P3928" s="11" t="s">
        <v>8273</v>
      </c>
      <c r="Q3928" t="s">
        <v>8274</v>
      </c>
      <c r="R3928" s="15">
        <f t="shared" si="352"/>
        <v>41970.085046296299</v>
      </c>
      <c r="S3928" s="15">
        <f t="shared" si="353"/>
        <v>42000.085046296299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>
        <f t="shared" si="350"/>
        <v>0</v>
      </c>
      <c r="O3929">
        <f t="shared" si="351"/>
        <v>0</v>
      </c>
      <c r="P3929" s="11" t="s">
        <v>8273</v>
      </c>
      <c r="Q3929" t="s">
        <v>8274</v>
      </c>
      <c r="R3929" s="15">
        <f t="shared" si="352"/>
        <v>41830.267407407409</v>
      </c>
      <c r="S3929" s="15">
        <f t="shared" si="353"/>
        <v>41860.267407407409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0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>
        <f t="shared" si="350"/>
        <v>0</v>
      </c>
      <c r="O3930">
        <f t="shared" si="351"/>
        <v>0</v>
      </c>
      <c r="P3930" s="11" t="s">
        <v>8273</v>
      </c>
      <c r="Q3930" t="s">
        <v>8274</v>
      </c>
      <c r="R3930" s="15">
        <f t="shared" si="352"/>
        <v>42265.683182870373</v>
      </c>
      <c r="S3930" s="15">
        <f t="shared" si="353"/>
        <v>42293.207638888889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0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>
        <f t="shared" si="350"/>
        <v>0</v>
      </c>
      <c r="O3931">
        <f t="shared" si="351"/>
        <v>0</v>
      </c>
      <c r="P3931" s="11" t="s">
        <v>8273</v>
      </c>
      <c r="Q3931" t="s">
        <v>8274</v>
      </c>
      <c r="R3931" s="15">
        <f t="shared" si="352"/>
        <v>42601.827141203699</v>
      </c>
      <c r="S3931" s="15">
        <f t="shared" si="353"/>
        <v>42631.827141203699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>
        <f t="shared" si="350"/>
        <v>0</v>
      </c>
      <c r="O3932">
        <f t="shared" si="351"/>
        <v>0</v>
      </c>
      <c r="P3932" s="11" t="s">
        <v>8273</v>
      </c>
      <c r="Q3932" t="s">
        <v>8274</v>
      </c>
      <c r="R3932" s="15">
        <f t="shared" si="352"/>
        <v>42433.338749999995</v>
      </c>
      <c r="S3932" s="15">
        <f t="shared" si="353"/>
        <v>42461.25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>
        <f t="shared" si="350"/>
        <v>0</v>
      </c>
      <c r="O3933">
        <f t="shared" si="351"/>
        <v>0</v>
      </c>
      <c r="P3933" s="11" t="s">
        <v>8273</v>
      </c>
      <c r="Q3933" t="s">
        <v>8274</v>
      </c>
      <c r="R3933" s="15">
        <f t="shared" si="352"/>
        <v>42228.151701388888</v>
      </c>
      <c r="S3933" s="15">
        <f t="shared" si="353"/>
        <v>42253.151701388888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0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>
        <f t="shared" si="350"/>
        <v>0</v>
      </c>
      <c r="O3934">
        <f t="shared" si="351"/>
        <v>0</v>
      </c>
      <c r="P3934" s="11" t="s">
        <v>8273</v>
      </c>
      <c r="Q3934" t="s">
        <v>8274</v>
      </c>
      <c r="R3934" s="15">
        <f t="shared" si="352"/>
        <v>42415.168564814812</v>
      </c>
      <c r="S3934" s="15">
        <f t="shared" si="353"/>
        <v>42445.126898148148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0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>
        <f t="shared" si="350"/>
        <v>0</v>
      </c>
      <c r="O3935">
        <f t="shared" si="351"/>
        <v>0</v>
      </c>
      <c r="P3935" s="11" t="s">
        <v>8273</v>
      </c>
      <c r="Q3935" t="s">
        <v>8274</v>
      </c>
      <c r="R3935" s="15">
        <f t="shared" si="352"/>
        <v>42538.968310185184</v>
      </c>
      <c r="S3935" s="15">
        <f t="shared" si="353"/>
        <v>42568.029861111107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>
        <f t="shared" si="350"/>
        <v>0</v>
      </c>
      <c r="O3936">
        <f t="shared" si="351"/>
        <v>0</v>
      </c>
      <c r="P3936" s="11" t="s">
        <v>8273</v>
      </c>
      <c r="Q3936" t="s">
        <v>8274</v>
      </c>
      <c r="R3936" s="15">
        <f t="shared" si="352"/>
        <v>42233.671747685185</v>
      </c>
      <c r="S3936" s="15">
        <f t="shared" si="353"/>
        <v>42278.541666666672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>
        <f t="shared" si="350"/>
        <v>0</v>
      </c>
      <c r="O3937">
        <f t="shared" si="351"/>
        <v>0</v>
      </c>
      <c r="P3937" s="11" t="s">
        <v>8273</v>
      </c>
      <c r="Q3937" t="s">
        <v>8274</v>
      </c>
      <c r="R3937" s="15">
        <f t="shared" si="352"/>
        <v>42221.656782407401</v>
      </c>
      <c r="S3937" s="15">
        <f t="shared" si="353"/>
        <v>42281.656782407401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>
        <f t="shared" si="350"/>
        <v>0</v>
      </c>
      <c r="O3938">
        <f t="shared" si="351"/>
        <v>0</v>
      </c>
      <c r="P3938" s="11" t="s">
        <v>8273</v>
      </c>
      <c r="Q3938" t="s">
        <v>8274</v>
      </c>
      <c r="R3938" s="15">
        <f t="shared" si="352"/>
        <v>42675.262962962966</v>
      </c>
      <c r="S3938" s="15">
        <f t="shared" si="353"/>
        <v>42705.304629629631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>
        <f t="shared" si="350"/>
        <v>0</v>
      </c>
      <c r="O3939">
        <f t="shared" si="351"/>
        <v>0</v>
      </c>
      <c r="P3939" s="11" t="s">
        <v>8273</v>
      </c>
      <c r="Q3939" t="s">
        <v>8274</v>
      </c>
      <c r="R3939" s="15">
        <f t="shared" si="352"/>
        <v>42534.631481481483</v>
      </c>
      <c r="S3939" s="15">
        <f t="shared" si="353"/>
        <v>42562.631481481483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0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>
        <f t="shared" si="350"/>
        <v>0</v>
      </c>
      <c r="O3940">
        <f t="shared" si="351"/>
        <v>0</v>
      </c>
      <c r="P3940" s="11" t="s">
        <v>8273</v>
      </c>
      <c r="Q3940" t="s">
        <v>8274</v>
      </c>
      <c r="R3940" s="15">
        <f t="shared" si="352"/>
        <v>42151.905717592599</v>
      </c>
      <c r="S3940" s="15">
        <f t="shared" si="353"/>
        <v>42182.905717592599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0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>
        <f t="shared" si="350"/>
        <v>0</v>
      </c>
      <c r="O3941">
        <f t="shared" si="351"/>
        <v>0</v>
      </c>
      <c r="P3941" s="11" t="s">
        <v>8273</v>
      </c>
      <c r="Q3941" t="s">
        <v>8274</v>
      </c>
      <c r="R3941" s="15">
        <f t="shared" si="352"/>
        <v>41915.400219907409</v>
      </c>
      <c r="S3941" s="15">
        <f t="shared" si="353"/>
        <v>41919.1875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>
        <f t="shared" si="350"/>
        <v>0</v>
      </c>
      <c r="O3942">
        <f t="shared" si="351"/>
        <v>0</v>
      </c>
      <c r="P3942" s="11" t="s">
        <v>8273</v>
      </c>
      <c r="Q3942" t="s">
        <v>8274</v>
      </c>
      <c r="R3942" s="15">
        <f t="shared" si="352"/>
        <v>41961.492488425924</v>
      </c>
      <c r="S3942" s="15">
        <f t="shared" si="353"/>
        <v>42006.492488425924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>
        <f t="shared" si="350"/>
        <v>0</v>
      </c>
      <c r="O3943">
        <f t="shared" si="351"/>
        <v>0</v>
      </c>
      <c r="P3943" s="11" t="s">
        <v>8273</v>
      </c>
      <c r="Q3943" t="s">
        <v>8274</v>
      </c>
      <c r="R3943" s="15">
        <f t="shared" si="352"/>
        <v>41940.587233796294</v>
      </c>
      <c r="S3943" s="15">
        <f t="shared" si="353"/>
        <v>41968.041666666672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>
        <f t="shared" si="350"/>
        <v>0</v>
      </c>
      <c r="O3944">
        <f t="shared" si="351"/>
        <v>0</v>
      </c>
      <c r="P3944" s="11" t="s">
        <v>8273</v>
      </c>
      <c r="Q3944" t="s">
        <v>8274</v>
      </c>
      <c r="R3944" s="15">
        <f t="shared" si="352"/>
        <v>42111.904097222221</v>
      </c>
      <c r="S3944" s="15">
        <f t="shared" si="353"/>
        <v>42171.904097222221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0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>
        <f t="shared" si="350"/>
        <v>0</v>
      </c>
      <c r="O3945">
        <f t="shared" si="351"/>
        <v>0</v>
      </c>
      <c r="P3945" s="11" t="s">
        <v>8273</v>
      </c>
      <c r="Q3945" t="s">
        <v>8274</v>
      </c>
      <c r="R3945" s="15">
        <f t="shared" si="352"/>
        <v>42279.778564814813</v>
      </c>
      <c r="S3945" s="15">
        <f t="shared" si="353"/>
        <v>42310.701388888891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>
        <f t="shared" si="350"/>
        <v>0</v>
      </c>
      <c r="O3946">
        <f t="shared" si="351"/>
        <v>0</v>
      </c>
      <c r="P3946" s="11" t="s">
        <v>8273</v>
      </c>
      <c r="Q3946" t="s">
        <v>8274</v>
      </c>
      <c r="R3946" s="15">
        <f t="shared" si="352"/>
        <v>42213.662905092591</v>
      </c>
      <c r="S3946" s="15">
        <f t="shared" si="353"/>
        <v>42243.662905092591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0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>
        <f t="shared" si="350"/>
        <v>0</v>
      </c>
      <c r="O3947">
        <f t="shared" si="351"/>
        <v>0</v>
      </c>
      <c r="P3947" s="11" t="s">
        <v>8273</v>
      </c>
      <c r="Q3947" t="s">
        <v>8274</v>
      </c>
      <c r="R3947" s="15">
        <f t="shared" si="352"/>
        <v>42109.801712962959</v>
      </c>
      <c r="S3947" s="15">
        <f t="shared" si="353"/>
        <v>42139.801712962959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0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>
        <f t="shared" si="350"/>
        <v>0</v>
      </c>
      <c r="O3948">
        <f t="shared" si="351"/>
        <v>0</v>
      </c>
      <c r="P3948" s="11" t="s">
        <v>8273</v>
      </c>
      <c r="Q3948" t="s">
        <v>8274</v>
      </c>
      <c r="R3948" s="15">
        <f t="shared" si="352"/>
        <v>42031.833587962959</v>
      </c>
      <c r="S3948" s="15">
        <f t="shared" si="353"/>
        <v>42063.333333333328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>
        <f t="shared" si="350"/>
        <v>0</v>
      </c>
      <c r="O3949">
        <f t="shared" si="351"/>
        <v>0</v>
      </c>
      <c r="P3949" s="11" t="s">
        <v>8273</v>
      </c>
      <c r="Q3949" t="s">
        <v>8274</v>
      </c>
      <c r="R3949" s="15">
        <f t="shared" si="352"/>
        <v>42615.142870370371</v>
      </c>
      <c r="S3949" s="15">
        <f t="shared" si="353"/>
        <v>42645.142870370371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>
        <f t="shared" si="350"/>
        <v>0</v>
      </c>
      <c r="O3950">
        <f t="shared" si="351"/>
        <v>0</v>
      </c>
      <c r="P3950" s="11" t="s">
        <v>8273</v>
      </c>
      <c r="Q3950" t="s">
        <v>8274</v>
      </c>
      <c r="R3950" s="15">
        <f t="shared" si="352"/>
        <v>41829.325497685182</v>
      </c>
      <c r="S3950" s="15">
        <f t="shared" si="353"/>
        <v>41889.325497685182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>
        <f t="shared" si="350"/>
        <v>0</v>
      </c>
      <c r="O3951">
        <f t="shared" si="351"/>
        <v>0</v>
      </c>
      <c r="P3951" s="11" t="s">
        <v>8273</v>
      </c>
      <c r="Q3951" t="s">
        <v>8274</v>
      </c>
      <c r="R3951" s="15">
        <f t="shared" si="352"/>
        <v>42016.120613425926</v>
      </c>
      <c r="S3951" s="15">
        <f t="shared" si="353"/>
        <v>42046.120613425926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0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>
        <f t="shared" si="350"/>
        <v>0</v>
      </c>
      <c r="O3952">
        <f t="shared" si="351"/>
        <v>0</v>
      </c>
      <c r="P3952" s="11" t="s">
        <v>8273</v>
      </c>
      <c r="Q3952" t="s">
        <v>8274</v>
      </c>
      <c r="R3952" s="15">
        <f t="shared" si="352"/>
        <v>42439.702314814815</v>
      </c>
      <c r="S3952" s="15">
        <f t="shared" si="353"/>
        <v>42468.774305555555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>
        <f t="shared" si="350"/>
        <v>0</v>
      </c>
      <c r="O3953">
        <f t="shared" si="351"/>
        <v>0</v>
      </c>
      <c r="P3953" s="11" t="s">
        <v>8273</v>
      </c>
      <c r="Q3953" t="s">
        <v>8274</v>
      </c>
      <c r="R3953" s="15">
        <f t="shared" si="352"/>
        <v>42433.825717592597</v>
      </c>
      <c r="S3953" s="15">
        <f t="shared" si="353"/>
        <v>42493.784050925926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0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>
        <f t="shared" si="350"/>
        <v>0</v>
      </c>
      <c r="O3954">
        <f t="shared" si="351"/>
        <v>0</v>
      </c>
      <c r="P3954" s="11" t="s">
        <v>8273</v>
      </c>
      <c r="Q3954" t="s">
        <v>8274</v>
      </c>
      <c r="R3954" s="15">
        <f t="shared" si="352"/>
        <v>42243.790393518517</v>
      </c>
      <c r="S3954" s="15">
        <f t="shared" si="353"/>
        <v>42303.790393518517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>
        <f t="shared" si="350"/>
        <v>0</v>
      </c>
      <c r="O3955">
        <f t="shared" si="351"/>
        <v>0</v>
      </c>
      <c r="P3955" s="11" t="s">
        <v>8273</v>
      </c>
      <c r="Q3955" t="s">
        <v>8274</v>
      </c>
      <c r="R3955" s="15">
        <f t="shared" si="352"/>
        <v>42550.048449074078</v>
      </c>
      <c r="S3955" s="15">
        <f t="shared" si="353"/>
        <v>42580.978472222225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>
        <f t="shared" si="350"/>
        <v>0</v>
      </c>
      <c r="O3956">
        <f t="shared" si="351"/>
        <v>0</v>
      </c>
      <c r="P3956" s="11" t="s">
        <v>8273</v>
      </c>
      <c r="Q3956" t="s">
        <v>8274</v>
      </c>
      <c r="R3956" s="15">
        <f t="shared" si="352"/>
        <v>41774.651203703703</v>
      </c>
      <c r="S3956" s="15">
        <f t="shared" si="353"/>
        <v>41834.651203703703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0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>
        <f t="shared" si="350"/>
        <v>0</v>
      </c>
      <c r="O3957">
        <f t="shared" si="351"/>
        <v>0</v>
      </c>
      <c r="P3957" s="11" t="s">
        <v>8273</v>
      </c>
      <c r="Q3957" t="s">
        <v>8274</v>
      </c>
      <c r="R3957" s="15">
        <f t="shared" si="352"/>
        <v>42306.848854166667</v>
      </c>
      <c r="S3957" s="15">
        <f t="shared" si="353"/>
        <v>42336.890520833331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>
        <f t="shared" si="350"/>
        <v>0</v>
      </c>
      <c r="O3958">
        <f t="shared" si="351"/>
        <v>0</v>
      </c>
      <c r="P3958" s="11" t="s">
        <v>8273</v>
      </c>
      <c r="Q3958" t="s">
        <v>8274</v>
      </c>
      <c r="R3958" s="15">
        <f t="shared" si="352"/>
        <v>42457.932025462964</v>
      </c>
      <c r="S3958" s="15">
        <f t="shared" si="353"/>
        <v>42485.013888888891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0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>
        <f t="shared" si="350"/>
        <v>0</v>
      </c>
      <c r="O3959">
        <f t="shared" si="351"/>
        <v>0</v>
      </c>
      <c r="P3959" s="11" t="s">
        <v>8273</v>
      </c>
      <c r="Q3959" t="s">
        <v>8274</v>
      </c>
      <c r="R3959" s="15">
        <f t="shared" si="352"/>
        <v>42513.976319444439</v>
      </c>
      <c r="S3959" s="15">
        <f t="shared" si="353"/>
        <v>42559.976319444439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0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>
        <f t="shared" si="350"/>
        <v>0</v>
      </c>
      <c r="O3960">
        <f t="shared" si="351"/>
        <v>0</v>
      </c>
      <c r="P3960" s="11" t="s">
        <v>8273</v>
      </c>
      <c r="Q3960" t="s">
        <v>8274</v>
      </c>
      <c r="R3960" s="15">
        <f t="shared" si="352"/>
        <v>41816.950370370374</v>
      </c>
      <c r="S3960" s="15">
        <f t="shared" si="353"/>
        <v>41853.583333333336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0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>
        <f t="shared" si="350"/>
        <v>0</v>
      </c>
      <c r="O3961">
        <f t="shared" si="351"/>
        <v>0</v>
      </c>
      <c r="P3961" s="11" t="s">
        <v>8273</v>
      </c>
      <c r="Q3961" t="s">
        <v>8274</v>
      </c>
      <c r="R3961" s="15">
        <f t="shared" si="352"/>
        <v>41880.788842592592</v>
      </c>
      <c r="S3961" s="15">
        <f t="shared" si="353"/>
        <v>41910.788842592592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>
        <f t="shared" si="350"/>
        <v>0</v>
      </c>
      <c r="O3962">
        <f t="shared" si="351"/>
        <v>0</v>
      </c>
      <c r="P3962" s="11" t="s">
        <v>8273</v>
      </c>
      <c r="Q3962" t="s">
        <v>8274</v>
      </c>
      <c r="R3962" s="15">
        <f t="shared" si="352"/>
        <v>42342.845555555556</v>
      </c>
      <c r="S3962" s="15">
        <f t="shared" si="353"/>
        <v>42372.845555555556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0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>
        <f t="shared" si="350"/>
        <v>0</v>
      </c>
      <c r="O3963">
        <f t="shared" si="351"/>
        <v>0</v>
      </c>
      <c r="P3963" s="11" t="s">
        <v>8273</v>
      </c>
      <c r="Q3963" t="s">
        <v>8274</v>
      </c>
      <c r="R3963" s="15">
        <f t="shared" si="352"/>
        <v>41745.891319444447</v>
      </c>
      <c r="S3963" s="15">
        <f t="shared" si="353"/>
        <v>41767.891319444447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0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>
        <f t="shared" si="350"/>
        <v>0</v>
      </c>
      <c r="O3964">
        <f t="shared" si="351"/>
        <v>0</v>
      </c>
      <c r="P3964" s="11" t="s">
        <v>8273</v>
      </c>
      <c r="Q3964" t="s">
        <v>8274</v>
      </c>
      <c r="R3964" s="15">
        <f t="shared" si="352"/>
        <v>42311.621458333335</v>
      </c>
      <c r="S3964" s="15">
        <f t="shared" si="353"/>
        <v>42336.621458333335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>
        <f t="shared" si="350"/>
        <v>0</v>
      </c>
      <c r="O3965">
        <f t="shared" si="351"/>
        <v>0</v>
      </c>
      <c r="P3965" s="11" t="s">
        <v>8273</v>
      </c>
      <c r="Q3965" t="s">
        <v>8274</v>
      </c>
      <c r="R3965" s="15">
        <f t="shared" si="352"/>
        <v>42296.154131944444</v>
      </c>
      <c r="S3965" s="15">
        <f t="shared" si="353"/>
        <v>42326.195798611108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>
        <f t="shared" si="350"/>
        <v>0</v>
      </c>
      <c r="O3966">
        <f t="shared" si="351"/>
        <v>0</v>
      </c>
      <c r="P3966" s="11" t="s">
        <v>8273</v>
      </c>
      <c r="Q3966" t="s">
        <v>8274</v>
      </c>
      <c r="R3966" s="15">
        <f t="shared" si="352"/>
        <v>42053.722060185188</v>
      </c>
      <c r="S3966" s="15">
        <f t="shared" si="353"/>
        <v>42113.680393518516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0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>
        <f t="shared" si="350"/>
        <v>0</v>
      </c>
      <c r="O3967">
        <f t="shared" si="351"/>
        <v>0</v>
      </c>
      <c r="P3967" s="11" t="s">
        <v>8273</v>
      </c>
      <c r="Q3967" t="s">
        <v>8274</v>
      </c>
      <c r="R3967" s="15">
        <f t="shared" si="352"/>
        <v>42414.235879629632</v>
      </c>
      <c r="S3967" s="15">
        <f t="shared" si="353"/>
        <v>42474.194212962961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0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>
        <f t="shared" si="350"/>
        <v>0</v>
      </c>
      <c r="O3968">
        <f t="shared" si="351"/>
        <v>0</v>
      </c>
      <c r="P3968" s="11" t="s">
        <v>8273</v>
      </c>
      <c r="Q3968" t="s">
        <v>8274</v>
      </c>
      <c r="R3968" s="15">
        <f t="shared" si="352"/>
        <v>41801.711550925924</v>
      </c>
      <c r="S3968" s="15">
        <f t="shared" si="353"/>
        <v>41844.124305555553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>
        <f t="shared" si="350"/>
        <v>0</v>
      </c>
      <c r="O3969">
        <f t="shared" si="351"/>
        <v>0</v>
      </c>
      <c r="P3969" s="11" t="s">
        <v>8273</v>
      </c>
      <c r="Q3969" t="s">
        <v>8274</v>
      </c>
      <c r="R3969" s="15">
        <f t="shared" si="352"/>
        <v>42770.290590277778</v>
      </c>
      <c r="S3969" s="15">
        <f t="shared" si="353"/>
        <v>42800.290590277778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0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>
        <f t="shared" si="350"/>
        <v>0</v>
      </c>
      <c r="O3970">
        <f t="shared" si="351"/>
        <v>0</v>
      </c>
      <c r="P3970" s="11" t="s">
        <v>8273</v>
      </c>
      <c r="Q3970" t="s">
        <v>8274</v>
      </c>
      <c r="R3970" s="15">
        <f t="shared" si="352"/>
        <v>42452.815659722226</v>
      </c>
      <c r="S3970" s="15">
        <f t="shared" si="353"/>
        <v>42512.815659722226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>
        <f t="shared" ref="N3971:N4034" si="354">ROUND(E3971/D3971*100,0)</f>
        <v>0</v>
      </c>
      <c r="O3971">
        <f t="shared" ref="O3971:O4034" si="355">IFERROR(ROUND(E3971/L3971,2),0)</f>
        <v>0</v>
      </c>
      <c r="P3971" s="11" t="s">
        <v>8273</v>
      </c>
      <c r="Q3971" t="s">
        <v>8274</v>
      </c>
      <c r="R3971" s="15">
        <f t="shared" ref="R3971:R4034" si="356">(((J3971/60)/60)/24)+DATE(1970,1,1)</f>
        <v>42601.854699074072</v>
      </c>
      <c r="S3971" s="15">
        <f t="shared" ref="S3971:S4034" si="357">(((I3971/60)/60)/24)+DATE(1970,1,1)</f>
        <v>42611.163194444445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>
        <f t="shared" si="354"/>
        <v>0</v>
      </c>
      <c r="O3972">
        <f t="shared" si="355"/>
        <v>0</v>
      </c>
      <c r="P3972" s="11" t="s">
        <v>8273</v>
      </c>
      <c r="Q3972" t="s">
        <v>8274</v>
      </c>
      <c r="R3972" s="15">
        <f t="shared" si="356"/>
        <v>42447.863553240735</v>
      </c>
      <c r="S3972" s="15">
        <f t="shared" si="357"/>
        <v>42477.863553240735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0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>
        <f t="shared" si="354"/>
        <v>0</v>
      </c>
      <c r="O3973">
        <f t="shared" si="355"/>
        <v>0</v>
      </c>
      <c r="P3973" s="11" t="s">
        <v>8273</v>
      </c>
      <c r="Q3973" t="s">
        <v>8274</v>
      </c>
      <c r="R3973" s="15">
        <f t="shared" si="356"/>
        <v>41811.536180555559</v>
      </c>
      <c r="S3973" s="15">
        <f t="shared" si="357"/>
        <v>41841.536180555559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0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>
        <f t="shared" si="354"/>
        <v>0</v>
      </c>
      <c r="O3974">
        <f t="shared" si="355"/>
        <v>0</v>
      </c>
      <c r="P3974" s="11" t="s">
        <v>8273</v>
      </c>
      <c r="Q3974" t="s">
        <v>8274</v>
      </c>
      <c r="R3974" s="15">
        <f t="shared" si="356"/>
        <v>41981.067523148144</v>
      </c>
      <c r="S3974" s="15">
        <f t="shared" si="357"/>
        <v>42041.067523148144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0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>
        <f t="shared" si="354"/>
        <v>0</v>
      </c>
      <c r="O3975">
        <f t="shared" si="355"/>
        <v>0</v>
      </c>
      <c r="P3975" s="11" t="s">
        <v>8273</v>
      </c>
      <c r="Q3975" t="s">
        <v>8274</v>
      </c>
      <c r="R3975" s="15">
        <f t="shared" si="356"/>
        <v>42469.68414351852</v>
      </c>
      <c r="S3975" s="15">
        <f t="shared" si="357"/>
        <v>42499.166666666672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>
        <f t="shared" si="354"/>
        <v>0</v>
      </c>
      <c r="O3976">
        <f t="shared" si="355"/>
        <v>0</v>
      </c>
      <c r="P3976" s="11" t="s">
        <v>8273</v>
      </c>
      <c r="Q3976" t="s">
        <v>8274</v>
      </c>
      <c r="R3976" s="15">
        <f t="shared" si="356"/>
        <v>42493.546851851846</v>
      </c>
      <c r="S3976" s="15">
        <f t="shared" si="357"/>
        <v>42523.546851851846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>
        <f t="shared" si="354"/>
        <v>0</v>
      </c>
      <c r="O3977">
        <f t="shared" si="355"/>
        <v>0</v>
      </c>
      <c r="P3977" s="11" t="s">
        <v>8273</v>
      </c>
      <c r="Q3977" t="s">
        <v>8274</v>
      </c>
      <c r="R3977" s="15">
        <f t="shared" si="356"/>
        <v>42534.866875</v>
      </c>
      <c r="S3977" s="15">
        <f t="shared" si="357"/>
        <v>42564.866875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>
        <f t="shared" si="354"/>
        <v>0</v>
      </c>
      <c r="O3978">
        <f t="shared" si="355"/>
        <v>0</v>
      </c>
      <c r="P3978" s="11" t="s">
        <v>8273</v>
      </c>
      <c r="Q3978" t="s">
        <v>8274</v>
      </c>
      <c r="R3978" s="15">
        <f t="shared" si="356"/>
        <v>41830.858344907407</v>
      </c>
      <c r="S3978" s="15">
        <f t="shared" si="357"/>
        <v>41852.291666666664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>
        <f t="shared" si="354"/>
        <v>0</v>
      </c>
      <c r="O3979">
        <f t="shared" si="355"/>
        <v>0</v>
      </c>
      <c r="P3979" s="11" t="s">
        <v>8273</v>
      </c>
      <c r="Q3979" t="s">
        <v>8274</v>
      </c>
      <c r="R3979" s="15">
        <f t="shared" si="356"/>
        <v>42543.788564814815</v>
      </c>
      <c r="S3979" s="15">
        <f t="shared" si="357"/>
        <v>42573.788564814815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0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>
        <f t="shared" si="354"/>
        <v>0</v>
      </c>
      <c r="O3980">
        <f t="shared" si="355"/>
        <v>0</v>
      </c>
      <c r="P3980" s="11" t="s">
        <v>8273</v>
      </c>
      <c r="Q3980" t="s">
        <v>8274</v>
      </c>
      <c r="R3980" s="15">
        <f t="shared" si="356"/>
        <v>41975.642974537041</v>
      </c>
      <c r="S3980" s="15">
        <f t="shared" si="357"/>
        <v>42035.642974537041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>
        <f t="shared" si="354"/>
        <v>0</v>
      </c>
      <c r="O3981">
        <f t="shared" si="355"/>
        <v>0</v>
      </c>
      <c r="P3981" s="11" t="s">
        <v>8273</v>
      </c>
      <c r="Q3981" t="s">
        <v>8274</v>
      </c>
      <c r="R3981" s="15">
        <f t="shared" si="356"/>
        <v>42069.903437500005</v>
      </c>
      <c r="S3981" s="15">
        <f t="shared" si="357"/>
        <v>42092.833333333328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>
        <f t="shared" si="354"/>
        <v>0</v>
      </c>
      <c r="O3982">
        <f t="shared" si="355"/>
        <v>0</v>
      </c>
      <c r="P3982" s="11" t="s">
        <v>8273</v>
      </c>
      <c r="Q3982" t="s">
        <v>8274</v>
      </c>
      <c r="R3982" s="15">
        <f t="shared" si="356"/>
        <v>41795.598923611113</v>
      </c>
      <c r="S3982" s="15">
        <f t="shared" si="357"/>
        <v>41825.598923611113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0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>
        <f t="shared" si="354"/>
        <v>0</v>
      </c>
      <c r="O3983">
        <f t="shared" si="355"/>
        <v>0</v>
      </c>
      <c r="P3983" s="11" t="s">
        <v>8273</v>
      </c>
      <c r="Q3983" t="s">
        <v>8274</v>
      </c>
      <c r="R3983" s="15">
        <f t="shared" si="356"/>
        <v>42508.179965277777</v>
      </c>
      <c r="S3983" s="15">
        <f t="shared" si="357"/>
        <v>42568.179965277777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>
        <f t="shared" si="354"/>
        <v>0</v>
      </c>
      <c r="O3984">
        <f t="shared" si="355"/>
        <v>0</v>
      </c>
      <c r="P3984" s="11" t="s">
        <v>8273</v>
      </c>
      <c r="Q3984" t="s">
        <v>8274</v>
      </c>
      <c r="R3984" s="15">
        <f t="shared" si="356"/>
        <v>42132.809953703705</v>
      </c>
      <c r="S3984" s="15">
        <f t="shared" si="357"/>
        <v>42192.809953703705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0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>
        <f t="shared" si="354"/>
        <v>0</v>
      </c>
      <c r="O3985">
        <f t="shared" si="355"/>
        <v>0</v>
      </c>
      <c r="P3985" s="11" t="s">
        <v>8273</v>
      </c>
      <c r="Q3985" t="s">
        <v>8274</v>
      </c>
      <c r="R3985" s="15">
        <f t="shared" si="356"/>
        <v>41747.86986111111</v>
      </c>
      <c r="S3985" s="15">
        <f t="shared" si="357"/>
        <v>41779.290972222225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>
        <f t="shared" si="354"/>
        <v>0</v>
      </c>
      <c r="O3986">
        <f t="shared" si="355"/>
        <v>0</v>
      </c>
      <c r="P3986" s="11" t="s">
        <v>8273</v>
      </c>
      <c r="Q3986" t="s">
        <v>8274</v>
      </c>
      <c r="R3986" s="15">
        <f t="shared" si="356"/>
        <v>41920.963472222218</v>
      </c>
      <c r="S3986" s="15">
        <f t="shared" si="357"/>
        <v>41951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0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>
        <f t="shared" si="354"/>
        <v>0</v>
      </c>
      <c r="O3987">
        <f t="shared" si="355"/>
        <v>0</v>
      </c>
      <c r="P3987" s="11" t="s">
        <v>8273</v>
      </c>
      <c r="Q3987" t="s">
        <v>8274</v>
      </c>
      <c r="R3987" s="15">
        <f t="shared" si="356"/>
        <v>42399.707407407404</v>
      </c>
      <c r="S3987" s="15">
        <f t="shared" si="357"/>
        <v>42420.878472222219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0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>
        <f t="shared" si="354"/>
        <v>0</v>
      </c>
      <c r="O3988">
        <f t="shared" si="355"/>
        <v>0</v>
      </c>
      <c r="P3988" s="11" t="s">
        <v>8273</v>
      </c>
      <c r="Q3988" t="s">
        <v>8274</v>
      </c>
      <c r="R3988" s="15">
        <f t="shared" si="356"/>
        <v>42467.548541666663</v>
      </c>
      <c r="S3988" s="15">
        <f t="shared" si="357"/>
        <v>42496.544444444444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0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>
        <f t="shared" si="354"/>
        <v>0</v>
      </c>
      <c r="O3989">
        <f t="shared" si="355"/>
        <v>0</v>
      </c>
      <c r="P3989" s="11" t="s">
        <v>8273</v>
      </c>
      <c r="Q3989" t="s">
        <v>8274</v>
      </c>
      <c r="R3989" s="15">
        <f t="shared" si="356"/>
        <v>41765.92465277778</v>
      </c>
      <c r="S3989" s="15">
        <f t="shared" si="357"/>
        <v>41775.92465277778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0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>
        <f t="shared" si="354"/>
        <v>0</v>
      </c>
      <c r="O3990">
        <f t="shared" si="355"/>
        <v>0</v>
      </c>
      <c r="P3990" s="11" t="s">
        <v>8273</v>
      </c>
      <c r="Q3990" t="s">
        <v>8274</v>
      </c>
      <c r="R3990" s="15">
        <f t="shared" si="356"/>
        <v>42230.08116898148</v>
      </c>
      <c r="S3990" s="15">
        <f t="shared" si="357"/>
        <v>42245.08116898148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>
        <f t="shared" si="354"/>
        <v>0</v>
      </c>
      <c r="O3991">
        <f t="shared" si="355"/>
        <v>0</v>
      </c>
      <c r="P3991" s="11" t="s">
        <v>8273</v>
      </c>
      <c r="Q3991" t="s">
        <v>8274</v>
      </c>
      <c r="R3991" s="15">
        <f t="shared" si="356"/>
        <v>42286.749780092592</v>
      </c>
      <c r="S3991" s="15">
        <f t="shared" si="357"/>
        <v>42316.791446759264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0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>
        <f t="shared" si="354"/>
        <v>0</v>
      </c>
      <c r="O3992">
        <f t="shared" si="355"/>
        <v>0</v>
      </c>
      <c r="P3992" s="11" t="s">
        <v>8273</v>
      </c>
      <c r="Q3992" t="s">
        <v>8274</v>
      </c>
      <c r="R3992" s="15">
        <f t="shared" si="356"/>
        <v>42401.672372685185</v>
      </c>
      <c r="S3992" s="15">
        <f t="shared" si="357"/>
        <v>42431.672372685185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>
        <f t="shared" si="354"/>
        <v>0</v>
      </c>
      <c r="O3993">
        <f t="shared" si="355"/>
        <v>0</v>
      </c>
      <c r="P3993" s="11" t="s">
        <v>8273</v>
      </c>
      <c r="Q3993" t="s">
        <v>8274</v>
      </c>
      <c r="R3993" s="15">
        <f t="shared" si="356"/>
        <v>42125.644467592589</v>
      </c>
      <c r="S3993" s="15">
        <f t="shared" si="357"/>
        <v>42155.644467592589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>
        <f t="shared" si="354"/>
        <v>0</v>
      </c>
      <c r="O3994">
        <f t="shared" si="355"/>
        <v>0</v>
      </c>
      <c r="P3994" s="11" t="s">
        <v>8273</v>
      </c>
      <c r="Q3994" t="s">
        <v>8274</v>
      </c>
      <c r="R3994" s="15">
        <f t="shared" si="356"/>
        <v>42289.94049768518</v>
      </c>
      <c r="S3994" s="15">
        <f t="shared" si="357"/>
        <v>42349.982164351852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0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>
        <f t="shared" si="354"/>
        <v>0</v>
      </c>
      <c r="O3995">
        <f t="shared" si="355"/>
        <v>0</v>
      </c>
      <c r="P3995" s="11" t="s">
        <v>8273</v>
      </c>
      <c r="Q3995" t="s">
        <v>8274</v>
      </c>
      <c r="R3995" s="15">
        <f t="shared" si="356"/>
        <v>42107.864722222221</v>
      </c>
      <c r="S3995" s="15">
        <f t="shared" si="357"/>
        <v>42137.864722222221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0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>
        <f t="shared" si="354"/>
        <v>0</v>
      </c>
      <c r="O3996">
        <f t="shared" si="355"/>
        <v>0</v>
      </c>
      <c r="P3996" s="11" t="s">
        <v>8273</v>
      </c>
      <c r="Q3996" t="s">
        <v>8274</v>
      </c>
      <c r="R3996" s="15">
        <f t="shared" si="356"/>
        <v>41809.389930555553</v>
      </c>
      <c r="S3996" s="15">
        <f t="shared" si="357"/>
        <v>41839.389930555553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>
        <f t="shared" si="354"/>
        <v>0</v>
      </c>
      <c r="O3997">
        <f t="shared" si="355"/>
        <v>0</v>
      </c>
      <c r="P3997" s="11" t="s">
        <v>8273</v>
      </c>
      <c r="Q3997" t="s">
        <v>8274</v>
      </c>
      <c r="R3997" s="15">
        <f t="shared" si="356"/>
        <v>42019.683761574073</v>
      </c>
      <c r="S3997" s="15">
        <f t="shared" si="357"/>
        <v>42049.477083333331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>
        <f t="shared" si="354"/>
        <v>0</v>
      </c>
      <c r="O3998">
        <f t="shared" si="355"/>
        <v>0</v>
      </c>
      <c r="P3998" s="11" t="s">
        <v>8273</v>
      </c>
      <c r="Q3998" t="s">
        <v>8274</v>
      </c>
      <c r="R3998" s="15">
        <f t="shared" si="356"/>
        <v>41950.26694444444</v>
      </c>
      <c r="S3998" s="15">
        <f t="shared" si="357"/>
        <v>41963.669444444444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>
        <f t="shared" si="354"/>
        <v>0</v>
      </c>
      <c r="O3999">
        <f t="shared" si="355"/>
        <v>0</v>
      </c>
      <c r="P3999" s="11" t="s">
        <v>8273</v>
      </c>
      <c r="Q3999" t="s">
        <v>8274</v>
      </c>
      <c r="R3999" s="15">
        <f t="shared" si="356"/>
        <v>42069.391446759255</v>
      </c>
      <c r="S3999" s="15">
        <f t="shared" si="357"/>
        <v>42099.349780092598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0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>
        <f t="shared" si="354"/>
        <v>0</v>
      </c>
      <c r="O4000">
        <f t="shared" si="355"/>
        <v>0</v>
      </c>
      <c r="P4000" s="11" t="s">
        <v>8273</v>
      </c>
      <c r="Q4000" t="s">
        <v>8274</v>
      </c>
      <c r="R4000" s="15">
        <f t="shared" si="356"/>
        <v>42061.963263888887</v>
      </c>
      <c r="S4000" s="15">
        <f t="shared" si="357"/>
        <v>42091.921597222223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0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>
        <f t="shared" si="354"/>
        <v>0</v>
      </c>
      <c r="O4001">
        <f t="shared" si="355"/>
        <v>0</v>
      </c>
      <c r="P4001" s="11" t="s">
        <v>8273</v>
      </c>
      <c r="Q4001" t="s">
        <v>8274</v>
      </c>
      <c r="R4001" s="15">
        <f t="shared" si="356"/>
        <v>41842.828680555554</v>
      </c>
      <c r="S4001" s="15">
        <f t="shared" si="357"/>
        <v>41882.827650462961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>
        <f t="shared" si="354"/>
        <v>0</v>
      </c>
      <c r="O4002">
        <f t="shared" si="355"/>
        <v>0</v>
      </c>
      <c r="P4002" s="11" t="s">
        <v>8273</v>
      </c>
      <c r="Q4002" t="s">
        <v>8274</v>
      </c>
      <c r="R4002" s="15">
        <f t="shared" si="356"/>
        <v>42437.64534722222</v>
      </c>
      <c r="S4002" s="15">
        <f t="shared" si="357"/>
        <v>42497.603680555556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0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>
        <f t="shared" si="354"/>
        <v>0</v>
      </c>
      <c r="O4003">
        <f t="shared" si="355"/>
        <v>0</v>
      </c>
      <c r="P4003" s="11" t="s">
        <v>8273</v>
      </c>
      <c r="Q4003" t="s">
        <v>8274</v>
      </c>
      <c r="R4003" s="15">
        <f t="shared" si="356"/>
        <v>42775.964212962965</v>
      </c>
      <c r="S4003" s="15">
        <f t="shared" si="357"/>
        <v>42795.791666666672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0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>
        <f t="shared" si="354"/>
        <v>0</v>
      </c>
      <c r="O4004">
        <f t="shared" si="355"/>
        <v>0</v>
      </c>
      <c r="P4004" s="11" t="s">
        <v>8273</v>
      </c>
      <c r="Q4004" t="s">
        <v>8274</v>
      </c>
      <c r="R4004" s="15">
        <f t="shared" si="356"/>
        <v>41879.043530092589</v>
      </c>
      <c r="S4004" s="15">
        <f t="shared" si="357"/>
        <v>41909.043530092589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0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>
        <f t="shared" si="354"/>
        <v>0</v>
      </c>
      <c r="O4005">
        <f t="shared" si="355"/>
        <v>0</v>
      </c>
      <c r="P4005" s="11" t="s">
        <v>8273</v>
      </c>
      <c r="Q4005" t="s">
        <v>8274</v>
      </c>
      <c r="R4005" s="15">
        <f t="shared" si="356"/>
        <v>42020.587349537032</v>
      </c>
      <c r="S4005" s="15">
        <f t="shared" si="357"/>
        <v>42050.587349537032</v>
      </c>
    </row>
    <row r="4006" spans="1:19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0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>
        <f t="shared" si="354"/>
        <v>0</v>
      </c>
      <c r="O4006">
        <f t="shared" si="355"/>
        <v>0</v>
      </c>
      <c r="P4006" s="11" t="s">
        <v>8273</v>
      </c>
      <c r="Q4006" t="s">
        <v>8274</v>
      </c>
      <c r="R4006" s="15">
        <f t="shared" si="356"/>
        <v>41890.16269675926</v>
      </c>
      <c r="S4006" s="15">
        <f t="shared" si="357"/>
        <v>41920.16269675926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>
        <f t="shared" si="354"/>
        <v>0</v>
      </c>
      <c r="O4007">
        <f t="shared" si="355"/>
        <v>0</v>
      </c>
      <c r="P4007" s="11" t="s">
        <v>8273</v>
      </c>
      <c r="Q4007" t="s">
        <v>8274</v>
      </c>
      <c r="R4007" s="15">
        <f t="shared" si="356"/>
        <v>41872.807696759257</v>
      </c>
      <c r="S4007" s="15">
        <f t="shared" si="357"/>
        <v>41932.807696759257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>
        <f t="shared" si="354"/>
        <v>0</v>
      </c>
      <c r="O4008">
        <f t="shared" si="355"/>
        <v>0</v>
      </c>
      <c r="P4008" s="11" t="s">
        <v>8273</v>
      </c>
      <c r="Q4008" t="s">
        <v>8274</v>
      </c>
      <c r="R4008" s="15">
        <f t="shared" si="356"/>
        <v>42391.772997685184</v>
      </c>
      <c r="S4008" s="15">
        <f t="shared" si="357"/>
        <v>42416.772997685184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0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>
        <f t="shared" si="354"/>
        <v>0</v>
      </c>
      <c r="O4009">
        <f t="shared" si="355"/>
        <v>0</v>
      </c>
      <c r="P4009" s="11" t="s">
        <v>8273</v>
      </c>
      <c r="Q4009" t="s">
        <v>8274</v>
      </c>
      <c r="R4009" s="15">
        <f t="shared" si="356"/>
        <v>41848.772928240738</v>
      </c>
      <c r="S4009" s="15">
        <f t="shared" si="357"/>
        <v>41877.686111111114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>
        <f t="shared" si="354"/>
        <v>0</v>
      </c>
      <c r="O4010">
        <f t="shared" si="355"/>
        <v>0</v>
      </c>
      <c r="P4010" s="11" t="s">
        <v>8273</v>
      </c>
      <c r="Q4010" t="s">
        <v>8274</v>
      </c>
      <c r="R4010" s="15">
        <f t="shared" si="356"/>
        <v>42177.964201388888</v>
      </c>
      <c r="S4010" s="15">
        <f t="shared" si="357"/>
        <v>42207.964201388888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0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>
        <f t="shared" si="354"/>
        <v>0</v>
      </c>
      <c r="O4011">
        <f t="shared" si="355"/>
        <v>0</v>
      </c>
      <c r="P4011" s="11" t="s">
        <v>8273</v>
      </c>
      <c r="Q4011" t="s">
        <v>8274</v>
      </c>
      <c r="R4011" s="15">
        <f t="shared" si="356"/>
        <v>41851.700925925928</v>
      </c>
      <c r="S4011" s="15">
        <f t="shared" si="357"/>
        <v>41891.700925925928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0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>
        <f t="shared" si="354"/>
        <v>0</v>
      </c>
      <c r="O4012">
        <f t="shared" si="355"/>
        <v>0</v>
      </c>
      <c r="P4012" s="11" t="s">
        <v>8273</v>
      </c>
      <c r="Q4012" t="s">
        <v>8274</v>
      </c>
      <c r="R4012" s="15">
        <f t="shared" si="356"/>
        <v>41921.770439814813</v>
      </c>
      <c r="S4012" s="15">
        <f t="shared" si="357"/>
        <v>41938.770439814813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0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>
        <f t="shared" si="354"/>
        <v>0</v>
      </c>
      <c r="O4013">
        <f t="shared" si="355"/>
        <v>0</v>
      </c>
      <c r="P4013" s="11" t="s">
        <v>8273</v>
      </c>
      <c r="Q4013" t="s">
        <v>8274</v>
      </c>
      <c r="R4013" s="15">
        <f t="shared" si="356"/>
        <v>42002.54488425926</v>
      </c>
      <c r="S4013" s="15">
        <f t="shared" si="357"/>
        <v>42032.54488425926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>
        <f t="shared" si="354"/>
        <v>0</v>
      </c>
      <c r="O4014">
        <f t="shared" si="355"/>
        <v>0</v>
      </c>
      <c r="P4014" s="11" t="s">
        <v>8273</v>
      </c>
      <c r="Q4014" t="s">
        <v>8274</v>
      </c>
      <c r="R4014" s="15">
        <f t="shared" si="356"/>
        <v>42096.544548611113</v>
      </c>
      <c r="S4014" s="15">
        <f t="shared" si="357"/>
        <v>42126.544548611113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0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>
        <f t="shared" si="354"/>
        <v>0</v>
      </c>
      <c r="O4015">
        <f t="shared" si="355"/>
        <v>0</v>
      </c>
      <c r="P4015" s="11" t="s">
        <v>8273</v>
      </c>
      <c r="Q4015" t="s">
        <v>8274</v>
      </c>
      <c r="R4015" s="15">
        <f t="shared" si="356"/>
        <v>42021.301192129627</v>
      </c>
      <c r="S4015" s="15">
        <f t="shared" si="357"/>
        <v>42051.301192129627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>
        <f t="shared" si="354"/>
        <v>0</v>
      </c>
      <c r="O4016">
        <f t="shared" si="355"/>
        <v>0</v>
      </c>
      <c r="P4016" s="11" t="s">
        <v>8273</v>
      </c>
      <c r="Q4016" t="s">
        <v>8274</v>
      </c>
      <c r="R4016" s="15">
        <f t="shared" si="356"/>
        <v>42419.246168981481</v>
      </c>
      <c r="S4016" s="15">
        <f t="shared" si="357"/>
        <v>42434.246168981481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0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>
        <f t="shared" si="354"/>
        <v>0</v>
      </c>
      <c r="O4017">
        <f t="shared" si="355"/>
        <v>0</v>
      </c>
      <c r="P4017" s="11" t="s">
        <v>8273</v>
      </c>
      <c r="Q4017" t="s">
        <v>8274</v>
      </c>
      <c r="R4017" s="15">
        <f t="shared" si="356"/>
        <v>42174.780821759254</v>
      </c>
      <c r="S4017" s="15">
        <f t="shared" si="357"/>
        <v>42204.780821759254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>
        <f t="shared" si="354"/>
        <v>0</v>
      </c>
      <c r="O4018">
        <f t="shared" si="355"/>
        <v>0</v>
      </c>
      <c r="P4018" s="11" t="s">
        <v>8273</v>
      </c>
      <c r="Q4018" t="s">
        <v>8274</v>
      </c>
      <c r="R4018" s="15">
        <f t="shared" si="356"/>
        <v>41869.872685185182</v>
      </c>
      <c r="S4018" s="15">
        <f t="shared" si="357"/>
        <v>41899.872685185182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0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>
        <f t="shared" si="354"/>
        <v>0</v>
      </c>
      <c r="O4019">
        <f t="shared" si="355"/>
        <v>0</v>
      </c>
      <c r="P4019" s="11" t="s">
        <v>8273</v>
      </c>
      <c r="Q4019" t="s">
        <v>8274</v>
      </c>
      <c r="R4019" s="15">
        <f t="shared" si="356"/>
        <v>41856.672152777777</v>
      </c>
      <c r="S4019" s="15">
        <f t="shared" si="357"/>
        <v>41886.672152777777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>
        <f t="shared" si="354"/>
        <v>0</v>
      </c>
      <c r="O4020">
        <f t="shared" si="355"/>
        <v>0</v>
      </c>
      <c r="P4020" s="11" t="s">
        <v>8273</v>
      </c>
      <c r="Q4020" t="s">
        <v>8274</v>
      </c>
      <c r="R4020" s="15">
        <f t="shared" si="356"/>
        <v>42620.91097222222</v>
      </c>
      <c r="S4020" s="15">
        <f t="shared" si="357"/>
        <v>42650.91097222222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0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>
        <f t="shared" si="354"/>
        <v>0</v>
      </c>
      <c r="O4021">
        <f t="shared" si="355"/>
        <v>0</v>
      </c>
      <c r="P4021" s="11" t="s">
        <v>8273</v>
      </c>
      <c r="Q4021" t="s">
        <v>8274</v>
      </c>
      <c r="R4021" s="15">
        <f t="shared" si="356"/>
        <v>42417.675879629634</v>
      </c>
      <c r="S4021" s="15">
        <f t="shared" si="357"/>
        <v>42475.686111111107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>
        <f t="shared" si="354"/>
        <v>0</v>
      </c>
      <c r="O4022">
        <f t="shared" si="355"/>
        <v>0</v>
      </c>
      <c r="P4022" s="11" t="s">
        <v>8273</v>
      </c>
      <c r="Q4022" t="s">
        <v>8274</v>
      </c>
      <c r="R4022" s="15">
        <f t="shared" si="356"/>
        <v>42057.190960648149</v>
      </c>
      <c r="S4022" s="15">
        <f t="shared" si="357"/>
        <v>42087.149293981478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>
        <f t="shared" si="354"/>
        <v>0</v>
      </c>
      <c r="O4023">
        <f t="shared" si="355"/>
        <v>0</v>
      </c>
      <c r="P4023" s="11" t="s">
        <v>8273</v>
      </c>
      <c r="Q4023" t="s">
        <v>8274</v>
      </c>
      <c r="R4023" s="15">
        <f t="shared" si="356"/>
        <v>41878.911550925928</v>
      </c>
      <c r="S4023" s="15">
        <f t="shared" si="357"/>
        <v>41938.911550925928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>
        <f t="shared" si="354"/>
        <v>0</v>
      </c>
      <c r="O4024">
        <f t="shared" si="355"/>
        <v>0</v>
      </c>
      <c r="P4024" s="11" t="s">
        <v>8273</v>
      </c>
      <c r="Q4024" t="s">
        <v>8274</v>
      </c>
      <c r="R4024" s="15">
        <f t="shared" si="356"/>
        <v>41990.584108796291</v>
      </c>
      <c r="S4024" s="15">
        <f t="shared" si="357"/>
        <v>42036.120833333334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>
        <f t="shared" si="354"/>
        <v>0</v>
      </c>
      <c r="O4025">
        <f t="shared" si="355"/>
        <v>0</v>
      </c>
      <c r="P4025" s="11" t="s">
        <v>8273</v>
      </c>
      <c r="Q4025" t="s">
        <v>8274</v>
      </c>
      <c r="R4025" s="15">
        <f t="shared" si="356"/>
        <v>42408.999571759254</v>
      </c>
      <c r="S4025" s="15">
        <f t="shared" si="357"/>
        <v>42453.957905092597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>
        <f t="shared" si="354"/>
        <v>0</v>
      </c>
      <c r="O4026">
        <f t="shared" si="355"/>
        <v>0</v>
      </c>
      <c r="P4026" s="11" t="s">
        <v>8273</v>
      </c>
      <c r="Q4026" t="s">
        <v>8274</v>
      </c>
      <c r="R4026" s="15">
        <f t="shared" si="356"/>
        <v>42217.670104166667</v>
      </c>
      <c r="S4026" s="15">
        <f t="shared" si="357"/>
        <v>42247.670104166667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>
        <f t="shared" si="354"/>
        <v>0</v>
      </c>
      <c r="O4027">
        <f t="shared" si="355"/>
        <v>0</v>
      </c>
      <c r="P4027" s="11" t="s">
        <v>8273</v>
      </c>
      <c r="Q4027" t="s">
        <v>8274</v>
      </c>
      <c r="R4027" s="15">
        <f t="shared" si="356"/>
        <v>42151.237685185188</v>
      </c>
      <c r="S4027" s="15">
        <f t="shared" si="357"/>
        <v>42211.237685185188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>
        <f t="shared" si="354"/>
        <v>0</v>
      </c>
      <c r="O4028">
        <f t="shared" si="355"/>
        <v>0</v>
      </c>
      <c r="P4028" s="11" t="s">
        <v>8273</v>
      </c>
      <c r="Q4028" t="s">
        <v>8274</v>
      </c>
      <c r="R4028" s="15">
        <f t="shared" si="356"/>
        <v>42282.655543981484</v>
      </c>
      <c r="S4028" s="15">
        <f t="shared" si="357"/>
        <v>42342.697210648148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>
        <f t="shared" si="354"/>
        <v>0</v>
      </c>
      <c r="O4029">
        <f t="shared" si="355"/>
        <v>0</v>
      </c>
      <c r="P4029" s="11" t="s">
        <v>8273</v>
      </c>
      <c r="Q4029" t="s">
        <v>8274</v>
      </c>
      <c r="R4029" s="15">
        <f t="shared" si="356"/>
        <v>42768.97084490741</v>
      </c>
      <c r="S4029" s="15">
        <f t="shared" si="357"/>
        <v>42789.041666666672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0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>
        <f t="shared" si="354"/>
        <v>0</v>
      </c>
      <c r="O4030">
        <f t="shared" si="355"/>
        <v>0</v>
      </c>
      <c r="P4030" s="11" t="s">
        <v>8273</v>
      </c>
      <c r="Q4030" t="s">
        <v>8274</v>
      </c>
      <c r="R4030" s="15">
        <f t="shared" si="356"/>
        <v>41765.938657407409</v>
      </c>
      <c r="S4030" s="15">
        <f t="shared" si="357"/>
        <v>41795.938657407409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>
        <f t="shared" si="354"/>
        <v>0</v>
      </c>
      <c r="O4031">
        <f t="shared" si="355"/>
        <v>0</v>
      </c>
      <c r="P4031" s="11" t="s">
        <v>8273</v>
      </c>
      <c r="Q4031" t="s">
        <v>8274</v>
      </c>
      <c r="R4031" s="15">
        <f t="shared" si="356"/>
        <v>42322.025115740747</v>
      </c>
      <c r="S4031" s="15">
        <f t="shared" si="357"/>
        <v>42352.025115740747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>
        <f t="shared" si="354"/>
        <v>0</v>
      </c>
      <c r="O4032">
        <f t="shared" si="355"/>
        <v>0</v>
      </c>
      <c r="P4032" s="11" t="s">
        <v>8273</v>
      </c>
      <c r="Q4032" t="s">
        <v>8274</v>
      </c>
      <c r="R4032" s="15">
        <f t="shared" si="356"/>
        <v>42374.655081018514</v>
      </c>
      <c r="S4032" s="15">
        <f t="shared" si="357"/>
        <v>42403.784027777772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>
        <f t="shared" si="354"/>
        <v>0</v>
      </c>
      <c r="O4033">
        <f t="shared" si="355"/>
        <v>0</v>
      </c>
      <c r="P4033" s="11" t="s">
        <v>8273</v>
      </c>
      <c r="Q4033" t="s">
        <v>8274</v>
      </c>
      <c r="R4033" s="15">
        <f t="shared" si="356"/>
        <v>41941.585231481484</v>
      </c>
      <c r="S4033" s="15">
        <f t="shared" si="357"/>
        <v>41991.626898148148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>
        <f t="shared" si="354"/>
        <v>0</v>
      </c>
      <c r="O4034">
        <f t="shared" si="355"/>
        <v>0</v>
      </c>
      <c r="P4034" s="11" t="s">
        <v>8273</v>
      </c>
      <c r="Q4034" t="s">
        <v>8274</v>
      </c>
      <c r="R4034" s="15">
        <f t="shared" si="356"/>
        <v>42293.809212962966</v>
      </c>
      <c r="S4034" s="15">
        <f t="shared" si="357"/>
        <v>42353.85087962963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0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>
        <f t="shared" ref="N4035:N4098" si="358">ROUND(E4035/D4035*100,0)</f>
        <v>0</v>
      </c>
      <c r="O4035">
        <f t="shared" ref="O4035:O4098" si="359">IFERROR(ROUND(E4035/L4035,2),0)</f>
        <v>0</v>
      </c>
      <c r="P4035" s="11" t="s">
        <v>8273</v>
      </c>
      <c r="Q4035" t="s">
        <v>8274</v>
      </c>
      <c r="R4035" s="15">
        <f t="shared" ref="R4035:R4098" si="360">(((J4035/60)/60)/24)+DATE(1970,1,1)</f>
        <v>42614.268796296295</v>
      </c>
      <c r="S4035" s="15">
        <f t="shared" ref="S4035:S4098" si="361">(((I4035/60)/60)/24)+DATE(1970,1,1)</f>
        <v>42645.375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>
        <f t="shared" si="358"/>
        <v>0</v>
      </c>
      <c r="O4036">
        <f t="shared" si="359"/>
        <v>0</v>
      </c>
      <c r="P4036" s="11" t="s">
        <v>8273</v>
      </c>
      <c r="Q4036" t="s">
        <v>8274</v>
      </c>
      <c r="R4036" s="15">
        <f t="shared" si="360"/>
        <v>42067.947337962964</v>
      </c>
      <c r="S4036" s="15">
        <f t="shared" si="361"/>
        <v>42097.905671296292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>
        <f t="shared" si="358"/>
        <v>0</v>
      </c>
      <c r="O4037">
        <f t="shared" si="359"/>
        <v>0</v>
      </c>
      <c r="P4037" s="11" t="s">
        <v>8273</v>
      </c>
      <c r="Q4037" t="s">
        <v>8274</v>
      </c>
      <c r="R4037" s="15">
        <f t="shared" si="360"/>
        <v>41903.882951388885</v>
      </c>
      <c r="S4037" s="15">
        <f t="shared" si="361"/>
        <v>41933.882951388885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>
        <f t="shared" si="358"/>
        <v>0</v>
      </c>
      <c r="O4038">
        <f t="shared" si="359"/>
        <v>0</v>
      </c>
      <c r="P4038" s="11" t="s">
        <v>8273</v>
      </c>
      <c r="Q4038" t="s">
        <v>8274</v>
      </c>
      <c r="R4038" s="15">
        <f t="shared" si="360"/>
        <v>41804.937083333331</v>
      </c>
      <c r="S4038" s="15">
        <f t="shared" si="361"/>
        <v>41821.9375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>
        <f t="shared" si="358"/>
        <v>0</v>
      </c>
      <c r="O4039">
        <f t="shared" si="359"/>
        <v>0</v>
      </c>
      <c r="P4039" s="11" t="s">
        <v>8273</v>
      </c>
      <c r="Q4039" t="s">
        <v>8274</v>
      </c>
      <c r="R4039" s="15">
        <f t="shared" si="360"/>
        <v>42497.070775462969</v>
      </c>
      <c r="S4039" s="15">
        <f t="shared" si="361"/>
        <v>42514.600694444445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>
        <f t="shared" si="358"/>
        <v>0</v>
      </c>
      <c r="O4040">
        <f t="shared" si="359"/>
        <v>0</v>
      </c>
      <c r="P4040" s="11" t="s">
        <v>8273</v>
      </c>
      <c r="Q4040" t="s">
        <v>8274</v>
      </c>
      <c r="R4040" s="15">
        <f t="shared" si="360"/>
        <v>41869.798726851855</v>
      </c>
      <c r="S4040" s="15">
        <f t="shared" si="361"/>
        <v>41929.798726851855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>
        <f t="shared" si="358"/>
        <v>0</v>
      </c>
      <c r="O4041">
        <f t="shared" si="359"/>
        <v>0</v>
      </c>
      <c r="P4041" s="11" t="s">
        <v>8273</v>
      </c>
      <c r="Q4041" t="s">
        <v>8274</v>
      </c>
      <c r="R4041" s="15">
        <f t="shared" si="360"/>
        <v>42305.670914351853</v>
      </c>
      <c r="S4041" s="15">
        <f t="shared" si="361"/>
        <v>42339.249305555553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>
        <f t="shared" si="358"/>
        <v>0</v>
      </c>
      <c r="O4042">
        <f t="shared" si="359"/>
        <v>0</v>
      </c>
      <c r="P4042" s="11" t="s">
        <v>8273</v>
      </c>
      <c r="Q4042" t="s">
        <v>8274</v>
      </c>
      <c r="R4042" s="15">
        <f t="shared" si="360"/>
        <v>42144.231527777782</v>
      </c>
      <c r="S4042" s="15">
        <f t="shared" si="361"/>
        <v>42203.125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0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>
        <f t="shared" si="358"/>
        <v>0</v>
      </c>
      <c r="O4043">
        <f t="shared" si="359"/>
        <v>0</v>
      </c>
      <c r="P4043" s="11" t="s">
        <v>8273</v>
      </c>
      <c r="Q4043" t="s">
        <v>8274</v>
      </c>
      <c r="R4043" s="15">
        <f t="shared" si="360"/>
        <v>42559.474004629628</v>
      </c>
      <c r="S4043" s="15">
        <f t="shared" si="361"/>
        <v>42619.474004629628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0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>
        <f t="shared" si="358"/>
        <v>0</v>
      </c>
      <c r="O4044">
        <f t="shared" si="359"/>
        <v>0</v>
      </c>
      <c r="P4044" s="11" t="s">
        <v>8273</v>
      </c>
      <c r="Q4044" t="s">
        <v>8274</v>
      </c>
      <c r="R4044" s="15">
        <f t="shared" si="360"/>
        <v>41995.084074074075</v>
      </c>
      <c r="S4044" s="15">
        <f t="shared" si="361"/>
        <v>42024.802777777775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>
        <f t="shared" si="358"/>
        <v>0</v>
      </c>
      <c r="O4045">
        <f t="shared" si="359"/>
        <v>0</v>
      </c>
      <c r="P4045" s="11" t="s">
        <v>8273</v>
      </c>
      <c r="Q4045" t="s">
        <v>8274</v>
      </c>
      <c r="R4045" s="15">
        <f t="shared" si="360"/>
        <v>41948.957465277781</v>
      </c>
      <c r="S4045" s="15">
        <f t="shared" si="361"/>
        <v>41963.957465277781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0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>
        <f t="shared" si="358"/>
        <v>0</v>
      </c>
      <c r="O4046">
        <f t="shared" si="359"/>
        <v>0</v>
      </c>
      <c r="P4046" s="11" t="s">
        <v>8273</v>
      </c>
      <c r="Q4046" t="s">
        <v>8274</v>
      </c>
      <c r="R4046" s="15">
        <f t="shared" si="360"/>
        <v>42074.219699074078</v>
      </c>
      <c r="S4046" s="15">
        <f t="shared" si="361"/>
        <v>42104.208333333328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0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>
        <f t="shared" si="358"/>
        <v>0</v>
      </c>
      <c r="O4047">
        <f t="shared" si="359"/>
        <v>0</v>
      </c>
      <c r="P4047" s="11" t="s">
        <v>8273</v>
      </c>
      <c r="Q4047" t="s">
        <v>8274</v>
      </c>
      <c r="R4047" s="15">
        <f t="shared" si="360"/>
        <v>41842.201261574075</v>
      </c>
      <c r="S4047" s="15">
        <f t="shared" si="361"/>
        <v>41872.201261574075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>
        <f t="shared" si="358"/>
        <v>0</v>
      </c>
      <c r="O4048">
        <f t="shared" si="359"/>
        <v>0</v>
      </c>
      <c r="P4048" s="11" t="s">
        <v>8273</v>
      </c>
      <c r="Q4048" t="s">
        <v>8274</v>
      </c>
      <c r="R4048" s="15">
        <f t="shared" si="360"/>
        <v>41904.650578703702</v>
      </c>
      <c r="S4048" s="15">
        <f t="shared" si="361"/>
        <v>41934.650578703702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>
        <f t="shared" si="358"/>
        <v>0</v>
      </c>
      <c r="O4049">
        <f t="shared" si="359"/>
        <v>0</v>
      </c>
      <c r="P4049" s="11" t="s">
        <v>8273</v>
      </c>
      <c r="Q4049" t="s">
        <v>8274</v>
      </c>
      <c r="R4049" s="15">
        <f t="shared" si="360"/>
        <v>41991.022488425922</v>
      </c>
      <c r="S4049" s="15">
        <f t="shared" si="361"/>
        <v>42015.041666666672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0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>
        <f t="shared" si="358"/>
        <v>0</v>
      </c>
      <c r="O4050">
        <f t="shared" si="359"/>
        <v>0</v>
      </c>
      <c r="P4050" s="11" t="s">
        <v>8273</v>
      </c>
      <c r="Q4050" t="s">
        <v>8274</v>
      </c>
      <c r="R4050" s="15">
        <f t="shared" si="360"/>
        <v>42436.509108796294</v>
      </c>
      <c r="S4050" s="15">
        <f t="shared" si="361"/>
        <v>42471.467442129629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0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>
        <f t="shared" si="358"/>
        <v>0</v>
      </c>
      <c r="O4051">
        <f t="shared" si="359"/>
        <v>0</v>
      </c>
      <c r="P4051" s="11" t="s">
        <v>8273</v>
      </c>
      <c r="Q4051" t="s">
        <v>8274</v>
      </c>
      <c r="R4051" s="15">
        <f t="shared" si="360"/>
        <v>42169.958506944444</v>
      </c>
      <c r="S4051" s="15">
        <f t="shared" si="361"/>
        <v>42199.958506944444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>
        <f t="shared" si="358"/>
        <v>0</v>
      </c>
      <c r="O4052">
        <f t="shared" si="359"/>
        <v>0</v>
      </c>
      <c r="P4052" s="11" t="s">
        <v>8273</v>
      </c>
      <c r="Q4052" t="s">
        <v>8274</v>
      </c>
      <c r="R4052" s="15">
        <f t="shared" si="360"/>
        <v>41905.636469907404</v>
      </c>
      <c r="S4052" s="15">
        <f t="shared" si="361"/>
        <v>41935.636469907404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>
        <f t="shared" si="358"/>
        <v>0</v>
      </c>
      <c r="O4053">
        <f t="shared" si="359"/>
        <v>0</v>
      </c>
      <c r="P4053" s="11" t="s">
        <v>8273</v>
      </c>
      <c r="Q4053" t="s">
        <v>8274</v>
      </c>
      <c r="R4053" s="15">
        <f t="shared" si="360"/>
        <v>41761.810150462967</v>
      </c>
      <c r="S4053" s="15">
        <f t="shared" si="361"/>
        <v>41768.286805555559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0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>
        <f t="shared" si="358"/>
        <v>0</v>
      </c>
      <c r="O4054">
        <f t="shared" si="359"/>
        <v>0</v>
      </c>
      <c r="P4054" s="11" t="s">
        <v>8273</v>
      </c>
      <c r="Q4054" t="s">
        <v>8274</v>
      </c>
      <c r="R4054" s="15">
        <f t="shared" si="360"/>
        <v>41865.878657407404</v>
      </c>
      <c r="S4054" s="15">
        <f t="shared" si="361"/>
        <v>41925.878657407404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>
        <f t="shared" si="358"/>
        <v>0</v>
      </c>
      <c r="O4055">
        <f t="shared" si="359"/>
        <v>0</v>
      </c>
      <c r="P4055" s="11" t="s">
        <v>8273</v>
      </c>
      <c r="Q4055" t="s">
        <v>8274</v>
      </c>
      <c r="R4055" s="15">
        <f t="shared" si="360"/>
        <v>41928.690138888887</v>
      </c>
      <c r="S4055" s="15">
        <f t="shared" si="361"/>
        <v>41958.833333333328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>
        <f t="shared" si="358"/>
        <v>0</v>
      </c>
      <c r="O4056">
        <f t="shared" si="359"/>
        <v>0</v>
      </c>
      <c r="P4056" s="11" t="s">
        <v>8273</v>
      </c>
      <c r="Q4056" t="s">
        <v>8274</v>
      </c>
      <c r="R4056" s="15">
        <f t="shared" si="360"/>
        <v>42613.841261574074</v>
      </c>
      <c r="S4056" s="15">
        <f t="shared" si="361"/>
        <v>42644.166666666672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0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>
        <f t="shared" si="358"/>
        <v>0</v>
      </c>
      <c r="O4057">
        <f t="shared" si="359"/>
        <v>0</v>
      </c>
      <c r="P4057" s="11" t="s">
        <v>8273</v>
      </c>
      <c r="Q4057" t="s">
        <v>8274</v>
      </c>
      <c r="R4057" s="15">
        <f t="shared" si="360"/>
        <v>41779.648506944446</v>
      </c>
      <c r="S4057" s="15">
        <f t="shared" si="361"/>
        <v>41809.648506944446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0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>
        <f t="shared" si="358"/>
        <v>0</v>
      </c>
      <c r="O4058">
        <f t="shared" si="359"/>
        <v>0</v>
      </c>
      <c r="P4058" s="11" t="s">
        <v>8273</v>
      </c>
      <c r="Q4058" t="s">
        <v>8274</v>
      </c>
      <c r="R4058" s="15">
        <f t="shared" si="360"/>
        <v>42534.933321759265</v>
      </c>
      <c r="S4058" s="15">
        <f t="shared" si="361"/>
        <v>42554.832638888889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>
        <f t="shared" si="358"/>
        <v>0</v>
      </c>
      <c r="O4059">
        <f t="shared" si="359"/>
        <v>0</v>
      </c>
      <c r="P4059" s="11" t="s">
        <v>8273</v>
      </c>
      <c r="Q4059" t="s">
        <v>8274</v>
      </c>
      <c r="R4059" s="15">
        <f t="shared" si="360"/>
        <v>42310.968518518523</v>
      </c>
      <c r="S4059" s="15">
        <f t="shared" si="361"/>
        <v>42333.958333333328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0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>
        <f t="shared" si="358"/>
        <v>0</v>
      </c>
      <c r="O4060">
        <f t="shared" si="359"/>
        <v>0</v>
      </c>
      <c r="P4060" s="11" t="s">
        <v>8273</v>
      </c>
      <c r="Q4060" t="s">
        <v>8274</v>
      </c>
      <c r="R4060" s="15">
        <f t="shared" si="360"/>
        <v>42446.060694444444</v>
      </c>
      <c r="S4060" s="15">
        <f t="shared" si="361"/>
        <v>42461.165972222225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>
        <f t="shared" si="358"/>
        <v>0</v>
      </c>
      <c r="O4061">
        <f t="shared" si="359"/>
        <v>0</v>
      </c>
      <c r="P4061" s="11" t="s">
        <v>8273</v>
      </c>
      <c r="Q4061" t="s">
        <v>8274</v>
      </c>
      <c r="R4061" s="15">
        <f t="shared" si="360"/>
        <v>41866.640648148146</v>
      </c>
      <c r="S4061" s="15">
        <f t="shared" si="361"/>
        <v>41898.125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0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>
        <f t="shared" si="358"/>
        <v>0</v>
      </c>
      <c r="O4062">
        <f t="shared" si="359"/>
        <v>0</v>
      </c>
      <c r="P4062" s="11" t="s">
        <v>8273</v>
      </c>
      <c r="Q4062" t="s">
        <v>8274</v>
      </c>
      <c r="R4062" s="15">
        <f t="shared" si="360"/>
        <v>41779.695092592592</v>
      </c>
      <c r="S4062" s="15">
        <f t="shared" si="361"/>
        <v>41813.666666666664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>
        <f t="shared" si="358"/>
        <v>0</v>
      </c>
      <c r="O4063">
        <f t="shared" si="359"/>
        <v>0</v>
      </c>
      <c r="P4063" s="11" t="s">
        <v>8273</v>
      </c>
      <c r="Q4063" t="s">
        <v>8274</v>
      </c>
      <c r="R4063" s="15">
        <f t="shared" si="360"/>
        <v>42421.141469907408</v>
      </c>
      <c r="S4063" s="15">
        <f t="shared" si="361"/>
        <v>42481.099803240737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>
        <f t="shared" si="358"/>
        <v>0</v>
      </c>
      <c r="O4064">
        <f t="shared" si="359"/>
        <v>0</v>
      </c>
      <c r="P4064" s="11" t="s">
        <v>8273</v>
      </c>
      <c r="Q4064" t="s">
        <v>8274</v>
      </c>
      <c r="R4064" s="15">
        <f t="shared" si="360"/>
        <v>42523.739212962959</v>
      </c>
      <c r="S4064" s="15">
        <f t="shared" si="361"/>
        <v>42553.739212962959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0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>
        <f t="shared" si="358"/>
        <v>0</v>
      </c>
      <c r="O4065">
        <f t="shared" si="359"/>
        <v>0</v>
      </c>
      <c r="P4065" s="11" t="s">
        <v>8273</v>
      </c>
      <c r="Q4065" t="s">
        <v>8274</v>
      </c>
      <c r="R4065" s="15">
        <f t="shared" si="360"/>
        <v>41787.681527777779</v>
      </c>
      <c r="S4065" s="15">
        <f t="shared" si="361"/>
        <v>41817.681527777779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0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>
        <f t="shared" si="358"/>
        <v>0</v>
      </c>
      <c r="O4066">
        <f t="shared" si="359"/>
        <v>0</v>
      </c>
      <c r="P4066" s="11" t="s">
        <v>8273</v>
      </c>
      <c r="Q4066" t="s">
        <v>8274</v>
      </c>
      <c r="R4066" s="15">
        <f t="shared" si="360"/>
        <v>42093.588263888887</v>
      </c>
      <c r="S4066" s="15">
        <f t="shared" si="361"/>
        <v>42123.588263888887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0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>
        <f t="shared" si="358"/>
        <v>0</v>
      </c>
      <c r="O4067">
        <f t="shared" si="359"/>
        <v>0</v>
      </c>
      <c r="P4067" s="11" t="s">
        <v>8273</v>
      </c>
      <c r="Q4067" t="s">
        <v>8274</v>
      </c>
      <c r="R4067" s="15">
        <f t="shared" si="360"/>
        <v>41833.951516203706</v>
      </c>
      <c r="S4067" s="15">
        <f t="shared" si="361"/>
        <v>41863.951516203706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>
        <f t="shared" si="358"/>
        <v>0</v>
      </c>
      <c r="O4068">
        <f t="shared" si="359"/>
        <v>0</v>
      </c>
      <c r="P4068" s="11" t="s">
        <v>8273</v>
      </c>
      <c r="Q4068" t="s">
        <v>8274</v>
      </c>
      <c r="R4068" s="15">
        <f t="shared" si="360"/>
        <v>42479.039212962962</v>
      </c>
      <c r="S4068" s="15">
        <f t="shared" si="361"/>
        <v>42509.039212962962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0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>
        <f t="shared" si="358"/>
        <v>0</v>
      </c>
      <c r="O4069">
        <f t="shared" si="359"/>
        <v>0</v>
      </c>
      <c r="P4069" s="11" t="s">
        <v>8273</v>
      </c>
      <c r="Q4069" t="s">
        <v>8274</v>
      </c>
      <c r="R4069" s="15">
        <f t="shared" si="360"/>
        <v>42235.117476851854</v>
      </c>
      <c r="S4069" s="15">
        <f t="shared" si="361"/>
        <v>42275.117476851854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0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>
        <f t="shared" si="358"/>
        <v>0</v>
      </c>
      <c r="O4070">
        <f t="shared" si="359"/>
        <v>0</v>
      </c>
      <c r="P4070" s="11" t="s">
        <v>8273</v>
      </c>
      <c r="Q4070" t="s">
        <v>8274</v>
      </c>
      <c r="R4070" s="15">
        <f t="shared" si="360"/>
        <v>42718.963599537034</v>
      </c>
      <c r="S4070" s="15">
        <f t="shared" si="361"/>
        <v>42748.961805555555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>
        <f t="shared" si="358"/>
        <v>0</v>
      </c>
      <c r="O4071">
        <f t="shared" si="359"/>
        <v>0</v>
      </c>
      <c r="P4071" s="11" t="s">
        <v>8273</v>
      </c>
      <c r="Q4071" t="s">
        <v>8274</v>
      </c>
      <c r="R4071" s="15">
        <f t="shared" si="360"/>
        <v>42022.661527777775</v>
      </c>
      <c r="S4071" s="15">
        <f t="shared" si="361"/>
        <v>42063.5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>
        <f t="shared" si="358"/>
        <v>0</v>
      </c>
      <c r="O4072">
        <f t="shared" si="359"/>
        <v>0</v>
      </c>
      <c r="P4072" s="11" t="s">
        <v>8273</v>
      </c>
      <c r="Q4072" t="s">
        <v>8274</v>
      </c>
      <c r="R4072" s="15">
        <f t="shared" si="360"/>
        <v>42031.666898148149</v>
      </c>
      <c r="S4072" s="15">
        <f t="shared" si="361"/>
        <v>42064.125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>
        <f t="shared" si="358"/>
        <v>0</v>
      </c>
      <c r="O4073">
        <f t="shared" si="359"/>
        <v>0</v>
      </c>
      <c r="P4073" s="11" t="s">
        <v>8273</v>
      </c>
      <c r="Q4073" t="s">
        <v>8274</v>
      </c>
      <c r="R4073" s="15">
        <f t="shared" si="360"/>
        <v>42700.804756944446</v>
      </c>
      <c r="S4073" s="15">
        <f t="shared" si="361"/>
        <v>42730.804756944446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0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>
        <f t="shared" si="358"/>
        <v>0</v>
      </c>
      <c r="O4074">
        <f t="shared" si="359"/>
        <v>0</v>
      </c>
      <c r="P4074" s="11" t="s">
        <v>8273</v>
      </c>
      <c r="Q4074" t="s">
        <v>8274</v>
      </c>
      <c r="R4074" s="15">
        <f t="shared" si="360"/>
        <v>41812.77443287037</v>
      </c>
      <c r="S4074" s="15">
        <f t="shared" si="361"/>
        <v>41872.77443287037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0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>
        <f t="shared" si="358"/>
        <v>0</v>
      </c>
      <c r="O4075">
        <f t="shared" si="359"/>
        <v>0</v>
      </c>
      <c r="P4075" s="11" t="s">
        <v>8273</v>
      </c>
      <c r="Q4075" t="s">
        <v>8274</v>
      </c>
      <c r="R4075" s="15">
        <f t="shared" si="360"/>
        <v>42078.34520833334</v>
      </c>
      <c r="S4075" s="15">
        <f t="shared" si="361"/>
        <v>42133.166666666672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0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>
        <f t="shared" si="358"/>
        <v>0</v>
      </c>
      <c r="O4076">
        <f t="shared" si="359"/>
        <v>0</v>
      </c>
      <c r="P4076" s="11" t="s">
        <v>8273</v>
      </c>
      <c r="Q4076" t="s">
        <v>8274</v>
      </c>
      <c r="R4076" s="15">
        <f t="shared" si="360"/>
        <v>42283.552951388891</v>
      </c>
      <c r="S4076" s="15">
        <f t="shared" si="361"/>
        <v>42313.594618055555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0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>
        <f t="shared" si="358"/>
        <v>0</v>
      </c>
      <c r="O4077">
        <f t="shared" si="359"/>
        <v>0</v>
      </c>
      <c r="P4077" s="11" t="s">
        <v>8273</v>
      </c>
      <c r="Q4077" t="s">
        <v>8274</v>
      </c>
      <c r="R4077" s="15">
        <f t="shared" si="360"/>
        <v>41779.045937499999</v>
      </c>
      <c r="S4077" s="15">
        <f t="shared" si="361"/>
        <v>41820.727777777778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>
        <f t="shared" si="358"/>
        <v>0</v>
      </c>
      <c r="O4078">
        <f t="shared" si="359"/>
        <v>0</v>
      </c>
      <c r="P4078" s="11" t="s">
        <v>8273</v>
      </c>
      <c r="Q4078" t="s">
        <v>8274</v>
      </c>
      <c r="R4078" s="15">
        <f t="shared" si="360"/>
        <v>41905.795706018522</v>
      </c>
      <c r="S4078" s="15">
        <f t="shared" si="361"/>
        <v>41933.82708333333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>
        <f t="shared" si="358"/>
        <v>0</v>
      </c>
      <c r="O4079">
        <f t="shared" si="359"/>
        <v>0</v>
      </c>
      <c r="P4079" s="11" t="s">
        <v>8273</v>
      </c>
      <c r="Q4079" t="s">
        <v>8274</v>
      </c>
      <c r="R4079" s="15">
        <f t="shared" si="360"/>
        <v>42695.7105787037</v>
      </c>
      <c r="S4079" s="15">
        <f t="shared" si="361"/>
        <v>42725.7105787037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>
        <f t="shared" si="358"/>
        <v>0</v>
      </c>
      <c r="O4080">
        <f t="shared" si="359"/>
        <v>0</v>
      </c>
      <c r="P4080" s="11" t="s">
        <v>8273</v>
      </c>
      <c r="Q4080" t="s">
        <v>8274</v>
      </c>
      <c r="R4080" s="15">
        <f t="shared" si="360"/>
        <v>42732.787523148145</v>
      </c>
      <c r="S4080" s="15">
        <f t="shared" si="361"/>
        <v>42762.787523148145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>
        <f t="shared" si="358"/>
        <v>0</v>
      </c>
      <c r="O4081">
        <f t="shared" si="359"/>
        <v>0</v>
      </c>
      <c r="P4081" s="11" t="s">
        <v>8273</v>
      </c>
      <c r="Q4081" t="s">
        <v>8274</v>
      </c>
      <c r="R4081" s="15">
        <f t="shared" si="360"/>
        <v>42510.938900462963</v>
      </c>
      <c r="S4081" s="15">
        <f t="shared" si="361"/>
        <v>42540.938900462963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>
        <f t="shared" si="358"/>
        <v>0</v>
      </c>
      <c r="O4082">
        <f t="shared" si="359"/>
        <v>0</v>
      </c>
      <c r="P4082" s="11" t="s">
        <v>8273</v>
      </c>
      <c r="Q4082" t="s">
        <v>8274</v>
      </c>
      <c r="R4082" s="15">
        <f t="shared" si="360"/>
        <v>42511.698101851856</v>
      </c>
      <c r="S4082" s="15">
        <f t="shared" si="361"/>
        <v>42535.787500000006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>
        <f t="shared" si="358"/>
        <v>0</v>
      </c>
      <c r="O4083">
        <f t="shared" si="359"/>
        <v>0</v>
      </c>
      <c r="P4083" s="11" t="s">
        <v>8273</v>
      </c>
      <c r="Q4083" t="s">
        <v>8274</v>
      </c>
      <c r="R4083" s="15">
        <f t="shared" si="360"/>
        <v>42041.581307870365</v>
      </c>
      <c r="S4083" s="15">
        <f t="shared" si="361"/>
        <v>42071.539641203708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0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>
        <f t="shared" si="358"/>
        <v>0</v>
      </c>
      <c r="O4084">
        <f t="shared" si="359"/>
        <v>0</v>
      </c>
      <c r="P4084" s="11" t="s">
        <v>8273</v>
      </c>
      <c r="Q4084" t="s">
        <v>8274</v>
      </c>
      <c r="R4084" s="15">
        <f t="shared" si="360"/>
        <v>42307.189270833333</v>
      </c>
      <c r="S4084" s="15">
        <f t="shared" si="361"/>
        <v>42322.958333333328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0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>
        <f t="shared" si="358"/>
        <v>0</v>
      </c>
      <c r="O4085">
        <f t="shared" si="359"/>
        <v>0</v>
      </c>
      <c r="P4085" s="11" t="s">
        <v>8273</v>
      </c>
      <c r="Q4085" t="s">
        <v>8274</v>
      </c>
      <c r="R4085" s="15">
        <f t="shared" si="360"/>
        <v>42353.761759259258</v>
      </c>
      <c r="S4085" s="15">
        <f t="shared" si="361"/>
        <v>42383.761759259258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>
        <f t="shared" si="358"/>
        <v>0</v>
      </c>
      <c r="O4086">
        <f t="shared" si="359"/>
        <v>0</v>
      </c>
      <c r="P4086" s="11" t="s">
        <v>8273</v>
      </c>
      <c r="Q4086" t="s">
        <v>8274</v>
      </c>
      <c r="R4086" s="15">
        <f t="shared" si="360"/>
        <v>42622.436412037037</v>
      </c>
      <c r="S4086" s="15">
        <f t="shared" si="361"/>
        <v>42652.436412037037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>
        <f t="shared" si="358"/>
        <v>0</v>
      </c>
      <c r="O4087">
        <f t="shared" si="359"/>
        <v>0</v>
      </c>
      <c r="P4087" s="11" t="s">
        <v>8273</v>
      </c>
      <c r="Q4087" t="s">
        <v>8274</v>
      </c>
      <c r="R4087" s="15">
        <f t="shared" si="360"/>
        <v>42058.603877314818</v>
      </c>
      <c r="S4087" s="15">
        <f t="shared" si="361"/>
        <v>42087.165972222225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0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>
        <f t="shared" si="358"/>
        <v>0</v>
      </c>
      <c r="O4088">
        <f t="shared" si="359"/>
        <v>0</v>
      </c>
      <c r="P4088" s="11" t="s">
        <v>8273</v>
      </c>
      <c r="Q4088" t="s">
        <v>8274</v>
      </c>
      <c r="R4088" s="15">
        <f t="shared" si="360"/>
        <v>42304.940960648149</v>
      </c>
      <c r="S4088" s="15">
        <f t="shared" si="361"/>
        <v>42329.166666666672</v>
      </c>
    </row>
    <row r="4089" spans="1:19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>
        <f t="shared" si="358"/>
        <v>0</v>
      </c>
      <c r="O4089">
        <f t="shared" si="359"/>
        <v>0</v>
      </c>
      <c r="P4089" s="11" t="s">
        <v>8273</v>
      </c>
      <c r="Q4089" t="s">
        <v>8274</v>
      </c>
      <c r="R4089" s="15">
        <f t="shared" si="360"/>
        <v>42538.742893518516</v>
      </c>
      <c r="S4089" s="15">
        <f t="shared" si="361"/>
        <v>42568.742893518516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>
        <f t="shared" si="358"/>
        <v>0</v>
      </c>
      <c r="O4090">
        <f t="shared" si="359"/>
        <v>0</v>
      </c>
      <c r="P4090" s="11" t="s">
        <v>8273</v>
      </c>
      <c r="Q4090" t="s">
        <v>8274</v>
      </c>
      <c r="R4090" s="15">
        <f t="shared" si="360"/>
        <v>41990.612546296295</v>
      </c>
      <c r="S4090" s="15">
        <f t="shared" si="361"/>
        <v>42020.434722222228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>
        <f t="shared" si="358"/>
        <v>0</v>
      </c>
      <c r="O4091">
        <f t="shared" si="359"/>
        <v>0</v>
      </c>
      <c r="P4091" s="11" t="s">
        <v>8273</v>
      </c>
      <c r="Q4091" t="s">
        <v>8274</v>
      </c>
      <c r="R4091" s="15">
        <f t="shared" si="360"/>
        <v>42122.732499999998</v>
      </c>
      <c r="S4091" s="15">
        <f t="shared" si="361"/>
        <v>42155.732638888891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>
        <f t="shared" si="358"/>
        <v>0</v>
      </c>
      <c r="O4092">
        <f t="shared" si="359"/>
        <v>0</v>
      </c>
      <c r="P4092" s="11" t="s">
        <v>8273</v>
      </c>
      <c r="Q4092" t="s">
        <v>8274</v>
      </c>
      <c r="R4092" s="15">
        <f t="shared" si="360"/>
        <v>42209.67288194444</v>
      </c>
      <c r="S4092" s="15">
        <f t="shared" si="361"/>
        <v>42223.625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>
        <f t="shared" si="358"/>
        <v>0</v>
      </c>
      <c r="O4093">
        <f t="shared" si="359"/>
        <v>0</v>
      </c>
      <c r="P4093" s="11" t="s">
        <v>8273</v>
      </c>
      <c r="Q4093" t="s">
        <v>8274</v>
      </c>
      <c r="R4093" s="15">
        <f t="shared" si="360"/>
        <v>41990.506377314814</v>
      </c>
      <c r="S4093" s="15">
        <f t="shared" si="361"/>
        <v>42020.506377314814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>
        <f t="shared" si="358"/>
        <v>0</v>
      </c>
      <c r="O4094">
        <f t="shared" si="359"/>
        <v>0</v>
      </c>
      <c r="P4094" s="11" t="s">
        <v>8273</v>
      </c>
      <c r="Q4094" t="s">
        <v>8274</v>
      </c>
      <c r="R4094" s="15">
        <f t="shared" si="360"/>
        <v>42039.194988425923</v>
      </c>
      <c r="S4094" s="15">
        <f t="shared" si="361"/>
        <v>42099.153321759266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>
        <f t="shared" si="358"/>
        <v>0</v>
      </c>
      <c r="O4095">
        <f t="shared" si="359"/>
        <v>0</v>
      </c>
      <c r="P4095" s="11" t="s">
        <v>8273</v>
      </c>
      <c r="Q4095" t="s">
        <v>8274</v>
      </c>
      <c r="R4095" s="15">
        <f t="shared" si="360"/>
        <v>42178.815891203703</v>
      </c>
      <c r="S4095" s="15">
        <f t="shared" si="361"/>
        <v>42238.815891203703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>
        <f t="shared" si="358"/>
        <v>0</v>
      </c>
      <c r="O4096">
        <f t="shared" si="359"/>
        <v>0</v>
      </c>
      <c r="P4096" s="11" t="s">
        <v>8273</v>
      </c>
      <c r="Q4096" t="s">
        <v>8274</v>
      </c>
      <c r="R4096" s="15">
        <f t="shared" si="360"/>
        <v>41890.086805555555</v>
      </c>
      <c r="S4096" s="15">
        <f t="shared" si="361"/>
        <v>41934.207638888889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>
        <f t="shared" si="358"/>
        <v>0</v>
      </c>
      <c r="O4097">
        <f t="shared" si="359"/>
        <v>0</v>
      </c>
      <c r="P4097" s="11" t="s">
        <v>8273</v>
      </c>
      <c r="Q4097" t="s">
        <v>8274</v>
      </c>
      <c r="R4097" s="15">
        <f t="shared" si="360"/>
        <v>42693.031828703708</v>
      </c>
      <c r="S4097" s="15">
        <f t="shared" si="361"/>
        <v>42723.031828703708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>
        <f t="shared" si="358"/>
        <v>0</v>
      </c>
      <c r="O4098">
        <f t="shared" si="359"/>
        <v>0</v>
      </c>
      <c r="P4098" s="11" t="s">
        <v>8273</v>
      </c>
      <c r="Q4098" t="s">
        <v>8274</v>
      </c>
      <c r="R4098" s="15">
        <f t="shared" si="360"/>
        <v>42750.530312499999</v>
      </c>
      <c r="S4098" s="15">
        <f t="shared" si="361"/>
        <v>42794.368749999994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>
        <f t="shared" ref="N4099:N4115" si="362">ROUND(E4099/D4099*100,0)</f>
        <v>0</v>
      </c>
      <c r="O4099">
        <f t="shared" ref="O4099:O4115" si="363">IFERROR(ROUND(E4099/L4099,2),0)</f>
        <v>0</v>
      </c>
      <c r="P4099" s="11" t="s">
        <v>8273</v>
      </c>
      <c r="Q4099" t="s">
        <v>8274</v>
      </c>
      <c r="R4099" s="15">
        <f t="shared" ref="R4099:R4115" si="364">(((J4099/60)/60)/24)+DATE(1970,1,1)</f>
        <v>42344.824502314819</v>
      </c>
      <c r="S4099" s="15">
        <f t="shared" ref="S4099:S4115" si="365">(((I4099/60)/60)/24)+DATE(1970,1,1)</f>
        <v>42400.996527777781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>
        <f t="shared" si="362"/>
        <v>0</v>
      </c>
      <c r="O4100">
        <f t="shared" si="363"/>
        <v>0</v>
      </c>
      <c r="P4100" s="11" t="s">
        <v>8273</v>
      </c>
      <c r="Q4100" t="s">
        <v>8274</v>
      </c>
      <c r="R4100" s="15">
        <f t="shared" si="364"/>
        <v>42495.722187499996</v>
      </c>
      <c r="S4100" s="15">
        <f t="shared" si="365"/>
        <v>42525.722187499996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>
        <f t="shared" si="362"/>
        <v>0</v>
      </c>
      <c r="O4101">
        <f t="shared" si="363"/>
        <v>0</v>
      </c>
      <c r="P4101" s="11" t="s">
        <v>8273</v>
      </c>
      <c r="Q4101" t="s">
        <v>8274</v>
      </c>
      <c r="R4101" s="15">
        <f t="shared" si="364"/>
        <v>42570.850381944445</v>
      </c>
      <c r="S4101" s="15">
        <f t="shared" si="365"/>
        <v>42615.850381944445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>
        <f t="shared" si="362"/>
        <v>0</v>
      </c>
      <c r="O4102">
        <f t="shared" si="363"/>
        <v>0</v>
      </c>
      <c r="P4102" s="11" t="s">
        <v>8273</v>
      </c>
      <c r="Q4102" t="s">
        <v>8274</v>
      </c>
      <c r="R4102" s="15">
        <f t="shared" si="364"/>
        <v>41927.124884259261</v>
      </c>
      <c r="S4102" s="15">
        <f t="shared" si="365"/>
        <v>41937.124884259261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>
        <f t="shared" si="362"/>
        <v>0</v>
      </c>
      <c r="O4103">
        <f t="shared" si="363"/>
        <v>0</v>
      </c>
      <c r="P4103" s="11" t="s">
        <v>8273</v>
      </c>
      <c r="Q4103" t="s">
        <v>8274</v>
      </c>
      <c r="R4103" s="15">
        <f t="shared" si="364"/>
        <v>42730.903726851851</v>
      </c>
      <c r="S4103" s="15">
        <f t="shared" si="365"/>
        <v>42760.903726851851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0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>
        <f t="shared" si="362"/>
        <v>0</v>
      </c>
      <c r="O4104">
        <f t="shared" si="363"/>
        <v>0</v>
      </c>
      <c r="P4104" s="11" t="s">
        <v>8273</v>
      </c>
      <c r="Q4104" t="s">
        <v>8274</v>
      </c>
      <c r="R4104" s="15">
        <f t="shared" si="364"/>
        <v>42475.848067129627</v>
      </c>
      <c r="S4104" s="15">
        <f t="shared" si="365"/>
        <v>42505.848067129627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>
        <f t="shared" si="362"/>
        <v>0</v>
      </c>
      <c r="O4105">
        <f t="shared" si="363"/>
        <v>0</v>
      </c>
      <c r="P4105" s="11" t="s">
        <v>8273</v>
      </c>
      <c r="Q4105" t="s">
        <v>8274</v>
      </c>
      <c r="R4105" s="15">
        <f t="shared" si="364"/>
        <v>42188.83293981482</v>
      </c>
      <c r="S4105" s="15">
        <f t="shared" si="365"/>
        <v>42242.772222222222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0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>
        <f t="shared" si="362"/>
        <v>0</v>
      </c>
      <c r="O4106">
        <f t="shared" si="363"/>
        <v>0</v>
      </c>
      <c r="P4106" s="11" t="s">
        <v>8273</v>
      </c>
      <c r="Q4106" t="s">
        <v>8274</v>
      </c>
      <c r="R4106" s="15">
        <f t="shared" si="364"/>
        <v>42640.278171296297</v>
      </c>
      <c r="S4106" s="15">
        <f t="shared" si="365"/>
        <v>42670.278171296297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>
        <f t="shared" si="362"/>
        <v>0</v>
      </c>
      <c r="O4107">
        <f t="shared" si="363"/>
        <v>0</v>
      </c>
      <c r="P4107" s="11" t="s">
        <v>8273</v>
      </c>
      <c r="Q4107" t="s">
        <v>8274</v>
      </c>
      <c r="R4107" s="15">
        <f t="shared" si="364"/>
        <v>42697.010520833333</v>
      </c>
      <c r="S4107" s="15">
        <f t="shared" si="365"/>
        <v>42730.010520833333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>
        <f t="shared" si="362"/>
        <v>0</v>
      </c>
      <c r="O4108">
        <f t="shared" si="363"/>
        <v>0</v>
      </c>
      <c r="P4108" s="11" t="s">
        <v>8273</v>
      </c>
      <c r="Q4108" t="s">
        <v>8274</v>
      </c>
      <c r="R4108" s="15">
        <f t="shared" si="364"/>
        <v>42053.049375000002</v>
      </c>
      <c r="S4108" s="15">
        <f t="shared" si="365"/>
        <v>42096.041666666672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>
        <f t="shared" si="362"/>
        <v>0</v>
      </c>
      <c r="O4109">
        <f t="shared" si="363"/>
        <v>0</v>
      </c>
      <c r="P4109" s="11" t="s">
        <v>8273</v>
      </c>
      <c r="Q4109" t="s">
        <v>8274</v>
      </c>
      <c r="R4109" s="15">
        <f t="shared" si="364"/>
        <v>41883.916678240741</v>
      </c>
      <c r="S4109" s="15">
        <f t="shared" si="365"/>
        <v>41906.916678240741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0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>
        <f t="shared" si="362"/>
        <v>0</v>
      </c>
      <c r="O4110">
        <f t="shared" si="363"/>
        <v>0</v>
      </c>
      <c r="P4110" s="11" t="s">
        <v>8273</v>
      </c>
      <c r="Q4110" t="s">
        <v>8274</v>
      </c>
      <c r="R4110" s="15">
        <f t="shared" si="364"/>
        <v>42767.031678240746</v>
      </c>
      <c r="S4110" s="15">
        <f t="shared" si="365"/>
        <v>42797.208333333328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>
        <f t="shared" si="362"/>
        <v>0</v>
      </c>
      <c r="O4111">
        <f t="shared" si="363"/>
        <v>0</v>
      </c>
      <c r="P4111" s="11" t="s">
        <v>8273</v>
      </c>
      <c r="Q4111" t="s">
        <v>8274</v>
      </c>
      <c r="R4111" s="15">
        <f t="shared" si="364"/>
        <v>42307.539398148147</v>
      </c>
      <c r="S4111" s="15">
        <f t="shared" si="365"/>
        <v>42337.581064814818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0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>
        <f t="shared" si="362"/>
        <v>0</v>
      </c>
      <c r="O4112">
        <f t="shared" si="363"/>
        <v>0</v>
      </c>
      <c r="P4112" s="11" t="s">
        <v>8273</v>
      </c>
      <c r="Q4112" t="s">
        <v>8274</v>
      </c>
      <c r="R4112" s="15">
        <f t="shared" si="364"/>
        <v>42512.626747685179</v>
      </c>
      <c r="S4112" s="15">
        <f t="shared" si="365"/>
        <v>42572.626747685179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0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>
        <f t="shared" si="362"/>
        <v>0</v>
      </c>
      <c r="O4113">
        <f t="shared" si="363"/>
        <v>0</v>
      </c>
      <c r="P4113" s="11" t="s">
        <v>8273</v>
      </c>
      <c r="Q4113" t="s">
        <v>8274</v>
      </c>
      <c r="R4113" s="15">
        <f t="shared" si="364"/>
        <v>42029.135879629626</v>
      </c>
      <c r="S4113" s="15">
        <f t="shared" si="365"/>
        <v>42059.135879629626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>
        <f t="shared" si="362"/>
        <v>0</v>
      </c>
      <c r="O4114">
        <f t="shared" si="363"/>
        <v>0</v>
      </c>
      <c r="P4114" s="11" t="s">
        <v>8273</v>
      </c>
      <c r="Q4114" t="s">
        <v>8274</v>
      </c>
      <c r="R4114" s="15">
        <f t="shared" si="364"/>
        <v>42400.946597222224</v>
      </c>
      <c r="S4114" s="15">
        <f t="shared" si="365"/>
        <v>42428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0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>
        <f t="shared" si="362"/>
        <v>0</v>
      </c>
      <c r="O4115">
        <f t="shared" si="363"/>
        <v>0</v>
      </c>
      <c r="P4115" s="11" t="s">
        <v>8273</v>
      </c>
      <c r="Q4115" t="s">
        <v>8274</v>
      </c>
      <c r="R4115" s="15">
        <f t="shared" si="364"/>
        <v>42358.573182870372</v>
      </c>
      <c r="S4115" s="15">
        <f t="shared" si="365"/>
        <v>42377.273611111115</v>
      </c>
    </row>
  </sheetData>
  <autoFilter ref="A1:T4115" xr:uid="{00000000-0001-0000-0000-000000000000}"/>
  <conditionalFormatting sqref="F1:F1048576">
    <cfRule type="cellIs" dxfId="5" priority="3" operator="equal">
      <formula>"canceled"</formula>
    </cfRule>
    <cfRule type="cellIs" dxfId="4" priority="4" operator="equal">
      <formula>"cancelled"</formula>
    </cfRule>
    <cfRule type="cellIs" dxfId="3" priority="5" operator="equal">
      <formula>"successful"</formula>
    </cfRule>
    <cfRule type="cellIs" dxfId="2" priority="6" operator="equal">
      <formula>"failed"</formula>
    </cfRule>
    <cfRule type="cellIs" dxfId="1" priority="7" operator="equal">
      <formula>"succesful"</formula>
    </cfRule>
    <cfRule type="cellIs" dxfId="0" priority="8" operator="equal">
      <formula>"live"</formula>
    </cfRule>
  </conditionalFormatting>
  <conditionalFormatting sqref="N1:N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Ross Halley</cp:lastModifiedBy>
  <dcterms:created xsi:type="dcterms:W3CDTF">2017-04-20T15:17:24Z</dcterms:created>
  <dcterms:modified xsi:type="dcterms:W3CDTF">2022-08-30T15:11:20Z</dcterms:modified>
</cp:coreProperties>
</file>