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5E24D277-F3F0-4DBA-B95F-54EAB80AE37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D3" i="2"/>
  <c r="D4" i="2"/>
  <c r="D5" i="2"/>
  <c r="D6" i="2"/>
  <c r="D7" i="2"/>
  <c r="D2" i="2"/>
  <c r="E3" i="2"/>
  <c r="E4" i="2"/>
  <c r="E5" i="2"/>
  <c r="E6" i="2"/>
  <c r="E7" i="2"/>
  <c r="E2" i="2"/>
  <c r="A7" i="2"/>
  <c r="A6" i="2"/>
  <c r="A5" i="2"/>
  <c r="A4" i="2"/>
  <c r="A3" i="2"/>
  <c r="A2" i="2"/>
  <c r="E43" i="1"/>
  <c r="E35" i="1"/>
  <c r="E27" i="1"/>
  <c r="E19" i="1"/>
  <c r="E11" i="1"/>
  <c r="E3" i="1"/>
  <c r="E42" i="1"/>
  <c r="D42" i="1"/>
  <c r="D43" i="1"/>
  <c r="D44" i="1"/>
  <c r="D45" i="1"/>
  <c r="D46" i="1"/>
  <c r="D47" i="1"/>
  <c r="D48" i="1"/>
  <c r="C42" i="1"/>
  <c r="C43" i="1"/>
  <c r="C44" i="1"/>
  <c r="C45" i="1"/>
  <c r="C46" i="1"/>
  <c r="C47" i="1"/>
  <c r="C48" i="1"/>
  <c r="E26" i="1"/>
  <c r="D34" i="1"/>
  <c r="D35" i="1"/>
  <c r="D36" i="1"/>
  <c r="D37" i="1"/>
  <c r="D38" i="1"/>
  <c r="D39" i="1"/>
  <c r="D40" i="1"/>
  <c r="C34" i="1"/>
  <c r="C35" i="1"/>
  <c r="C36" i="1"/>
  <c r="C37" i="1"/>
  <c r="C38" i="1"/>
  <c r="C39" i="1"/>
  <c r="C40" i="1"/>
  <c r="D26" i="1"/>
  <c r="D27" i="1"/>
  <c r="D28" i="1"/>
  <c r="D29" i="1"/>
  <c r="D30" i="1"/>
  <c r="D31" i="1"/>
  <c r="D32" i="1"/>
  <c r="C26" i="1"/>
  <c r="C27" i="1"/>
  <c r="C28" i="1"/>
  <c r="C29" i="1"/>
  <c r="C30" i="1"/>
  <c r="C31" i="1"/>
  <c r="C32" i="1"/>
  <c r="E18" i="1"/>
  <c r="E10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D2" i="1"/>
  <c r="C2" i="1"/>
  <c r="F2" i="2" l="1"/>
  <c r="E34" i="1"/>
</calcChain>
</file>

<file path=xl/sharedStrings.xml><?xml version="1.0" encoding="utf-8"?>
<sst xmlns="http://schemas.openxmlformats.org/spreadsheetml/2006/main" count="13" uniqueCount="12">
  <si>
    <t>U_e</t>
    <phoneticPr fontId="1" type="noConversion"/>
  </si>
  <si>
    <t>\lg{U_e'}</t>
    <phoneticPr fontId="1" type="noConversion"/>
  </si>
  <si>
    <t>U_a</t>
    <phoneticPr fontId="1" type="noConversion"/>
  </si>
  <si>
    <t>\lg{U_e}</t>
    <phoneticPr fontId="1" type="noConversion"/>
  </si>
  <si>
    <t>\sqrt{U_a}</t>
    <phoneticPr fontId="1" type="noConversion"/>
  </si>
  <si>
    <t>I_f</t>
    <phoneticPr fontId="1" type="noConversion"/>
  </si>
  <si>
    <t>T</t>
    <phoneticPr fontId="1" type="noConversion"/>
  </si>
  <si>
    <t>\lg{\frac{U_e}{T^2}}</t>
    <phoneticPr fontId="1" type="noConversion"/>
  </si>
  <si>
    <t>1/T</t>
    <phoneticPr fontId="1" type="noConversion"/>
  </si>
  <si>
    <t>R^2</t>
    <phoneticPr fontId="1" type="noConversion"/>
  </si>
  <si>
    <t>slope</t>
    <phoneticPr fontId="1" type="noConversion"/>
  </si>
  <si>
    <t>\phi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</si>
</sst>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78100458666957"/>
                  <c:y val="-0.85225790633029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Sheet2!$E$2:$E$7</c:f>
              <c:numCache>
                <c:formatCode>General</c:formatCode>
                <c:ptCount val="6"/>
                <c:pt idx="0">
                  <c:v>5.7826197580551891E-4</c:v>
                </c:pt>
                <c:pt idx="1">
                  <c:v>5.5585200996086798E-4</c:v>
                </c:pt>
                <c:pt idx="2">
                  <c:v>5.3503402816419124E-4</c:v>
                </c:pt>
                <c:pt idx="3">
                  <c:v>5.1639022576580669E-4</c:v>
                </c:pt>
                <c:pt idx="4">
                  <c:v>5.0121293530343432E-4</c:v>
                </c:pt>
                <c:pt idx="5">
                  <c:v>4.8494723774053386E-4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-5.5712335519590175</c:v>
                </c:pt>
                <c:pt idx="1">
                  <c:v>-5.0418792086958835</c:v>
                </c:pt>
                <c:pt idx="2">
                  <c:v>-4.5630533641810347</c:v>
                </c:pt>
                <c:pt idx="3">
                  <c:v>-4.1540314393277544</c:v>
                </c:pt>
                <c:pt idx="4">
                  <c:v>-3.7740668828417072</c:v>
                </c:pt>
                <c:pt idx="5">
                  <c:v>-3.4455568568324311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3-480A-93DA-88284424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15599"/>
        <c:axId val="1042758191"/>
      </c:scatterChart>
      <c:valAx>
        <c:axId val="10428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58191"/>
        <c:crosses val="autoZero"/>
        <c:crossBetween val="midCat"/>
      </c:valAx>
      <c:valAx>
        <c:axId val="10427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1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4</xdr:row>
      <xdr:rowOff>133349</xdr:rowOff>
    </xdr:from>
    <xdr:to>
      <xdr:col>16</xdr:col>
      <xdr:colOff>552450</xdr:colOff>
      <xdr:row>30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22159-B08F-4022-B39F-3AED7D27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workbookViewId="0">
      <selection activeCell="G13" sqref="G13"/>
    </sheetView>
  </sheetViews>
  <sheetFormatPr defaultRowHeight="14.25" x14ac:dyDescent="0.2"/>
  <sheetData>
    <row r="1" spans="1:5" x14ac:dyDescent="0.2">
      <c r="A1" t="s">
        <v>2</v>
      </c>
      <c r="B1" t="s">
        <v>0</v>
      </c>
      <c r="C1" t="s">
        <v>4</v>
      </c>
      <c r="D1" t="s">
        <v>1</v>
      </c>
      <c r="E1" t="s">
        <v>3</v>
      </c>
    </row>
    <row r="2" spans="1:5" x14ac:dyDescent="0.2">
      <c r="A2">
        <v>36</v>
      </c>
      <c r="B2">
        <v>8.85</v>
      </c>
      <c r="C2">
        <f>SQRT(A2)</f>
        <v>6</v>
      </c>
      <c r="D2">
        <f>LOG10(B2)</f>
        <v>0.94694327069782547</v>
      </c>
      <c r="E2">
        <f>INTERCEPT(D2:D8,C2:C8)</f>
        <v>0.90451717649195429</v>
      </c>
    </row>
    <row r="3" spans="1:5" x14ac:dyDescent="0.2">
      <c r="A3">
        <v>49</v>
      </c>
      <c r="B3">
        <v>9.01</v>
      </c>
      <c r="C3">
        <f t="shared" ref="C3:C48" si="0">SQRT(A3)</f>
        <v>7</v>
      </c>
      <c r="D3">
        <f t="shared" ref="D3:D48" si="1">LOG10(B3)</f>
        <v>0.95472479097906293</v>
      </c>
      <c r="E3">
        <f>RSQ(D2:D8,C2:C8)</f>
        <v>0.99601980034763637</v>
      </c>
    </row>
    <row r="4" spans="1:5" x14ac:dyDescent="0.2">
      <c r="A4">
        <v>64</v>
      </c>
      <c r="B4">
        <v>9.16</v>
      </c>
      <c r="C4">
        <f t="shared" si="0"/>
        <v>8</v>
      </c>
      <c r="D4">
        <f t="shared" si="1"/>
        <v>0.96189547366785044</v>
      </c>
    </row>
    <row r="5" spans="1:5" x14ac:dyDescent="0.2">
      <c r="A5">
        <v>81</v>
      </c>
      <c r="B5">
        <v>9.2899999999999991</v>
      </c>
      <c r="C5">
        <f t="shared" si="0"/>
        <v>9</v>
      </c>
      <c r="D5">
        <f t="shared" si="1"/>
        <v>0.96801571399364172</v>
      </c>
    </row>
    <row r="6" spans="1:5" x14ac:dyDescent="0.2">
      <c r="A6">
        <v>100.03</v>
      </c>
      <c r="B6">
        <v>9.43</v>
      </c>
      <c r="C6">
        <f t="shared" si="0"/>
        <v>10.001499887516871</v>
      </c>
      <c r="D6">
        <f t="shared" si="1"/>
        <v>0.97451169273732841</v>
      </c>
    </row>
    <row r="7" spans="1:5" x14ac:dyDescent="0.2">
      <c r="A7">
        <v>121.03</v>
      </c>
      <c r="B7">
        <v>9.58</v>
      </c>
      <c r="C7">
        <f t="shared" si="0"/>
        <v>11.001363551851197</v>
      </c>
      <c r="D7">
        <f t="shared" si="1"/>
        <v>0.98136550907854447</v>
      </c>
    </row>
    <row r="8" spans="1:5" x14ac:dyDescent="0.2">
      <c r="A8">
        <v>144.04</v>
      </c>
      <c r="B8">
        <v>9.8000000000000007</v>
      </c>
      <c r="C8">
        <f t="shared" si="0"/>
        <v>12.001666550941998</v>
      </c>
      <c r="D8">
        <f t="shared" si="1"/>
        <v>0.99122607569249488</v>
      </c>
    </row>
    <row r="10" spans="1:5" x14ac:dyDescent="0.2">
      <c r="A10">
        <v>36.17</v>
      </c>
      <c r="B10">
        <v>31.99</v>
      </c>
      <c r="C10">
        <f t="shared" si="0"/>
        <v>6.0141499815019577</v>
      </c>
      <c r="D10">
        <f t="shared" si="1"/>
        <v>1.5050142400841071</v>
      </c>
      <c r="E10">
        <f>INTERCEPT(D10:D16,C10:C16)</f>
        <v>1.4682024304867722</v>
      </c>
    </row>
    <row r="11" spans="1:5" x14ac:dyDescent="0.2">
      <c r="A11">
        <v>49.04</v>
      </c>
      <c r="B11">
        <v>32.47</v>
      </c>
      <c r="C11">
        <f t="shared" si="0"/>
        <v>7.0028565600046386</v>
      </c>
      <c r="D11">
        <f t="shared" si="1"/>
        <v>1.5114822886260015</v>
      </c>
      <c r="E11">
        <f>RSQ(D10:D16,C10:C16)</f>
        <v>0.99109711137320466</v>
      </c>
    </row>
    <row r="12" spans="1:5" x14ac:dyDescent="0.2">
      <c r="A12">
        <v>64.06</v>
      </c>
      <c r="B12">
        <v>32.9</v>
      </c>
      <c r="C12">
        <f t="shared" si="0"/>
        <v>8.0037491215054963</v>
      </c>
      <c r="D12">
        <f t="shared" si="1"/>
        <v>1.5171958979499742</v>
      </c>
    </row>
    <row r="13" spans="1:5" x14ac:dyDescent="0.2">
      <c r="A13">
        <v>80.989999999999995</v>
      </c>
      <c r="B13">
        <v>33.229999999999997</v>
      </c>
      <c r="C13">
        <f t="shared" si="0"/>
        <v>8.9994444272966092</v>
      </c>
      <c r="D13">
        <f t="shared" si="1"/>
        <v>1.5215303412787109</v>
      </c>
    </row>
    <row r="14" spans="1:5" x14ac:dyDescent="0.2">
      <c r="A14">
        <v>100.15</v>
      </c>
      <c r="B14">
        <v>33.700000000000003</v>
      </c>
      <c r="C14">
        <f t="shared" si="0"/>
        <v>10.007497189607399</v>
      </c>
      <c r="D14">
        <f t="shared" si="1"/>
        <v>1.5276299008713388</v>
      </c>
    </row>
    <row r="15" spans="1:5" x14ac:dyDescent="0.2">
      <c r="A15">
        <v>120.99</v>
      </c>
      <c r="B15">
        <v>34.200000000000003</v>
      </c>
      <c r="C15">
        <f t="shared" si="0"/>
        <v>10.999545445153631</v>
      </c>
      <c r="D15">
        <f t="shared" si="1"/>
        <v>1.5340261060561351</v>
      </c>
    </row>
    <row r="16" spans="1:5" x14ac:dyDescent="0.2">
      <c r="A16">
        <v>144.06</v>
      </c>
      <c r="B16">
        <v>34.92</v>
      </c>
      <c r="C16">
        <f t="shared" si="0"/>
        <v>12.002499739637573</v>
      </c>
      <c r="D16">
        <f t="shared" si="1"/>
        <v>1.5430742350335322</v>
      </c>
    </row>
    <row r="18" spans="1:5" x14ac:dyDescent="0.2">
      <c r="A18">
        <v>35.97</v>
      </c>
      <c r="B18">
        <v>103.7</v>
      </c>
      <c r="C18">
        <f t="shared" si="0"/>
        <v>5.9974994789495399</v>
      </c>
      <c r="D18">
        <f t="shared" si="1"/>
        <v>2.0157787563890408</v>
      </c>
      <c r="E18">
        <f>INTERCEPT(D18:D24,C18:C24)</f>
        <v>1.9801838277616319</v>
      </c>
    </row>
    <row r="19" spans="1:5" x14ac:dyDescent="0.2">
      <c r="A19">
        <v>49.13</v>
      </c>
      <c r="B19">
        <v>105.48</v>
      </c>
      <c r="C19">
        <f t="shared" si="0"/>
        <v>7.0092795635500229</v>
      </c>
      <c r="D19">
        <f t="shared" si="1"/>
        <v>2.0231701211213968</v>
      </c>
      <c r="E19">
        <f>RSQ(D18:D24,C18:C24)</f>
        <v>0.99872353594707286</v>
      </c>
    </row>
    <row r="20" spans="1:5" x14ac:dyDescent="0.2">
      <c r="A20">
        <v>64.2</v>
      </c>
      <c r="B20">
        <v>106.97</v>
      </c>
      <c r="C20">
        <f t="shared" si="0"/>
        <v>8.0124902496040527</v>
      </c>
      <c r="D20">
        <f t="shared" si="1"/>
        <v>2.0292619958041751</v>
      </c>
    </row>
    <row r="21" spans="1:5" x14ac:dyDescent="0.2">
      <c r="A21">
        <v>80.14</v>
      </c>
      <c r="B21">
        <v>108.26</v>
      </c>
      <c r="C21">
        <f t="shared" si="0"/>
        <v>8.9520947269340265</v>
      </c>
      <c r="D21">
        <f t="shared" si="1"/>
        <v>2.0344680227550427</v>
      </c>
    </row>
    <row r="22" spans="1:5" x14ac:dyDescent="0.2">
      <c r="A22">
        <v>100.13</v>
      </c>
      <c r="B22">
        <v>109.87</v>
      </c>
      <c r="C22">
        <f t="shared" si="0"/>
        <v>10.00649788887201</v>
      </c>
      <c r="D22">
        <f t="shared" si="1"/>
        <v>2.0408791245157869</v>
      </c>
    </row>
    <row r="23" spans="1:5" x14ac:dyDescent="0.2">
      <c r="A23">
        <v>120.98</v>
      </c>
      <c r="B23">
        <v>111.27</v>
      </c>
      <c r="C23">
        <f t="shared" si="0"/>
        <v>10.999090871522064</v>
      </c>
      <c r="D23">
        <f t="shared" si="1"/>
        <v>2.0463780880482725</v>
      </c>
    </row>
    <row r="24" spans="1:5" x14ac:dyDescent="0.2">
      <c r="A24">
        <v>144.07</v>
      </c>
      <c r="B24">
        <v>112.97</v>
      </c>
      <c r="C24">
        <f t="shared" si="0"/>
        <v>12.002916312296774</v>
      </c>
      <c r="D24">
        <f t="shared" si="1"/>
        <v>2.0529631287555032</v>
      </c>
    </row>
    <row r="26" spans="1:5" x14ac:dyDescent="0.2">
      <c r="A26">
        <v>36.1</v>
      </c>
      <c r="B26">
        <v>282</v>
      </c>
      <c r="C26">
        <f t="shared" si="0"/>
        <v>6.008327554319921</v>
      </c>
      <c r="D26">
        <f t="shared" si="1"/>
        <v>2.4502491083193609</v>
      </c>
      <c r="E26">
        <f>INTERCEPT(D26:D32,C26:C32)</f>
        <v>2.420012533979794</v>
      </c>
    </row>
    <row r="27" spans="1:5" x14ac:dyDescent="0.2">
      <c r="A27">
        <v>49.24</v>
      </c>
      <c r="B27">
        <v>287.39999999999998</v>
      </c>
      <c r="C27">
        <f t="shared" si="0"/>
        <v>7.0171219171395336</v>
      </c>
      <c r="D27">
        <f t="shared" si="1"/>
        <v>2.4584867637982066</v>
      </c>
      <c r="E27">
        <f>RSQ(D26:D32,C26:C32)</f>
        <v>0.99105183117338358</v>
      </c>
    </row>
    <row r="28" spans="1:5" x14ac:dyDescent="0.2">
      <c r="A28">
        <v>63.94</v>
      </c>
      <c r="B28">
        <v>289.10000000000002</v>
      </c>
      <c r="C28">
        <f t="shared" si="0"/>
        <v>7.9962491206815214</v>
      </c>
      <c r="D28">
        <f t="shared" si="1"/>
        <v>2.4610480916706581</v>
      </c>
    </row>
    <row r="29" spans="1:5" x14ac:dyDescent="0.2">
      <c r="A29">
        <v>81.16</v>
      </c>
      <c r="B29">
        <v>292.3</v>
      </c>
      <c r="C29">
        <f t="shared" si="0"/>
        <v>9.0088845036441665</v>
      </c>
      <c r="D29">
        <f t="shared" si="1"/>
        <v>2.4658288153574364</v>
      </c>
    </row>
    <row r="30" spans="1:5" x14ac:dyDescent="0.2">
      <c r="A30">
        <v>100.01</v>
      </c>
      <c r="B30">
        <v>296.10000000000002</v>
      </c>
      <c r="C30">
        <f t="shared" si="0"/>
        <v>10.000499987500625</v>
      </c>
      <c r="D30">
        <f t="shared" si="1"/>
        <v>2.4714384073892992</v>
      </c>
    </row>
    <row r="31" spans="1:5" x14ac:dyDescent="0.2">
      <c r="A31">
        <v>121.07</v>
      </c>
      <c r="B31">
        <v>300.39999999999998</v>
      </c>
      <c r="C31">
        <f t="shared" si="0"/>
        <v>11.003181358134563</v>
      </c>
      <c r="D31">
        <f t="shared" si="1"/>
        <v>2.4776999283321306</v>
      </c>
    </row>
    <row r="32" spans="1:5" x14ac:dyDescent="0.2">
      <c r="A32">
        <v>144.02000000000001</v>
      </c>
      <c r="B32">
        <v>303.60000000000002</v>
      </c>
      <c r="C32">
        <f t="shared" si="0"/>
        <v>12.000833304400158</v>
      </c>
      <c r="D32">
        <f t="shared" si="1"/>
        <v>2.4823017672234426</v>
      </c>
    </row>
    <row r="34" spans="1:5" x14ac:dyDescent="0.2">
      <c r="A34">
        <v>35.979999999999997</v>
      </c>
      <c r="B34">
        <v>721.4</v>
      </c>
      <c r="C34">
        <f t="shared" si="0"/>
        <v>5.9983331017875292</v>
      </c>
      <c r="D34">
        <f t="shared" si="1"/>
        <v>2.8581761379823445</v>
      </c>
      <c r="E34">
        <f>INTERCEPT(D34:D40,C34:C40)</f>
        <v>2.8258885756808216</v>
      </c>
    </row>
    <row r="35" spans="1:5" x14ac:dyDescent="0.2">
      <c r="A35">
        <v>48.97</v>
      </c>
      <c r="B35">
        <v>731.4</v>
      </c>
      <c r="C35">
        <f t="shared" si="0"/>
        <v>6.9978568147683617</v>
      </c>
      <c r="D35">
        <f t="shared" si="1"/>
        <v>2.8641549560020256</v>
      </c>
      <c r="E35">
        <f>RSQ(D34:D40,C34:C40)</f>
        <v>0.99935554594846443</v>
      </c>
    </row>
    <row r="36" spans="1:5" x14ac:dyDescent="0.2">
      <c r="A36">
        <v>64.069999999999993</v>
      </c>
      <c r="B36">
        <v>740.1</v>
      </c>
      <c r="C36">
        <f t="shared" si="0"/>
        <v>8.004373804364711</v>
      </c>
      <c r="D36">
        <f t="shared" si="1"/>
        <v>2.8692904042093983</v>
      </c>
    </row>
    <row r="37" spans="1:5" x14ac:dyDescent="0.2">
      <c r="A37">
        <v>81.099999999999994</v>
      </c>
      <c r="B37">
        <v>748.7</v>
      </c>
      <c r="C37">
        <f t="shared" si="0"/>
        <v>9.0055538419355408</v>
      </c>
      <c r="D37">
        <f t="shared" si="1"/>
        <v>2.8743078331280389</v>
      </c>
    </row>
    <row r="38" spans="1:5" x14ac:dyDescent="0.2">
      <c r="A38">
        <v>100.1</v>
      </c>
      <c r="B38">
        <v>757.9</v>
      </c>
      <c r="C38">
        <f t="shared" si="0"/>
        <v>10.00499875062461</v>
      </c>
      <c r="D38">
        <f t="shared" si="1"/>
        <v>2.879611907065851</v>
      </c>
    </row>
    <row r="39" spans="1:5" x14ac:dyDescent="0.2">
      <c r="A39">
        <v>120.91</v>
      </c>
      <c r="B39">
        <v>768</v>
      </c>
      <c r="C39">
        <f t="shared" si="0"/>
        <v>10.995908329919816</v>
      </c>
      <c r="D39">
        <f t="shared" si="1"/>
        <v>2.8853612200315122</v>
      </c>
    </row>
    <row r="40" spans="1:5" x14ac:dyDescent="0.2">
      <c r="A40">
        <v>144.05000000000001</v>
      </c>
      <c r="B40">
        <v>778.2</v>
      </c>
      <c r="C40">
        <f t="shared" si="0"/>
        <v>12.002083152519816</v>
      </c>
      <c r="D40">
        <f t="shared" si="1"/>
        <v>2.8910912264677235</v>
      </c>
    </row>
    <row r="42" spans="1:5" x14ac:dyDescent="0.2">
      <c r="A42">
        <v>36.020000000000003</v>
      </c>
      <c r="B42">
        <v>1638.8</v>
      </c>
      <c r="C42">
        <f t="shared" si="0"/>
        <v>6.0016664352494633</v>
      </c>
      <c r="D42">
        <f t="shared" si="1"/>
        <v>3.2145259552811045</v>
      </c>
      <c r="E42">
        <f>INTERCEPT(D42:D48,C42:C48)</f>
        <v>3.1830541633017417</v>
      </c>
    </row>
    <row r="43" spans="1:5" x14ac:dyDescent="0.2">
      <c r="A43">
        <v>49.03</v>
      </c>
      <c r="B43">
        <v>1661.3</v>
      </c>
      <c r="C43">
        <f t="shared" si="0"/>
        <v>7.0021425292548853</v>
      </c>
      <c r="D43">
        <f t="shared" si="1"/>
        <v>3.2204480650703182</v>
      </c>
      <c r="E43">
        <f>RSQ(D42:D48,C42:C48)</f>
        <v>0.99920923764194902</v>
      </c>
    </row>
    <row r="44" spans="1:5" x14ac:dyDescent="0.2">
      <c r="A44">
        <v>64.91</v>
      </c>
      <c r="B44">
        <v>1680.4</v>
      </c>
      <c r="C44">
        <f t="shared" si="0"/>
        <v>8.0566742518237628</v>
      </c>
      <c r="D44">
        <f t="shared" si="1"/>
        <v>3.2254126728659545</v>
      </c>
    </row>
    <row r="45" spans="1:5" x14ac:dyDescent="0.2">
      <c r="A45">
        <v>80.95</v>
      </c>
      <c r="B45">
        <v>1698.5</v>
      </c>
      <c r="C45">
        <f t="shared" si="0"/>
        <v>8.9972217934204561</v>
      </c>
      <c r="D45">
        <f t="shared" si="1"/>
        <v>3.2300655512060468</v>
      </c>
    </row>
    <row r="46" spans="1:5" x14ac:dyDescent="0.2">
      <c r="A46">
        <v>100.1</v>
      </c>
      <c r="B46">
        <v>1719.5</v>
      </c>
      <c r="C46">
        <f t="shared" si="0"/>
        <v>10.00499875062461</v>
      </c>
      <c r="D46">
        <f t="shared" si="1"/>
        <v>3.2354021801580322</v>
      </c>
    </row>
    <row r="47" spans="1:5" x14ac:dyDescent="0.2">
      <c r="A47">
        <v>121.07</v>
      </c>
      <c r="B47">
        <v>1742</v>
      </c>
      <c r="C47">
        <f t="shared" si="0"/>
        <v>11.003181358134563</v>
      </c>
      <c r="D47">
        <f t="shared" si="1"/>
        <v>3.2410481506716442</v>
      </c>
    </row>
    <row r="48" spans="1:5" x14ac:dyDescent="0.2">
      <c r="A48">
        <v>144.08000000000001</v>
      </c>
      <c r="B48">
        <v>1764.1</v>
      </c>
      <c r="C48">
        <f t="shared" si="0"/>
        <v>12.003332870498927</v>
      </c>
      <c r="D48">
        <f t="shared" si="1"/>
        <v>3.2465231999665738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44F-80DF-449F-95F5-A3B6CF43F3FC}">
  <dimension ref="A1:H7"/>
  <sheetViews>
    <sheetView tabSelected="1" workbookViewId="0">
      <selection activeCell="F2" sqref="F2"/>
    </sheetView>
  </sheetViews>
  <sheetFormatPr defaultRowHeight="14.25" x14ac:dyDescent="0.2"/>
  <sheetData>
    <row r="1" spans="1:8" x14ac:dyDescent="0.2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>
        <f>Sheet1!E2</f>
        <v>0.90451717649195429</v>
      </c>
      <c r="B2">
        <v>0.502</v>
      </c>
      <c r="C2">
        <v>1729.32</v>
      </c>
      <c r="D2">
        <f>A2-LOG10(C2*C2)</f>
        <v>-5.5712335519590175</v>
      </c>
      <c r="E2">
        <f>1/C2</f>
        <v>5.7826197580551891E-4</v>
      </c>
      <c r="F2">
        <f>RSQ(D2:D7,E2:E7)</f>
        <v>0.99960195743236491</v>
      </c>
      <c r="G2">
        <f>SLOPE(D2:D7,E2:E7)</f>
        <v>-22875.80758614455</v>
      </c>
      <c r="H2">
        <f>G2/(-5039)</f>
        <v>4.5397514558731</v>
      </c>
    </row>
    <row r="3" spans="1:8" x14ac:dyDescent="0.2">
      <c r="A3">
        <f>Sheet1!E10</f>
        <v>1.4682024304867722</v>
      </c>
      <c r="B3">
        <v>0.54400000000000004</v>
      </c>
      <c r="C3">
        <v>1799.04</v>
      </c>
      <c r="D3">
        <f t="shared" ref="D3:D7" si="0">A3-LOG10(C3*C3)</f>
        <v>-5.0418792086958835</v>
      </c>
      <c r="E3">
        <f t="shared" ref="E3:E7" si="1">1/C3</f>
        <v>5.5585200996086798E-4</v>
      </c>
    </row>
    <row r="4" spans="1:8" x14ac:dyDescent="0.2">
      <c r="A4">
        <f>Sheet1!E18</f>
        <v>1.9801838277616319</v>
      </c>
      <c r="B4">
        <v>0.58099999999999996</v>
      </c>
      <c r="C4">
        <v>1869.04</v>
      </c>
      <c r="D4">
        <f t="shared" si="0"/>
        <v>-4.5630533641810347</v>
      </c>
      <c r="E4">
        <f t="shared" si="1"/>
        <v>5.3503402816419124E-4</v>
      </c>
    </row>
    <row r="5" spans="1:8" x14ac:dyDescent="0.2">
      <c r="A5">
        <f>Sheet1!E26</f>
        <v>2.420012533979794</v>
      </c>
      <c r="B5">
        <v>0.624</v>
      </c>
      <c r="C5">
        <v>1936.52</v>
      </c>
      <c r="D5">
        <f t="shared" si="0"/>
        <v>-4.1540314393277544</v>
      </c>
      <c r="E5">
        <f t="shared" si="1"/>
        <v>5.1639022576580669E-4</v>
      </c>
    </row>
    <row r="6" spans="1:8" x14ac:dyDescent="0.2">
      <c r="A6">
        <f>Sheet1!E34</f>
        <v>2.8258885756808216</v>
      </c>
      <c r="B6">
        <v>0.66200000000000003</v>
      </c>
      <c r="C6">
        <v>1995.16</v>
      </c>
      <c r="D6">
        <f t="shared" si="0"/>
        <v>-3.7740668828417072</v>
      </c>
      <c r="E6">
        <f t="shared" si="1"/>
        <v>5.0121293530343432E-4</v>
      </c>
    </row>
    <row r="7" spans="1:8" x14ac:dyDescent="0.2">
      <c r="A7">
        <f>Sheet1!E42</f>
        <v>3.1830541633017417</v>
      </c>
      <c r="B7">
        <v>0.70199999999999996</v>
      </c>
      <c r="C7">
        <v>2062.08</v>
      </c>
      <c r="D7">
        <f t="shared" si="0"/>
        <v>-3.4455568568324311</v>
      </c>
      <c r="E7">
        <f t="shared" si="1"/>
        <v>4.8494723774053386E-4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2019-04-25T08:39:04Z</dcterms:modified>
</cp:coreProperties>
</file>