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0588BBEC-0F48-464E-B02D-D0D1290BB52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D3" i="2" l="1"/>
  <c r="D4" i="2"/>
  <c r="D5" i="2"/>
  <c r="D6" i="2"/>
  <c r="D7" i="2"/>
  <c r="D8" i="2"/>
  <c r="D9" i="2"/>
  <c r="D10" i="2"/>
  <c r="D2" i="2"/>
  <c r="C9" i="2"/>
  <c r="C10" i="2"/>
  <c r="C8" i="2"/>
  <c r="C6" i="2"/>
  <c r="C7" i="2"/>
  <c r="C5" i="2"/>
  <c r="C3" i="2"/>
  <c r="C4" i="2"/>
  <c r="C2" i="2"/>
  <c r="J29" i="1"/>
  <c r="H29" i="1"/>
  <c r="H26" i="1"/>
  <c r="H27" i="1"/>
  <c r="H28" i="1"/>
  <c r="H30" i="1"/>
  <c r="G30" i="1"/>
  <c r="F16" i="1"/>
  <c r="F17" i="1"/>
  <c r="F18" i="1"/>
  <c r="F20" i="1"/>
  <c r="F21" i="1"/>
  <c r="F22" i="1"/>
  <c r="F13" i="1"/>
  <c r="F14" i="1"/>
  <c r="F12" i="1"/>
  <c r="C8" i="1"/>
  <c r="B8" i="1"/>
  <c r="F2" i="1"/>
  <c r="E2" i="1"/>
</calcChain>
</file>

<file path=xl/sharedStrings.xml><?xml version="1.0" encoding="utf-8"?>
<sst xmlns="http://schemas.openxmlformats.org/spreadsheetml/2006/main" count="41" uniqueCount="25">
  <si>
    <t>序号</t>
    <phoneticPr fontId="1" type="noConversion"/>
  </si>
  <si>
    <t>标准差</t>
    <phoneticPr fontId="1" type="noConversion"/>
  </si>
  <si>
    <t>平均值</t>
    <phoneticPr fontId="1" type="noConversion"/>
  </si>
  <si>
    <t>$p_{\leftrightarrow}$</t>
    <phoneticPr fontId="1" type="noConversion"/>
  </si>
  <si>
    <t>$I_{max}(mV)$</t>
    <phoneticPr fontId="1" type="noConversion"/>
  </si>
  <si>
    <t>$I_{min}(mV)$</t>
    <phoneticPr fontId="1" type="noConversion"/>
  </si>
  <si>
    <t>夹角$\theta$(\de)</t>
    <phoneticPr fontId="1" type="noConversion"/>
  </si>
  <si>
    <t>A盘方位角$\alpha$(\de)</t>
    <phoneticPr fontId="1" type="noConversion"/>
  </si>
  <si>
    <t>出射光强测量值$I_m$(\de)</t>
    <phoneticPr fontId="1" type="noConversion"/>
  </si>
  <si>
    <t>出射光强计算值$I_c$(\de)</t>
    <phoneticPr fontId="1" type="noConversion"/>
  </si>
  <si>
    <t>相对偏差(\%)</t>
    <phoneticPr fontId="1" type="noConversion"/>
  </si>
  <si>
    <t>$\beta$</t>
    <phoneticPr fontId="1" type="noConversion"/>
  </si>
  <si>
    <t>波片方位角$C(\de)$</t>
    <phoneticPr fontId="1" type="noConversion"/>
  </si>
  <si>
    <t>$\alpha_i$</t>
    <phoneticPr fontId="1" type="noConversion"/>
  </si>
  <si>
    <t>$b^2/a^2$</t>
    <phoneticPr fontId="1" type="noConversion"/>
  </si>
  <si>
    <t>$\delta_r$计算值(\de)</t>
    <phoneticPr fontId="1" type="noConversion"/>
  </si>
  <si>
    <t>$\psi$计算值(\de)</t>
    <phoneticPr fontId="1" type="noConversion"/>
  </si>
  <si>
    <t>$\psi$测量值(\de)</t>
    <phoneticPr fontId="1" type="noConversion"/>
  </si>
  <si>
    <t>无解</t>
    <phoneticPr fontId="1" type="noConversion"/>
  </si>
  <si>
    <t>$p-p_{\leftrightarrow}(\de)$</t>
    <phoneticPr fontId="1" type="noConversion"/>
  </si>
  <si>
    <t>p(\de)</t>
    <phoneticPr fontId="1" type="noConversion"/>
  </si>
  <si>
    <t>$\alpha_i(\de)$</t>
    <phoneticPr fontId="1" type="noConversion"/>
  </si>
  <si>
    <t>$\alpha_{\updownarrow}-\alpha_i(\de)$</t>
    <phoneticPr fontId="1" type="noConversion"/>
  </si>
  <si>
    <t>e</t>
    <phoneticPr fontId="1" type="noConversion"/>
  </si>
  <si>
    <t>e0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</si>
</sst>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.000_ "/>
    <numFmt numFmtId="179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  <c:pt idx="6">
                  <c:v>84</c:v>
                </c:pt>
                <c:pt idx="7">
                  <c:v>87</c:v>
                </c:pt>
                <c:pt idx="8">
                  <c:v>90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0.91959290560647544</c:v>
                </c:pt>
                <c:pt idx="1">
                  <c:v>0.73842399714319729</c:v>
                </c:pt>
                <c:pt idx="2">
                  <c:v>0.49006070705868349</c:v>
                </c:pt>
                <c:pt idx="3">
                  <c:v>0.24604831494184312</c:v>
                </c:pt>
                <c:pt idx="4">
                  <c:v>6.6388308977035487E-2</c:v>
                </c:pt>
                <c:pt idx="5">
                  <c:v>3.0002982403817477E-2</c:v>
                </c:pt>
                <c:pt idx="6">
                  <c:v>1.1481261154074957E-2</c:v>
                </c:pt>
                <c:pt idx="7">
                  <c:v>3.2718619869125522E-3</c:v>
                </c:pt>
                <c:pt idx="8">
                  <c:v>5.9488399762046407E-5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9-4500-B539-6D8CBA55B9EC}"/>
            </c:ext>
          </c:extLst>
        </c:ser>
        <c:ser>
          <c:idx val="1"/>
          <c:order val="1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  <c:pt idx="6">
                  <c:v>84</c:v>
                </c:pt>
                <c:pt idx="7">
                  <c:v>87</c:v>
                </c:pt>
                <c:pt idx="8">
                  <c:v>90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0.93301270412512727</c:v>
                </c:pt>
                <c:pt idx="1">
                  <c:v>0.7500000077350204</c:v>
                </c:pt>
                <c:pt idx="2">
                  <c:v>0.50000001339744826</c:v>
                </c:pt>
                <c:pt idx="3">
                  <c:v>0.25000001547004103</c:v>
                </c:pt>
                <c:pt idx="4">
                  <c:v>6.6987309272321258E-2</c:v>
                </c:pt>
                <c:pt idx="5">
                  <c:v>3.0153697753174689E-2</c:v>
                </c:pt>
                <c:pt idx="6">
                  <c:v>1.0926204832671886E-2</c:v>
                </c:pt>
                <c:pt idx="7">
                  <c:v>2.7390550233323801E-3</c:v>
                </c:pt>
                <c:pt idx="8">
                  <c:v>7.1796648300372334E-16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09-4500-B539-6D8CBA55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55343"/>
        <c:axId val="1524031791"/>
      </c:scatterChart>
      <c:valAx>
        <c:axId val="15286553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031791"/>
        <c:crosses val="autoZero"/>
        <c:crossBetween val="midCat"/>
      </c:valAx>
      <c:valAx>
        <c:axId val="15240317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6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605897</xdr:colOff>
      <xdr:row>2</xdr:row>
      <xdr:rowOff>67734</xdr:rowOff>
    </xdr:from>
    <xdr:to>
      <xdr:col>11</xdr:col>
      <xdr:colOff>362480</xdr:colOff>
      <xdr:row>17</xdr:row>
      <xdr:rowOff>112184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7DB657-1864-4EBE-BDDC-6EFF504B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16" zoomScale="137" workbookViewId="0">
      <selection activeCell="D30" sqref="D30"/>
    </sheetView>
  </sheetViews>
  <sheetFormatPr defaultRowHeight="14.25" x14ac:dyDescent="0.2"/>
  <cols>
    <col min="5" max="5" width="19.625" customWidth="1"/>
  </cols>
  <sheetData>
    <row r="1" spans="1:6" x14ac:dyDescent="0.2">
      <c r="A1" s="1" t="s">
        <v>0</v>
      </c>
      <c r="B1" s="1">
        <v>1</v>
      </c>
      <c r="C1" s="1">
        <v>2</v>
      </c>
      <c r="D1" s="1">
        <v>3</v>
      </c>
      <c r="E1" s="1" t="s">
        <v>1</v>
      </c>
      <c r="F1" s="1" t="s">
        <v>2</v>
      </c>
    </row>
    <row r="2" spans="1:6" x14ac:dyDescent="0.2">
      <c r="A2" s="1" t="s">
        <v>3</v>
      </c>
      <c r="B2" s="2">
        <v>86.1</v>
      </c>
      <c r="C2" s="2">
        <v>86.2</v>
      </c>
      <c r="D2" s="2">
        <v>85.5</v>
      </c>
      <c r="E2" s="3">
        <f>_xlfn.STDEV.P(B2:D2)</f>
        <v>0.30912061651652328</v>
      </c>
      <c r="F2" s="2">
        <f>AVERAGE(B2:D2)</f>
        <v>85.933333333333337</v>
      </c>
    </row>
    <row r="4" spans="1:6" x14ac:dyDescent="0.2">
      <c r="A4" s="1" t="s">
        <v>0</v>
      </c>
      <c r="B4" s="1" t="s">
        <v>4</v>
      </c>
      <c r="C4" s="1" t="s">
        <v>5</v>
      </c>
    </row>
    <row r="5" spans="1:6" x14ac:dyDescent="0.2">
      <c r="A5" s="1">
        <v>1</v>
      </c>
      <c r="B5" s="4">
        <v>17.548999999999999</v>
      </c>
      <c r="C5" s="4">
        <v>2E-3</v>
      </c>
    </row>
    <row r="6" spans="1:6" x14ac:dyDescent="0.2">
      <c r="A6" s="1">
        <v>2</v>
      </c>
      <c r="B6" s="4">
        <v>17.545999999999999</v>
      </c>
      <c r="C6" s="4">
        <v>1E-3</v>
      </c>
    </row>
    <row r="7" spans="1:6" x14ac:dyDescent="0.2">
      <c r="A7" s="1">
        <v>3</v>
      </c>
      <c r="B7" s="4">
        <v>17.553000000000001</v>
      </c>
      <c r="C7" s="4">
        <v>2E-3</v>
      </c>
    </row>
    <row r="8" spans="1:6" x14ac:dyDescent="0.2">
      <c r="A8" s="1" t="s">
        <v>2</v>
      </c>
      <c r="B8" s="4">
        <f>AVERAGE(B5:B7)</f>
        <v>17.549333333333333</v>
      </c>
      <c r="C8" s="4">
        <f>AVERAGE(C5:C7)</f>
        <v>1.6666666666666668E-3</v>
      </c>
    </row>
    <row r="10" spans="1:6" x14ac:dyDescent="0.2">
      <c r="A10" s="1" t="s">
        <v>0</v>
      </c>
      <c r="B10" s="1" t="s">
        <v>6</v>
      </c>
      <c r="C10" s="1" t="s">
        <v>7</v>
      </c>
      <c r="D10" s="1" t="s">
        <v>8</v>
      </c>
      <c r="E10" s="1" t="s">
        <v>9</v>
      </c>
      <c r="F10" s="1" t="s">
        <v>10</v>
      </c>
    </row>
    <row r="11" spans="1:6" x14ac:dyDescent="0.2">
      <c r="A11" s="1">
        <v>1</v>
      </c>
      <c r="B11" s="1">
        <v>0</v>
      </c>
      <c r="C11" s="2">
        <v>276.60000000000002</v>
      </c>
      <c r="D11" s="4">
        <v>16.802</v>
      </c>
      <c r="E11" s="4"/>
      <c r="F11" s="1"/>
    </row>
    <row r="12" spans="1:6" x14ac:dyDescent="0.2">
      <c r="A12" s="1">
        <v>2</v>
      </c>
      <c r="B12" s="1">
        <v>15</v>
      </c>
      <c r="C12" s="2">
        <v>291.60000000000002</v>
      </c>
      <c r="D12" s="4">
        <v>15.451000000000001</v>
      </c>
      <c r="E12" s="4">
        <v>15.679</v>
      </c>
      <c r="F12" s="4">
        <f>ABS(D12-E12)/D12*100</f>
        <v>1.4756326451362356</v>
      </c>
    </row>
    <row r="13" spans="1:6" x14ac:dyDescent="0.2">
      <c r="A13" s="1">
        <v>3</v>
      </c>
      <c r="B13" s="1">
        <v>30</v>
      </c>
      <c r="C13" s="2">
        <v>306.60000000000002</v>
      </c>
      <c r="D13" s="4">
        <v>12.407</v>
      </c>
      <c r="E13" s="4">
        <v>12.603</v>
      </c>
      <c r="F13" s="4">
        <f t="shared" ref="F13:F22" si="0">ABS(D13-E13)/D13*100</f>
        <v>1.5797533650358648</v>
      </c>
    </row>
    <row r="14" spans="1:6" x14ac:dyDescent="0.2">
      <c r="A14" s="1">
        <v>4</v>
      </c>
      <c r="B14" s="1">
        <v>45</v>
      </c>
      <c r="C14" s="2">
        <v>321.60000000000002</v>
      </c>
      <c r="D14" s="4">
        <v>8.234</v>
      </c>
      <c r="E14" s="4">
        <v>8.4030000000000005</v>
      </c>
      <c r="F14" s="4">
        <f t="shared" si="0"/>
        <v>2.052465387418029</v>
      </c>
    </row>
    <row r="15" spans="1:6" x14ac:dyDescent="0.2">
      <c r="A15" s="1">
        <v>5</v>
      </c>
      <c r="B15" s="1">
        <v>0</v>
      </c>
      <c r="C15" s="2">
        <v>276.60000000000002</v>
      </c>
      <c r="D15" s="4">
        <v>16.765000000000001</v>
      </c>
      <c r="E15" s="4"/>
      <c r="F15" s="4"/>
    </row>
    <row r="16" spans="1:6" x14ac:dyDescent="0.2">
      <c r="A16" s="1">
        <v>6</v>
      </c>
      <c r="B16" s="1">
        <v>60</v>
      </c>
      <c r="C16" s="2">
        <v>336.6</v>
      </c>
      <c r="D16" s="4">
        <v>4.125</v>
      </c>
      <c r="E16" s="4">
        <v>4.26</v>
      </c>
      <c r="F16" s="4">
        <f t="shared" si="0"/>
        <v>3.2727272727272676</v>
      </c>
    </row>
    <row r="17" spans="1:10" x14ac:dyDescent="0.2">
      <c r="A17" s="1">
        <v>7</v>
      </c>
      <c r="B17" s="1">
        <v>75</v>
      </c>
      <c r="C17" s="2">
        <v>351.6</v>
      </c>
      <c r="D17" s="4">
        <v>1.113</v>
      </c>
      <c r="E17" s="4">
        <v>1.127</v>
      </c>
      <c r="F17" s="4">
        <f t="shared" si="0"/>
        <v>1.2578616352201268</v>
      </c>
    </row>
    <row r="18" spans="1:10" x14ac:dyDescent="0.2">
      <c r="A18" s="1">
        <v>8</v>
      </c>
      <c r="B18" s="1">
        <v>80</v>
      </c>
      <c r="C18" s="2">
        <v>356.6</v>
      </c>
      <c r="D18" s="4">
        <v>0.503</v>
      </c>
      <c r="E18" s="4">
        <v>0.50800000000000001</v>
      </c>
      <c r="F18" s="4">
        <f t="shared" si="0"/>
        <v>0.9940357852882713</v>
      </c>
    </row>
    <row r="19" spans="1:10" x14ac:dyDescent="0.2">
      <c r="A19" s="1">
        <v>9</v>
      </c>
      <c r="B19" s="1">
        <v>0</v>
      </c>
      <c r="C19" s="2">
        <v>276.60000000000002</v>
      </c>
      <c r="D19" s="4">
        <v>16.809999999999999</v>
      </c>
      <c r="E19" s="4"/>
      <c r="F19" s="4"/>
    </row>
    <row r="20" spans="1:10" x14ac:dyDescent="0.2">
      <c r="A20" s="1">
        <v>10</v>
      </c>
      <c r="B20" s="1">
        <v>84</v>
      </c>
      <c r="C20" s="2">
        <v>0.6</v>
      </c>
      <c r="D20" s="4">
        <v>0.193</v>
      </c>
      <c r="E20" s="4">
        <v>0.185</v>
      </c>
      <c r="F20" s="4">
        <f t="shared" si="0"/>
        <v>4.145077720207258</v>
      </c>
    </row>
    <row r="21" spans="1:10" x14ac:dyDescent="0.2">
      <c r="A21" s="1">
        <v>11</v>
      </c>
      <c r="B21" s="1">
        <v>87</v>
      </c>
      <c r="C21" s="2">
        <v>3.6</v>
      </c>
      <c r="D21" s="4">
        <v>5.5E-2</v>
      </c>
      <c r="E21" s="4">
        <v>4.7E-2</v>
      </c>
      <c r="F21" s="4">
        <f t="shared" si="0"/>
        <v>14.545454545454545</v>
      </c>
    </row>
    <row r="22" spans="1:10" x14ac:dyDescent="0.2">
      <c r="A22" s="1">
        <v>12</v>
      </c>
      <c r="B22" s="1">
        <v>90</v>
      </c>
      <c r="C22" s="2">
        <v>6.6</v>
      </c>
      <c r="D22" s="4">
        <v>1E-3</v>
      </c>
      <c r="E22" s="4">
        <v>1.6999999999999999E-3</v>
      </c>
      <c r="F22" s="4">
        <f t="shared" si="0"/>
        <v>69.999999999999986</v>
      </c>
    </row>
    <row r="23" spans="1:10" x14ac:dyDescent="0.2">
      <c r="A23" s="1">
        <v>13</v>
      </c>
      <c r="B23" s="1">
        <v>0</v>
      </c>
      <c r="C23" s="2">
        <v>276.60000000000002</v>
      </c>
      <c r="D23" s="4">
        <v>16.794</v>
      </c>
      <c r="E23" s="4"/>
      <c r="F23" s="1"/>
    </row>
    <row r="25" spans="1:10" x14ac:dyDescent="0.2">
      <c r="A25" s="1" t="s">
        <v>0</v>
      </c>
      <c r="B25" s="1" t="s">
        <v>11</v>
      </c>
      <c r="C25" s="1" t="s">
        <v>12</v>
      </c>
      <c r="D25" s="1" t="s">
        <v>13</v>
      </c>
      <c r="E25" s="1" t="s">
        <v>4</v>
      </c>
      <c r="F25" s="1" t="s">
        <v>5</v>
      </c>
      <c r="G25" s="1" t="s">
        <v>17</v>
      </c>
      <c r="H25" s="1" t="s">
        <v>14</v>
      </c>
      <c r="I25" s="1" t="s">
        <v>15</v>
      </c>
      <c r="J25" s="1" t="s">
        <v>16</v>
      </c>
    </row>
    <row r="26" spans="1:10" x14ac:dyDescent="0.2">
      <c r="A26" s="5">
        <v>1</v>
      </c>
      <c r="B26" s="7">
        <v>0</v>
      </c>
      <c r="C26" s="7">
        <v>123.9</v>
      </c>
      <c r="D26" s="7">
        <v>275.89999999999998</v>
      </c>
      <c r="E26" s="6">
        <v>9.9209999999999994</v>
      </c>
      <c r="F26" s="6">
        <v>0</v>
      </c>
      <c r="G26" s="2">
        <f>186.6+90-D26</f>
        <v>0.70000000000004547</v>
      </c>
      <c r="H26" s="4">
        <f>F26/E26</f>
        <v>0</v>
      </c>
      <c r="I26" s="4">
        <v>0</v>
      </c>
      <c r="J26" s="4">
        <v>0</v>
      </c>
    </row>
    <row r="27" spans="1:10" x14ac:dyDescent="0.2">
      <c r="A27" s="5">
        <v>2</v>
      </c>
      <c r="B27" s="7">
        <v>22.5</v>
      </c>
      <c r="C27" s="7">
        <v>146.4</v>
      </c>
      <c r="D27" s="7">
        <v>258.7</v>
      </c>
      <c r="E27" s="6">
        <v>9.07</v>
      </c>
      <c r="F27" s="6">
        <v>1.7789999999999999</v>
      </c>
      <c r="G27" s="2">
        <f>186.6+90-D27</f>
        <v>17.900000000000034</v>
      </c>
      <c r="H27" s="4">
        <f>F27/E27</f>
        <v>0.19614112458654906</v>
      </c>
      <c r="I27" s="4" t="s">
        <v>18</v>
      </c>
      <c r="J27" s="4" t="s">
        <v>18</v>
      </c>
    </row>
    <row r="28" spans="1:10" x14ac:dyDescent="0.2">
      <c r="A28" s="5">
        <v>3</v>
      </c>
      <c r="B28" s="7">
        <v>45</v>
      </c>
      <c r="C28" s="7">
        <v>168.9</v>
      </c>
      <c r="D28" s="7">
        <v>320.39999999999998</v>
      </c>
      <c r="E28" s="6">
        <v>6.3079999999999998</v>
      </c>
      <c r="F28" s="6">
        <v>5.6230000000000002</v>
      </c>
      <c r="G28" s="2">
        <f>186.6+90-D28</f>
        <v>-43.799999999999955</v>
      </c>
      <c r="H28" s="4">
        <f t="shared" ref="H28:H30" si="1">F28/E28</f>
        <v>0.89140773620798996</v>
      </c>
      <c r="I28" s="4">
        <v>86.86</v>
      </c>
      <c r="J28" s="4" t="s">
        <v>18</v>
      </c>
    </row>
    <row r="29" spans="1:10" x14ac:dyDescent="0.2">
      <c r="A29" s="5">
        <v>4</v>
      </c>
      <c r="B29" s="7">
        <v>67.5</v>
      </c>
      <c r="C29" s="7">
        <v>191.4</v>
      </c>
      <c r="D29" s="7">
        <v>119</v>
      </c>
      <c r="E29" s="6">
        <v>12.861000000000001</v>
      </c>
      <c r="F29" s="6">
        <v>1.778</v>
      </c>
      <c r="G29" s="2">
        <f>186.6+90-D29</f>
        <v>157.60000000000002</v>
      </c>
      <c r="H29" s="4">
        <f>F29/E29</f>
        <v>0.13824741466448953</v>
      </c>
      <c r="I29" s="4">
        <v>67.50668684</v>
      </c>
      <c r="J29" s="4">
        <f>180-10.46781446</f>
        <v>169.53218554</v>
      </c>
    </row>
    <row r="30" spans="1:10" x14ac:dyDescent="0.2">
      <c r="A30" s="5">
        <v>5</v>
      </c>
      <c r="B30" s="7">
        <v>90</v>
      </c>
      <c r="C30" s="7">
        <v>213.9</v>
      </c>
      <c r="D30" s="7">
        <v>97.9</v>
      </c>
      <c r="E30" s="6">
        <v>14.353999999999999</v>
      </c>
      <c r="F30" s="6">
        <v>0</v>
      </c>
      <c r="G30" s="2">
        <f t="shared" ref="G27:G30" si="2">186.6+90-D30</f>
        <v>178.70000000000002</v>
      </c>
      <c r="H30" s="4">
        <f t="shared" si="1"/>
        <v>0</v>
      </c>
      <c r="I30" s="4">
        <v>0</v>
      </c>
      <c r="J30" s="4">
        <v>0</v>
      </c>
    </row>
    <row r="31" spans="1:10" x14ac:dyDescent="0.2">
      <c r="I31" s="1"/>
    </row>
    <row r="32" spans="1:10" x14ac:dyDescent="0.2">
      <c r="A32" s="1" t="s">
        <v>0</v>
      </c>
      <c r="B32" s="1" t="s">
        <v>19</v>
      </c>
      <c r="C32" s="1" t="s">
        <v>20</v>
      </c>
      <c r="D32" s="1" t="s">
        <v>21</v>
      </c>
      <c r="E32" s="1" t="s">
        <v>22</v>
      </c>
    </row>
    <row r="33" spans="1:5" x14ac:dyDescent="0.2">
      <c r="A33" s="5">
        <v>1</v>
      </c>
      <c r="B33" s="7">
        <v>0</v>
      </c>
      <c r="C33" s="7">
        <v>85.9</v>
      </c>
      <c r="D33" s="7">
        <v>7.1</v>
      </c>
      <c r="E33" s="6">
        <v>-0.5</v>
      </c>
    </row>
    <row r="34" spans="1:5" x14ac:dyDescent="0.2">
      <c r="A34" s="5">
        <v>2</v>
      </c>
      <c r="B34" s="7">
        <v>15</v>
      </c>
      <c r="C34" s="7">
        <v>100.9</v>
      </c>
      <c r="D34" s="7">
        <v>350.5</v>
      </c>
      <c r="E34" s="6">
        <v>16.100000000000001</v>
      </c>
    </row>
    <row r="35" spans="1:5" x14ac:dyDescent="0.2">
      <c r="A35" s="5">
        <v>3</v>
      </c>
      <c r="B35" s="7">
        <v>30</v>
      </c>
      <c r="C35" s="7">
        <v>115.9</v>
      </c>
      <c r="D35" s="7">
        <v>333.4</v>
      </c>
      <c r="E35" s="6">
        <v>33.200000000000003</v>
      </c>
    </row>
    <row r="36" spans="1:5" x14ac:dyDescent="0.2">
      <c r="A36" s="5">
        <v>4</v>
      </c>
      <c r="B36" s="7">
        <v>45</v>
      </c>
      <c r="C36" s="7">
        <v>130</v>
      </c>
      <c r="D36" s="7">
        <v>318.10000000000002</v>
      </c>
      <c r="E36" s="6">
        <v>48.5</v>
      </c>
    </row>
    <row r="38" spans="1:5" x14ac:dyDescent="0.2">
      <c r="A38" s="1" t="s">
        <v>0</v>
      </c>
      <c r="B38" s="1" t="s">
        <v>19</v>
      </c>
      <c r="C38" s="1" t="s">
        <v>20</v>
      </c>
      <c r="D38" s="1" t="s">
        <v>21</v>
      </c>
      <c r="E38" s="1" t="s">
        <v>22</v>
      </c>
    </row>
    <row r="39" spans="1:5" x14ac:dyDescent="0.2">
      <c r="A39" s="5">
        <v>1</v>
      </c>
      <c r="B39" s="7">
        <v>0</v>
      </c>
      <c r="C39" s="7">
        <v>85.9</v>
      </c>
      <c r="D39" s="7">
        <v>186.2</v>
      </c>
      <c r="E39" s="6">
        <v>0.4</v>
      </c>
    </row>
    <row r="40" spans="1:5" x14ac:dyDescent="0.2">
      <c r="A40" s="5">
        <v>2</v>
      </c>
      <c r="B40" s="7">
        <v>15</v>
      </c>
      <c r="C40" s="7">
        <v>100.9</v>
      </c>
      <c r="D40" s="7">
        <v>199.7</v>
      </c>
      <c r="E40" s="6">
        <v>-13.1</v>
      </c>
    </row>
    <row r="41" spans="1:5" x14ac:dyDescent="0.2">
      <c r="A41" s="5">
        <v>3</v>
      </c>
      <c r="B41" s="7">
        <v>30</v>
      </c>
      <c r="C41" s="7">
        <v>115.9</v>
      </c>
      <c r="D41" s="7">
        <v>213.8</v>
      </c>
      <c r="E41" s="6">
        <v>-27.2</v>
      </c>
    </row>
    <row r="42" spans="1:5" x14ac:dyDescent="0.2">
      <c r="A42" s="5">
        <v>4</v>
      </c>
      <c r="B42" s="7">
        <v>45</v>
      </c>
      <c r="C42" s="7">
        <v>130</v>
      </c>
      <c r="D42" s="7">
        <v>229.6</v>
      </c>
      <c r="E42" s="6">
        <v>-43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2BB6-E9D2-45B5-90F8-6C4885387FEA}">
  <dimension ref="A1:D10"/>
  <sheetViews>
    <sheetView topLeftCell="C1" zoomScale="180" workbookViewId="0">
      <selection activeCell="L17" sqref="L17"/>
    </sheetView>
  </sheetViews>
  <sheetFormatPr defaultRowHeight="14.25" x14ac:dyDescent="0.2"/>
  <cols>
    <col min="2" max="2" width="21" customWidth="1"/>
  </cols>
  <sheetData>
    <row r="1" spans="1:4" x14ac:dyDescent="0.2">
      <c r="A1" s="1" t="s">
        <v>6</v>
      </c>
      <c r="B1" s="1" t="s">
        <v>8</v>
      </c>
      <c r="C1" t="s">
        <v>23</v>
      </c>
      <c r="D1" t="s">
        <v>24</v>
      </c>
    </row>
    <row r="2" spans="1:4" x14ac:dyDescent="0.2">
      <c r="A2" s="1">
        <v>15</v>
      </c>
      <c r="B2" s="4">
        <v>15.451000000000001</v>
      </c>
      <c r="C2">
        <f>B2/16.802</f>
        <v>0.91959290560647544</v>
      </c>
      <c r="D2">
        <f>COS(A2/180*3.1415926)*COS(A2/180*3.1415926)</f>
        <v>0.93301270412512727</v>
      </c>
    </row>
    <row r="3" spans="1:4" x14ac:dyDescent="0.2">
      <c r="A3" s="1">
        <v>30</v>
      </c>
      <c r="B3" s="4">
        <v>12.407</v>
      </c>
      <c r="C3">
        <f t="shared" ref="C3:C4" si="0">B3/16.802</f>
        <v>0.73842399714319729</v>
      </c>
      <c r="D3">
        <f t="shared" ref="D3:D10" si="1">COS(A3/180*3.1415926)*COS(A3/180*3.1415926)</f>
        <v>0.7500000077350204</v>
      </c>
    </row>
    <row r="4" spans="1:4" x14ac:dyDescent="0.2">
      <c r="A4" s="1">
        <v>45</v>
      </c>
      <c r="B4" s="4">
        <v>8.234</v>
      </c>
      <c r="C4">
        <f t="shared" si="0"/>
        <v>0.49006070705868349</v>
      </c>
      <c r="D4">
        <f t="shared" si="1"/>
        <v>0.50000001339744826</v>
      </c>
    </row>
    <row r="5" spans="1:4" x14ac:dyDescent="0.2">
      <c r="A5" s="1">
        <v>60</v>
      </c>
      <c r="B5" s="4">
        <v>4.125</v>
      </c>
      <c r="C5">
        <f>B5/16.765</f>
        <v>0.24604831494184312</v>
      </c>
      <c r="D5">
        <f t="shared" si="1"/>
        <v>0.25000001547004103</v>
      </c>
    </row>
    <row r="6" spans="1:4" x14ac:dyDescent="0.2">
      <c r="A6" s="1">
        <v>75</v>
      </c>
      <c r="B6" s="4">
        <v>1.113</v>
      </c>
      <c r="C6">
        <f t="shared" ref="C6:C7" si="2">B6/16.765</f>
        <v>6.6388308977035487E-2</v>
      </c>
      <c r="D6">
        <f t="shared" si="1"/>
        <v>6.6987309272321258E-2</v>
      </c>
    </row>
    <row r="7" spans="1:4" x14ac:dyDescent="0.2">
      <c r="A7" s="1">
        <v>80</v>
      </c>
      <c r="B7" s="4">
        <v>0.503</v>
      </c>
      <c r="C7">
        <f t="shared" si="2"/>
        <v>3.0002982403817477E-2</v>
      </c>
      <c r="D7">
        <f t="shared" si="1"/>
        <v>3.0153697753174689E-2</v>
      </c>
    </row>
    <row r="8" spans="1:4" x14ac:dyDescent="0.2">
      <c r="A8" s="1">
        <v>84</v>
      </c>
      <c r="B8" s="4">
        <v>0.193</v>
      </c>
      <c r="C8">
        <f>B8/16.81</f>
        <v>1.1481261154074957E-2</v>
      </c>
      <c r="D8">
        <f t="shared" si="1"/>
        <v>1.0926204832671886E-2</v>
      </c>
    </row>
    <row r="9" spans="1:4" x14ac:dyDescent="0.2">
      <c r="A9" s="1">
        <v>87</v>
      </c>
      <c r="B9" s="4">
        <v>5.5E-2</v>
      </c>
      <c r="C9">
        <f t="shared" ref="C9:C10" si="3">B9/16.81</f>
        <v>3.2718619869125522E-3</v>
      </c>
      <c r="D9">
        <f t="shared" si="1"/>
        <v>2.7390550233323801E-3</v>
      </c>
    </row>
    <row r="10" spans="1:4" x14ac:dyDescent="0.2">
      <c r="A10" s="1">
        <v>90</v>
      </c>
      <c r="B10" s="4">
        <v>1E-3</v>
      </c>
      <c r="C10">
        <f t="shared" si="3"/>
        <v>5.9488399762046407E-5</v>
      </c>
      <c r="D10">
        <f t="shared" si="1"/>
        <v>7.1796648300372334E-16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2019-06-02T17:58:03Z</dcterms:modified>
</cp:coreProperties>
</file>