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1E5229ECFDF4489FB9068DCF2E03890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24490" y="8557260"/>
          <a:ext cx="5581650" cy="7610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BE7BCC9AD9DD4D029667A309A392DF0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74350" y="40777160"/>
          <a:ext cx="8905875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5F2A84AF503E44E1BF25816FDD3AA4B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362190" y="718820"/>
          <a:ext cx="4476750" cy="3848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66FDC9D3CBF48C48ED74307192C87D5"/>
        <xdr:cNvPicPr>
          <a:picLocks noChangeAspect="1"/>
        </xdr:cNvPicPr>
      </xdr:nvPicPr>
      <xdr:blipFill>
        <a:blip r:embed="rId4"/>
        <a:srcRect l="12339" r="5111" b="4853"/>
        <a:stretch>
          <a:fillRect/>
        </a:stretch>
      </xdr:blipFill>
      <xdr:spPr>
        <a:xfrm rot="5400000">
          <a:off x="9295765" y="3812540"/>
          <a:ext cx="4641215" cy="97008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ECF924F8728E46A98BB6792F1949C79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674350" y="26623010"/>
          <a:ext cx="6419850" cy="3486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C652A8B9C74B4BA0B043EED9024D349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674350" y="25279985"/>
          <a:ext cx="8677275" cy="5410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96E937D2C854A1289C654071547248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524490" y="12510135"/>
          <a:ext cx="11725275" cy="3905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376728A2337847A5B48712D970E0AB6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524490" y="18015585"/>
          <a:ext cx="10096500" cy="1771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04B6D3B374E44C02BBC85A277D85CD3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674350" y="23192105"/>
          <a:ext cx="11887200" cy="2324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E5E6013783043E5B14EC6090C2314D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674350" y="27604085"/>
          <a:ext cx="11972925" cy="779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91FA291CBA2E49BEA83DD95AF63B6E8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785350" y="37997130"/>
          <a:ext cx="12934950" cy="457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F845000D7B274116B110D0F0AA38EA0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674350" y="36704905"/>
          <a:ext cx="4695825" cy="1638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78BC5C753C0245C4ADE390BD82A505D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674350" y="49520475"/>
          <a:ext cx="5791200" cy="2971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68FC60397865412D9E3029106A4E915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674350" y="41967785"/>
          <a:ext cx="4314825" cy="3390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78EFCF7CA942491396730007E162728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674350" y="41348660"/>
          <a:ext cx="10858500" cy="5429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C4F2E1A1771749B8877D3BF79978FA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674350" y="53121560"/>
          <a:ext cx="9182100" cy="1552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E8582D5F91134A9CA4D759E29A63460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524490" y="10132060"/>
          <a:ext cx="6172200" cy="5648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87D978A1131747D08D7F1BF45FC8EA5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674350" y="54264560"/>
          <a:ext cx="10048875" cy="6743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6C176616F9B14577BB768FDE71DE2F9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731500" y="59594750"/>
          <a:ext cx="9467850" cy="1762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EBD299CA2F1948DEB90D2EB9916EDF6C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674350" y="46996350"/>
          <a:ext cx="10753725" cy="2095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CDAB399B57644E81BC67FF4A1C3EEF6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731500" y="62452250"/>
          <a:ext cx="4724400" cy="583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C86E2F30368B4B248FA9E0BD1B11BA4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525125" y="19847560"/>
          <a:ext cx="10896600" cy="456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0D1183B947304B38B7A2A819745A485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0674350" y="58004075"/>
          <a:ext cx="8439150" cy="3857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A2B2DA9FED0E489FAC3F7B3E85EB88FB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731500" y="63256160"/>
          <a:ext cx="8153400" cy="7877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5B289EE528DD4524B3BC5569130646D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731500" y="61175900"/>
          <a:ext cx="7410450" cy="4991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F8A7F10573D841DC883F7154226A512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731500" y="71252080"/>
          <a:ext cx="10668000" cy="7010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7C0A0CC66A0B451B9DB03ACF990737E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0524490" y="7871460"/>
          <a:ext cx="12296775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4F655351ACAD4500A7D68E14948A038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0674350" y="28747085"/>
          <a:ext cx="7896225" cy="2647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A5C97B4180114F0993DDB07F6FDA0911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0674350" y="30461585"/>
          <a:ext cx="7800975" cy="7496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52013376E2924CACA97574030E4D48B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785350" y="36219130"/>
          <a:ext cx="6867525" cy="2619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599A402FC59F4CF4B08CEA3EEC63F98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0731500" y="58889900"/>
          <a:ext cx="9096375" cy="3581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" name="ID_BB50EE707B314E119F7FDDB2740CC29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908540" y="5598160"/>
          <a:ext cx="8953500" cy="436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DFA93F4A50E54C55BF0F32D597F0341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990965" y="16109950"/>
          <a:ext cx="7905750" cy="5448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311B6F2572B341DDAFC031BA7BF9E01A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0525125" y="20628610"/>
          <a:ext cx="11715750" cy="7391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D5E07232D7614FFB8A40D55F3CD80EB2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0731500" y="62318900"/>
          <a:ext cx="8324850" cy="26193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<sst xmlns="http://schemas.openxmlformats.org/spreadsheetml/2006/main" count="690" uniqueCount="462">
  <si>
    <r>
      <rPr>
        <b/>
        <sz val="11"/>
        <color theme="1"/>
        <rFont val="Times New Roman"/>
        <charset val="134"/>
      </rPr>
      <t>WOS: greenhouse gases, wastewater treatment plants</t>
    </r>
    <r>
      <rPr>
        <b/>
        <sz val="11"/>
        <color theme="1"/>
        <rFont val="宋体"/>
        <charset val="134"/>
      </rPr>
      <t>（吨</t>
    </r>
    <r>
      <rPr>
        <b/>
        <sz val="11"/>
        <color theme="1"/>
        <rFont val="Times New Roman"/>
        <charset val="134"/>
      </rPr>
      <t xml:space="preserve"> CO2eq/</t>
    </r>
    <r>
      <rPr>
        <b/>
        <sz val="11"/>
        <color theme="1"/>
        <rFont val="宋体"/>
        <charset val="134"/>
      </rPr>
      <t>万立方米污水）</t>
    </r>
  </si>
  <si>
    <t>方法学</t>
  </si>
  <si>
    <t>文献编号</t>
  </si>
  <si>
    <t>标题</t>
  </si>
  <si>
    <r>
      <rPr>
        <b/>
        <sz val="11"/>
        <color theme="1"/>
        <rFont val="Times New Roman"/>
        <charset val="134"/>
      </rPr>
      <t>CO</t>
    </r>
    <r>
      <rPr>
        <b/>
        <vertAlign val="subscript"/>
        <sz val="11"/>
        <color theme="1"/>
        <rFont val="Times New Roman"/>
        <charset val="134"/>
      </rPr>
      <t>2</t>
    </r>
  </si>
  <si>
    <r>
      <rPr>
        <b/>
        <sz val="11"/>
        <color theme="1"/>
        <rFont val="Times New Roman"/>
        <charset val="134"/>
      </rPr>
      <t>CH</t>
    </r>
    <r>
      <rPr>
        <b/>
        <vertAlign val="subscript"/>
        <sz val="11"/>
        <color theme="1"/>
        <rFont val="Times New Roman"/>
        <charset val="134"/>
      </rPr>
      <t>4</t>
    </r>
  </si>
  <si>
    <r>
      <rPr>
        <b/>
        <sz val="11"/>
        <color theme="1"/>
        <rFont val="Times New Roman"/>
        <charset val="134"/>
      </rPr>
      <t>N</t>
    </r>
    <r>
      <rPr>
        <b/>
        <vertAlign val="subscript"/>
        <sz val="11"/>
        <color theme="1"/>
        <rFont val="Times New Roman"/>
        <charset val="134"/>
      </rPr>
      <t>2</t>
    </r>
    <r>
      <rPr>
        <b/>
        <sz val="11"/>
        <color theme="1"/>
        <rFont val="Times New Roman"/>
        <charset val="134"/>
      </rPr>
      <t>O</t>
    </r>
  </si>
  <si>
    <t>截图</t>
  </si>
  <si>
    <t>研究区域</t>
  </si>
  <si>
    <t>排放源位置</t>
  </si>
  <si>
    <r>
      <rPr>
        <b/>
        <sz val="11"/>
        <color theme="1"/>
        <rFont val="仿宋"/>
        <charset val="134"/>
      </rPr>
      <t>处理规模（万立方米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仿宋"/>
        <charset val="134"/>
      </rPr>
      <t>天）</t>
    </r>
  </si>
  <si>
    <t>规模等级</t>
  </si>
  <si>
    <t>局限性</t>
  </si>
  <si>
    <t>备注</t>
  </si>
  <si>
    <t>排放因子法</t>
  </si>
  <si>
    <t>1-1</t>
  </si>
  <si>
    <t>Calculation of greenhouse gas emissions in Canary Islands wastewater treatment plants</t>
  </si>
  <si>
    <r>
      <rPr>
        <sz val="11"/>
        <color theme="1"/>
        <rFont val="仿宋"/>
        <charset val="134"/>
      </rPr>
      <t>厂一：</t>
    </r>
    <r>
      <rPr>
        <sz val="11"/>
        <color theme="1"/>
        <rFont val="Times New Roman"/>
        <charset val="134"/>
      </rPr>
      <t>24.6598</t>
    </r>
  </si>
  <si>
    <r>
      <rPr>
        <sz val="11"/>
        <color theme="1"/>
        <rFont val="仿宋"/>
        <charset val="134"/>
      </rPr>
      <t>厂一：</t>
    </r>
    <r>
      <rPr>
        <sz val="11"/>
        <color theme="1"/>
        <rFont val="Times New Roman"/>
        <charset val="134"/>
      </rPr>
      <t>3.3767</t>
    </r>
  </si>
  <si>
    <t>西班牙加那利群岛</t>
  </si>
  <si>
    <t>污水处理过程，污泥处置</t>
  </si>
  <si>
    <t>IPCC 2006</t>
  </si>
  <si>
    <t>Ⅴ</t>
  </si>
  <si>
    <t>缺乏本地排放因子，数据可获得性差，季节性变化未考虑</t>
  </si>
  <si>
    <r>
      <rPr>
        <sz val="11"/>
        <color theme="1"/>
        <rFont val="Times New Roman"/>
        <charset val="134"/>
      </rPr>
      <t>142</t>
    </r>
    <r>
      <rPr>
        <sz val="11"/>
        <color theme="1"/>
        <rFont val="仿宋"/>
        <charset val="134"/>
      </rPr>
      <t>座中选取</t>
    </r>
    <r>
      <rPr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座代表性</t>
    </r>
    <r>
      <rPr>
        <sz val="11"/>
        <color theme="1"/>
        <rFont val="Times New Roman"/>
        <charset val="134"/>
      </rPr>
      <t>WWTP</t>
    </r>
    <r>
      <rPr>
        <sz val="11"/>
        <color theme="1"/>
        <rFont val="仿宋"/>
        <charset val="134"/>
      </rPr>
      <t>，采用</t>
    </r>
    <r>
      <rPr>
        <sz val="11"/>
        <rFont val="Times New Roman"/>
        <charset val="134"/>
      </rPr>
      <t>IPCC</t>
    </r>
    <r>
      <rPr>
        <sz val="11"/>
        <color theme="1"/>
        <rFont val="仿宋"/>
        <charset val="134"/>
      </rPr>
      <t>排放因子计算</t>
    </r>
  </si>
  <si>
    <t>1-2</t>
  </si>
  <si>
    <r>
      <rPr>
        <sz val="11"/>
        <color theme="1"/>
        <rFont val="仿宋"/>
        <charset val="134"/>
      </rPr>
      <t>厂二：</t>
    </r>
    <r>
      <rPr>
        <sz val="11"/>
        <color theme="1"/>
        <rFont val="Times New Roman"/>
        <charset val="134"/>
      </rPr>
      <t>13.6438</t>
    </r>
  </si>
  <si>
    <r>
      <rPr>
        <sz val="11"/>
        <color theme="1"/>
        <rFont val="仿宋"/>
        <charset val="134"/>
      </rPr>
      <t>厂二：</t>
    </r>
    <r>
      <rPr>
        <sz val="11"/>
        <color theme="1"/>
        <rFont val="Times New Roman"/>
        <charset val="134"/>
      </rPr>
      <t>12.6684</t>
    </r>
  </si>
  <si>
    <t>Analysis of a wastewater treatment plant for energy consumption and greenhouse gas emissions</t>
  </si>
  <si>
    <t>印度哈里亚纳邦罗塔克</t>
  </si>
  <si>
    <t>污水处理过程</t>
  </si>
  <si>
    <t>IPCC 2019</t>
  </si>
  <si>
    <r>
      <rPr>
        <sz val="11"/>
        <color theme="1"/>
        <rFont val="仿宋"/>
        <charset val="134"/>
      </rPr>
      <t>未考虑</t>
    </r>
    <r>
      <rPr>
        <sz val="11"/>
        <color theme="1"/>
        <rFont val="Times New Roman"/>
        <charset val="134"/>
      </rPr>
      <t>N₂O</t>
    </r>
    <r>
      <rPr>
        <sz val="11"/>
        <color theme="1"/>
        <rFont val="仿宋"/>
        <charset val="134"/>
      </rPr>
      <t>的大气累积，未考虑</t>
    </r>
    <r>
      <rPr>
        <sz val="11"/>
        <color theme="1"/>
        <rFont val="Times New Roman"/>
        <charset val="134"/>
      </rPr>
      <t>CH₄</t>
    </r>
    <r>
      <rPr>
        <sz val="11"/>
        <color theme="1"/>
        <rFont val="仿宋"/>
        <charset val="134"/>
      </rPr>
      <t>回收利用，数据来源单一，未考虑季节性变化</t>
    </r>
  </si>
  <si>
    <r>
      <rPr>
        <sz val="11"/>
        <color theme="1"/>
        <rFont val="仿宋"/>
        <charset val="134"/>
      </rPr>
      <t>一个厂，基于</t>
    </r>
    <r>
      <rPr>
        <sz val="11"/>
        <color theme="1"/>
        <rFont val="Times New Roman"/>
        <charset val="134"/>
      </rPr>
      <t>IPCC 2019</t>
    </r>
  </si>
  <si>
    <t>Assessing the environmental impacts and greenhouse gas emissions from the common municipal wastewater treatment systems</t>
  </si>
  <si>
    <t>西班牙</t>
  </si>
  <si>
    <t>IPCC</t>
  </si>
  <si>
    <r>
      <rPr>
        <sz val="11"/>
        <rFont val="仿宋"/>
        <charset val="134"/>
      </rPr>
      <t>低于</t>
    </r>
    <r>
      <rPr>
        <sz val="11"/>
        <rFont val="Times New Roman"/>
        <charset val="134"/>
      </rPr>
      <t>Ⅴ</t>
    </r>
  </si>
  <si>
    <t>数据来源限制</t>
  </si>
  <si>
    <r>
      <rPr>
        <sz val="11"/>
        <rFont val="仿宋"/>
        <charset val="134"/>
      </rPr>
      <t>一个厂，采用生命周期评估（</t>
    </r>
    <r>
      <rPr>
        <sz val="11"/>
        <rFont val="Times New Roman"/>
        <charset val="134"/>
      </rPr>
      <t>LCA</t>
    </r>
    <r>
      <rPr>
        <sz val="11"/>
        <rFont val="仿宋"/>
        <charset val="134"/>
      </rPr>
      <t>）</t>
    </r>
    <r>
      <rPr>
        <sz val="11"/>
        <rFont val="Times New Roman"/>
        <charset val="134"/>
      </rPr>
      <t xml:space="preserve"> </t>
    </r>
    <r>
      <rPr>
        <sz val="11"/>
        <rFont val="仿宋"/>
        <charset val="134"/>
      </rPr>
      <t>和</t>
    </r>
    <r>
      <rPr>
        <sz val="11"/>
        <rFont val="Times New Roman"/>
        <charset val="134"/>
      </rPr>
      <t>IPCC</t>
    </r>
    <r>
      <rPr>
        <sz val="11"/>
        <rFont val="仿宋"/>
        <charset val="134"/>
      </rPr>
      <t>，但此处是</t>
    </r>
    <r>
      <rPr>
        <sz val="11"/>
        <rFont val="Times New Roman"/>
        <charset val="134"/>
      </rPr>
      <t>IPCC</t>
    </r>
  </si>
  <si>
    <t>Conventional and zero liquid discharge treatment plants for textile wastewater through the lens of carbon footprint analysis</t>
  </si>
  <si>
    <t>印度泰米尔纳德邦蒂鲁普尔地区</t>
  </si>
  <si>
    <r>
      <rPr>
        <sz val="11"/>
        <color theme="1"/>
        <rFont val="仿宋"/>
        <charset val="134"/>
      </rPr>
      <t>低于</t>
    </r>
    <r>
      <rPr>
        <sz val="11"/>
        <color theme="1"/>
        <rFont val="Times New Roman"/>
        <charset val="134"/>
      </rPr>
      <t>Ⅴ</t>
    </r>
  </si>
  <si>
    <r>
      <rPr>
        <sz val="11"/>
        <color theme="1"/>
        <rFont val="仿宋"/>
        <charset val="134"/>
      </rPr>
      <t>研究发现，</t>
    </r>
    <r>
      <rPr>
        <sz val="11"/>
        <color theme="1"/>
        <rFont val="Times New Roman"/>
        <charset val="134"/>
      </rPr>
      <t xml:space="preserve"> ZLD </t>
    </r>
    <r>
      <rPr>
        <sz val="11"/>
        <color theme="1"/>
        <rFont val="仿宋"/>
        <charset val="134"/>
      </rPr>
      <t>处理设施的碳足迹约为传统处理厂的</t>
    </r>
    <r>
      <rPr>
        <sz val="11"/>
        <color theme="1"/>
        <rFont val="Times New Roman"/>
        <charset val="134"/>
      </rPr>
      <t>1.36</t>
    </r>
    <r>
      <rPr>
        <sz val="11"/>
        <color theme="1"/>
        <rFont val="仿宋"/>
        <charset val="134"/>
      </rPr>
      <t>倍。</t>
    </r>
  </si>
  <si>
    <r>
      <rPr>
        <sz val="11"/>
        <color theme="1"/>
        <rFont val="仿宋"/>
        <charset val="134"/>
      </rPr>
      <t>一个厂，某</t>
    </r>
    <r>
      <rPr>
        <sz val="11"/>
        <color theme="1"/>
        <rFont val="Times New Roman"/>
        <charset val="134"/>
      </rPr>
      <t xml:space="preserve"> 440 </t>
    </r>
    <r>
      <rPr>
        <sz val="11"/>
        <color theme="1"/>
        <rFont val="仿宋"/>
        <charset val="134"/>
      </rPr>
      <t>万升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仿宋"/>
        <charset val="134"/>
      </rPr>
      <t>日处理规模的纺织废水传统处理厂与零液体排放（</t>
    </r>
    <r>
      <rPr>
        <sz val="11"/>
        <color theme="1"/>
        <rFont val="Times New Roman"/>
        <charset val="134"/>
      </rPr>
      <t>ZLD</t>
    </r>
    <r>
      <rPr>
        <sz val="11"/>
        <color theme="1"/>
        <rFont val="仿宋"/>
        <charset val="134"/>
      </rPr>
      <t>）处理厂的具体温室气体（</t>
    </r>
    <r>
      <rPr>
        <sz val="11"/>
        <color theme="1"/>
        <rFont val="Times New Roman"/>
        <charset val="134"/>
      </rPr>
      <t>GHG</t>
    </r>
    <r>
      <rPr>
        <sz val="11"/>
        <color theme="1"/>
        <rFont val="仿宋"/>
        <charset val="134"/>
      </rPr>
      <t>）排放数据，</t>
    </r>
    <r>
      <rPr>
        <sz val="11"/>
        <color theme="1"/>
        <rFont val="Times New Roman"/>
        <charset val="134"/>
      </rPr>
      <t>IPCC</t>
    </r>
    <r>
      <rPr>
        <sz val="11"/>
        <color theme="1"/>
        <rFont val="仿宋"/>
        <charset val="134"/>
      </rPr>
      <t>计算</t>
    </r>
  </si>
  <si>
    <t>Minimization of greenhouse gas emissions from extended aeration
activated sludge process</t>
  </si>
  <si>
    <t>土耳其西部</t>
  </si>
  <si>
    <t>一个厂，肉类加工废水（高浓度有机废水）</t>
  </si>
  <si>
    <t>Desempenho energético e pegada de carbono de um sistema de esgotamento sanitário centralizado no nordeste brasileiro</t>
  </si>
  <si>
    <t>巴西巴伊亚州</t>
  </si>
  <si>
    <t>污水处理过程、污泥处置</t>
  </si>
  <si>
    <r>
      <rPr>
        <sz val="11"/>
        <color theme="1"/>
        <rFont val="仿宋"/>
        <charset val="134"/>
      </rPr>
      <t>未考虑雨污混流的影响</t>
    </r>
    <r>
      <rPr>
        <sz val="11"/>
        <color theme="1"/>
        <rFont val="Times New Roman"/>
        <charset val="134"/>
      </rPr>
      <t>,</t>
    </r>
    <r>
      <rPr>
        <sz val="11"/>
        <color theme="1"/>
        <rFont val="仿宋"/>
        <charset val="134"/>
      </rPr>
      <t>雨水渗入会稀释有机负荷，影响排放估算的准确性</t>
    </r>
  </si>
  <si>
    <r>
      <rPr>
        <sz val="11"/>
        <color theme="1"/>
        <rFont val="仿宋"/>
        <charset val="134"/>
      </rPr>
      <t>评估一套集中式废水处理系统的运行与维护状况，该系统由三个子系统组成，为巴西东北部</t>
    </r>
    <r>
      <rPr>
        <sz val="11"/>
        <color theme="1"/>
        <rFont val="Times New Roman"/>
        <charset val="134"/>
      </rPr>
      <t>36.7</t>
    </r>
    <r>
      <rPr>
        <sz val="11"/>
        <color theme="1"/>
        <rFont val="仿宋"/>
        <charset val="134"/>
      </rPr>
      <t>万居民提供服务</t>
    </r>
  </si>
  <si>
    <r>
      <rPr>
        <sz val="11"/>
        <color theme="1"/>
        <rFont val="Times New Roman"/>
        <charset val="134"/>
      </rPr>
      <t>Whole-system analysis reveals high greenhouse</t>
    </r>
    <r>
      <rPr>
        <sz val="11"/>
        <color theme="1"/>
        <rFont val="Arial"/>
        <charset val="134"/>
      </rPr>
      <t>_x0002_</t>
    </r>
    <r>
      <rPr>
        <sz val="11"/>
        <color theme="1"/>
        <rFont val="Times New Roman"/>
        <charset val="134"/>
      </rPr>
      <t>gas emissions from citywide sanitation in Kampala,Uganda</t>
    </r>
  </si>
  <si>
    <t>乌干达坎帕拉市</t>
  </si>
  <si>
    <t>缺乏实测数据验证，未区分不同季节和天气条件</t>
  </si>
  <si>
    <r>
      <rPr>
        <sz val="11"/>
        <color theme="1"/>
        <rFont val="仿宋"/>
        <charset val="134"/>
      </rPr>
      <t>城市总排放，</t>
    </r>
    <r>
      <rPr>
        <sz val="11"/>
        <color theme="1"/>
        <rFont val="Times New Roman"/>
        <charset val="134"/>
      </rPr>
      <t>IPCC+</t>
    </r>
    <r>
      <rPr>
        <sz val="11"/>
        <color theme="1"/>
        <rFont val="仿宋"/>
        <charset val="134"/>
      </rPr>
      <t>本地修正</t>
    </r>
  </si>
  <si>
    <t>Greenhouse gas emissions from wastewater treatment plants in China: Historical emissions and future mitigation potentials</t>
  </si>
  <si>
    <r>
      <rPr>
        <sz val="11"/>
        <color theme="1"/>
        <rFont val="仿宋"/>
        <charset val="134"/>
      </rPr>
      <t>统计年鉴</t>
    </r>
    <r>
      <rPr>
        <sz val="11"/>
        <color theme="1"/>
        <rFont val="Times New Roman"/>
        <charset val="134"/>
      </rPr>
      <t>+IPCC</t>
    </r>
  </si>
  <si>
    <r>
      <rPr>
        <sz val="11"/>
        <color theme="1"/>
        <rFont val="Times New Roman"/>
        <charset val="134"/>
      </rPr>
      <t>19500</t>
    </r>
    <r>
      <rPr>
        <sz val="11"/>
        <color theme="1"/>
        <rFont val="仿宋"/>
        <charset val="134"/>
      </rPr>
      <t>万立方米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</t>
    </r>
  </si>
  <si>
    <t>估算方法偏差，排放因子不确定性</t>
  </si>
  <si>
    <r>
      <rPr>
        <sz val="11"/>
        <color theme="1"/>
        <rFont val="仿宋"/>
        <charset val="134"/>
      </rPr>
      <t>全国</t>
    </r>
    <r>
      <rPr>
        <sz val="11"/>
        <color theme="1"/>
        <rFont val="Times New Roman"/>
        <charset val="134"/>
      </rPr>
      <t>WWTPs</t>
    </r>
    <r>
      <rPr>
        <sz val="11"/>
        <color theme="1"/>
        <rFont val="仿宋"/>
        <charset val="134"/>
      </rPr>
      <t>，全国总的</t>
    </r>
    <r>
      <rPr>
        <sz val="11"/>
        <color theme="1"/>
        <rFont val="Times New Roman"/>
        <charset val="134"/>
      </rPr>
      <t>2020</t>
    </r>
    <r>
      <rPr>
        <sz val="11"/>
        <color theme="1"/>
        <rFont val="仿宋"/>
        <charset val="134"/>
      </rPr>
      <t>年排放</t>
    </r>
  </si>
  <si>
    <t>Quantification of greenhouse gas emission from wastewater treatment plants</t>
  </si>
  <si>
    <t>加拿大安大略省圭尔夫市</t>
  </si>
  <si>
    <t>Ⅳ</t>
  </si>
  <si>
    <t>一座市政污水处理厂</t>
  </si>
  <si>
    <t>35-1</t>
  </si>
  <si>
    <t>Insight into Greenhouse Gases Emissions and Energ yConsumption of Different Full-Scale Wastewater Treatment Plants via ECAM Tool</t>
  </si>
  <si>
    <r>
      <rPr>
        <sz val="11"/>
        <color theme="1"/>
        <rFont val="仿宋"/>
        <charset val="134"/>
      </rPr>
      <t>朔州某厂：</t>
    </r>
    <r>
      <rPr>
        <sz val="11"/>
        <color theme="1"/>
        <rFont val="Times New Roman"/>
        <charset val="134"/>
      </rPr>
      <t>0.742</t>
    </r>
  </si>
  <si>
    <t>中国</t>
  </si>
  <si>
    <r>
      <rPr>
        <sz val="11"/>
        <color theme="1"/>
        <rFont val="仿宋"/>
        <charset val="134"/>
      </rPr>
      <t>研究对象：中国朔州、西安、德阳、昆明四个城市的多座不同工艺的市政污水处理厂，以及奥地利</t>
    </r>
    <r>
      <rPr>
        <sz val="11"/>
        <color theme="1"/>
        <rFont val="Times New Roman"/>
        <charset val="134"/>
      </rPr>
      <t xml:space="preserve"> Strass </t>
    </r>
    <r>
      <rPr>
        <sz val="11"/>
        <color theme="1"/>
        <rFont val="仿宋"/>
        <charset val="134"/>
      </rPr>
      <t>污水处理厂（作为低碳标杆对比）</t>
    </r>
  </si>
  <si>
    <t>35-2</t>
  </si>
  <si>
    <r>
      <rPr>
        <sz val="11"/>
        <color theme="1"/>
        <rFont val="仿宋"/>
        <charset val="134"/>
      </rPr>
      <t>西安某厂：</t>
    </r>
    <r>
      <rPr>
        <sz val="11"/>
        <color theme="1"/>
        <rFont val="Times New Roman"/>
        <charset val="134"/>
      </rPr>
      <t>3.2902</t>
    </r>
  </si>
  <si>
    <t>Ⅲ</t>
  </si>
  <si>
    <t>35-3</t>
  </si>
  <si>
    <r>
      <rPr>
        <sz val="11"/>
        <color theme="1"/>
        <rFont val="仿宋"/>
        <charset val="134"/>
      </rPr>
      <t>昆明某厂：</t>
    </r>
    <r>
      <rPr>
        <sz val="11"/>
        <color theme="1"/>
        <rFont val="Times New Roman"/>
        <charset val="134"/>
      </rPr>
      <t>104.2623</t>
    </r>
  </si>
  <si>
    <t>Minimizing greenhouse gases emissions and energy consumption from wastewater treatment plants via rational design and engineering strategies: A case study in Mashhad, Iran</t>
  </si>
  <si>
    <t>伊朗马什哈德市</t>
  </si>
  <si>
    <t>一个厂</t>
  </si>
  <si>
    <t>Revisiting China's domestic greenhouse gas emission from wastewater treatment: A quantitative process life-cycle assessment</t>
  </si>
  <si>
    <r>
      <rPr>
        <sz val="11"/>
        <color theme="1"/>
        <rFont val="Times New Roman"/>
        <charset val="134"/>
      </rPr>
      <t>1606.03</t>
    </r>
    <r>
      <rPr>
        <sz val="11"/>
        <color theme="1"/>
        <rFont val="仿宋"/>
        <charset val="134"/>
      </rPr>
      <t>万立方米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</t>
    </r>
  </si>
  <si>
    <t>数据时效性，排放因子不确定性</t>
  </si>
  <si>
    <r>
      <rPr>
        <sz val="11"/>
        <color theme="1"/>
        <rFont val="Times New Roman"/>
        <charset val="134"/>
      </rPr>
      <t xml:space="preserve">2017 </t>
    </r>
    <r>
      <rPr>
        <sz val="11"/>
        <color theme="1"/>
        <rFont val="仿宋"/>
        <charset val="134"/>
      </rPr>
      <t>年全国</t>
    </r>
    <r>
      <rPr>
        <sz val="11"/>
        <color theme="1"/>
        <rFont val="Times New Roman"/>
        <charset val="134"/>
      </rPr>
      <t>5282</t>
    </r>
    <r>
      <rPr>
        <sz val="11"/>
        <color theme="1"/>
        <rFont val="仿宋"/>
        <charset val="134"/>
      </rPr>
      <t>座城镇生活污水处理厂总排放</t>
    </r>
  </si>
  <si>
    <t>40-1</t>
  </si>
  <si>
    <t>Estimating nitrous oxide emissions based on TN discharge from municipal wastewater treatment plants: A case study for the city of Xiamen, China</t>
  </si>
  <si>
    <r>
      <rPr>
        <sz val="11"/>
        <color theme="1"/>
        <rFont val="Times New Roman"/>
        <charset val="134"/>
      </rPr>
      <t>2018</t>
    </r>
    <r>
      <rPr>
        <sz val="11"/>
        <color theme="1"/>
        <rFont val="仿宋"/>
        <charset val="134"/>
      </rPr>
      <t>年：</t>
    </r>
    <r>
      <rPr>
        <sz val="11"/>
        <color theme="1"/>
        <rFont val="Times New Roman"/>
        <charset val="134"/>
      </rPr>
      <t>0.0313</t>
    </r>
  </si>
  <si>
    <t>福建厦门</t>
  </si>
  <si>
    <r>
      <rPr>
        <sz val="11"/>
        <color theme="1"/>
        <rFont val="Times New Roman"/>
        <charset val="134"/>
      </rPr>
      <t>90</t>
    </r>
    <r>
      <rPr>
        <sz val="11"/>
        <color theme="1"/>
        <rFont val="仿宋"/>
        <charset val="134"/>
      </rPr>
      <t>万立方米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</t>
    </r>
  </si>
  <si>
    <t>仅针对厦门区域，结论不具备全国普适性</t>
  </si>
  <si>
    <r>
      <rPr>
        <sz val="11"/>
        <color theme="1"/>
        <rFont val="仿宋"/>
        <charset val="134"/>
      </rPr>
      <t>厦门市纳入研究的</t>
    </r>
    <r>
      <rPr>
        <sz val="11"/>
        <color theme="1"/>
        <rFont val="Times New Roman"/>
        <charset val="134"/>
      </rPr>
      <t xml:space="preserve"> 7 </t>
    </r>
    <r>
      <rPr>
        <sz val="11"/>
        <color theme="1"/>
        <rFont val="仿宋"/>
        <charset val="134"/>
      </rPr>
      <t>座大中型城镇污水处理厂的</t>
    </r>
    <r>
      <rPr>
        <sz val="11"/>
        <color theme="1"/>
        <rFont val="Times New Roman"/>
        <charset val="134"/>
      </rPr>
      <t xml:space="preserve"> N₂O </t>
    </r>
    <r>
      <rPr>
        <sz val="11"/>
        <color theme="1"/>
        <rFont val="仿宋"/>
        <charset val="134"/>
      </rPr>
      <t>直接排放总量</t>
    </r>
  </si>
  <si>
    <t>40-2</t>
  </si>
  <si>
    <r>
      <rPr>
        <sz val="11"/>
        <color theme="1"/>
        <rFont val="Times New Roman"/>
        <charset val="134"/>
      </rPr>
      <t>2018</t>
    </r>
    <r>
      <rPr>
        <sz val="11"/>
        <color theme="1"/>
        <rFont val="仿宋"/>
        <charset val="134"/>
      </rPr>
      <t>年：</t>
    </r>
    <r>
      <rPr>
        <sz val="11"/>
        <color theme="1"/>
        <rFont val="Times New Roman"/>
        <charset val="134"/>
      </rPr>
      <t>0.0294</t>
    </r>
  </si>
  <si>
    <t>Understanding the greenhouse gas emissions from China’s wastewater treatment plants: Based on life cycle assessment coupled with statistical data</t>
  </si>
  <si>
    <r>
      <rPr>
        <sz val="11"/>
        <color theme="1"/>
        <rFont val="Times New Roman"/>
        <charset val="134"/>
      </rPr>
      <t>17676.71</t>
    </r>
    <r>
      <rPr>
        <sz val="11"/>
        <color theme="1"/>
        <rFont val="仿宋"/>
        <charset val="134"/>
      </rPr>
      <t>万立方米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</t>
    </r>
  </si>
  <si>
    <t>数据精度不足：采用年度均值，未考虑季节动态，精度低于动态模型</t>
  </si>
  <si>
    <r>
      <rPr>
        <sz val="11"/>
        <color theme="1"/>
        <rFont val="Times New Roman"/>
        <charset val="134"/>
      </rPr>
      <t xml:space="preserve">2020 </t>
    </r>
    <r>
      <rPr>
        <sz val="11"/>
        <color theme="1"/>
        <rFont val="仿宋"/>
        <charset val="134"/>
      </rPr>
      <t>年全国</t>
    </r>
    <r>
      <rPr>
        <sz val="11"/>
        <color theme="1"/>
        <rFont val="Times New Roman"/>
        <charset val="134"/>
      </rPr>
      <t>2769</t>
    </r>
    <r>
      <rPr>
        <sz val="11"/>
        <color theme="1"/>
        <rFont val="仿宋"/>
        <charset val="134"/>
      </rPr>
      <t>座污水处理厂总排放</t>
    </r>
  </si>
  <si>
    <t>Analysis of the Effect of the Use of Food Waste Disposers on Wastewater Treatment Plant and Greenhouse Gas Emission Characteristics</t>
  </si>
  <si>
    <t>韩国</t>
  </si>
  <si>
    <t>污水处理、污泥处置</t>
  </si>
  <si>
    <r>
      <rPr>
        <sz val="11"/>
        <color theme="1"/>
        <rFont val="Times New Roman"/>
        <charset val="134"/>
      </rPr>
      <t>2055.5969</t>
    </r>
    <r>
      <rPr>
        <sz val="11"/>
        <color theme="1"/>
        <rFont val="仿宋"/>
        <charset val="134"/>
      </rPr>
      <t>万立方米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</t>
    </r>
  </si>
  <si>
    <r>
      <rPr>
        <sz val="11"/>
        <color theme="1"/>
        <rFont val="仿宋"/>
        <charset val="134"/>
      </rPr>
      <t>假设所有</t>
    </r>
    <r>
      <rPr>
        <sz val="11"/>
        <color theme="1"/>
        <rFont val="Times New Roman"/>
        <charset val="134"/>
      </rPr>
      <t xml:space="preserve"> WWTP </t>
    </r>
    <r>
      <rPr>
        <sz val="11"/>
        <color theme="1"/>
        <rFont val="仿宋"/>
        <charset val="134"/>
      </rPr>
      <t>都配备厌氧消化和污泥焚烧，与实际情况不完全一致；污染物浓度和产生量使用平均值，未考虑时间（早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中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晚）和季节波动；未考虑不同</t>
    </r>
    <r>
      <rPr>
        <sz val="11"/>
        <color theme="1"/>
        <rFont val="Times New Roman"/>
        <charset val="134"/>
      </rPr>
      <t xml:space="preserve"> WWTP </t>
    </r>
    <r>
      <rPr>
        <sz val="11"/>
        <color theme="1"/>
        <rFont val="仿宋"/>
        <charset val="134"/>
      </rPr>
      <t>工艺差异；为核算二氧化碳</t>
    </r>
  </si>
  <si>
    <r>
      <rPr>
        <sz val="11"/>
        <color theme="1"/>
        <rFont val="仿宋"/>
        <charset val="134"/>
      </rPr>
      <t>总排放，韩国全国范围内的设计处理能力</t>
    </r>
    <r>
      <rPr>
        <sz val="11"/>
        <color theme="1"/>
        <rFont val="Times New Roman"/>
        <charset val="134"/>
      </rPr>
      <t xml:space="preserve"> ≥ 500 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天的污水处理厂，共</t>
    </r>
    <r>
      <rPr>
        <sz val="11"/>
        <color theme="1"/>
        <rFont val="Times New Roman"/>
        <charset val="134"/>
      </rPr>
      <t xml:space="preserve"> 679 </t>
    </r>
    <r>
      <rPr>
        <sz val="11"/>
        <color theme="1"/>
        <rFont val="仿宋"/>
        <charset val="134"/>
      </rPr>
      <t>座。</t>
    </r>
  </si>
  <si>
    <t>48</t>
  </si>
  <si>
    <t>Carbon Emission Accounting and the Carbon Neutralization Model for a Typical Wastewater Treatment Plant in China</t>
  </si>
  <si>
    <t>北京</t>
  </si>
  <si>
    <t>Ⅱ</t>
  </si>
  <si>
    <t>一座污水处理厂</t>
  </si>
  <si>
    <t>55-1</t>
  </si>
  <si>
    <t>A novel carbon emission evaluation model for anaerobic-anoxic-oxic urban sewage treatment</t>
  </si>
  <si>
    <t>山东</t>
  </si>
  <si>
    <r>
      <rPr>
        <sz val="11"/>
        <color theme="1"/>
        <rFont val="仿宋"/>
        <charset val="134"/>
      </rPr>
      <t>非</t>
    </r>
    <r>
      <rPr>
        <sz val="11"/>
        <color theme="1"/>
        <rFont val="Times New Roman"/>
        <charset val="134"/>
      </rPr>
      <t xml:space="preserve"> CO₂ </t>
    </r>
    <r>
      <rPr>
        <sz val="11"/>
        <color theme="1"/>
        <rFont val="仿宋"/>
        <charset val="134"/>
      </rPr>
      <t>气体的监测数据不足，未考虑季节性温度对排放因子的影响</t>
    </r>
  </si>
  <si>
    <r>
      <rPr>
        <sz val="11"/>
        <color theme="1"/>
        <rFont val="仿宋"/>
        <charset val="134"/>
      </rPr>
      <t>一座，现场运行数据（山东某</t>
    </r>
    <r>
      <rPr>
        <sz val="11"/>
        <color theme="1"/>
        <rFont val="Times New Roman"/>
        <charset val="134"/>
      </rPr>
      <t>AAO</t>
    </r>
    <r>
      <rPr>
        <sz val="11"/>
        <color theme="1"/>
        <rFont val="仿宋"/>
        <charset val="134"/>
      </rPr>
      <t>污水处理厂</t>
    </r>
    <r>
      <rPr>
        <sz val="11"/>
        <color theme="1"/>
        <rFont val="Times New Roman"/>
        <charset val="134"/>
      </rPr>
      <t xml:space="preserve"> 2020 </t>
    </r>
    <r>
      <rPr>
        <sz val="11"/>
        <color theme="1"/>
        <rFont val="仿宋"/>
        <charset val="134"/>
      </rPr>
      <t>年全年的实际运行数据）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仿宋"/>
        <charset val="134"/>
      </rPr>
      <t>文献排放因子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仿宋"/>
        <charset val="134"/>
      </rPr>
      <t>模型计算，</t>
    </r>
    <r>
      <rPr>
        <sz val="11"/>
        <color theme="1"/>
        <rFont val="Times New Roman"/>
        <charset val="134"/>
      </rPr>
      <t>N2O</t>
    </r>
    <r>
      <rPr>
        <sz val="11"/>
        <color theme="1"/>
        <rFont val="仿宋"/>
        <charset val="134"/>
      </rPr>
      <t>完全由排放因子法计算</t>
    </r>
  </si>
  <si>
    <t>56-1</t>
  </si>
  <si>
    <t>Performance of wastewater treatment plants in emission of greenhouse gases</t>
  </si>
  <si>
    <r>
      <rPr>
        <sz val="11"/>
        <color theme="1"/>
        <rFont val="仿宋"/>
        <charset val="134"/>
      </rPr>
      <t>好氧型：</t>
    </r>
    <r>
      <rPr>
        <sz val="11"/>
        <color theme="1"/>
        <rFont val="Times New Roman"/>
        <charset val="134"/>
      </rPr>
      <t>4.4</t>
    </r>
  </si>
  <si>
    <r>
      <rPr>
        <sz val="11"/>
        <color theme="1"/>
        <rFont val="仿宋"/>
        <charset val="134"/>
      </rPr>
      <t>好氧型：</t>
    </r>
    <r>
      <rPr>
        <sz val="11"/>
        <color theme="1"/>
        <rFont val="Times New Roman"/>
        <charset val="134"/>
      </rPr>
      <t>3.6</t>
    </r>
  </si>
  <si>
    <r>
      <rPr>
        <sz val="11"/>
        <color theme="1"/>
        <rFont val="仿宋"/>
        <charset val="134"/>
      </rPr>
      <t>好氧型：</t>
    </r>
    <r>
      <rPr>
        <sz val="11"/>
        <color theme="1"/>
        <rFont val="Times New Roman"/>
        <charset val="134"/>
      </rPr>
      <t>5.3</t>
    </r>
  </si>
  <si>
    <t>意大利</t>
  </si>
  <si>
    <r>
      <rPr>
        <sz val="11"/>
        <color theme="1"/>
        <rFont val="仿宋"/>
        <charset val="134"/>
      </rPr>
      <t>平均</t>
    </r>
    <r>
      <rPr>
        <sz val="11"/>
        <color theme="1"/>
        <rFont val="Times New Roman"/>
        <charset val="134"/>
      </rPr>
      <t>0.15</t>
    </r>
  </si>
  <si>
    <r>
      <rPr>
        <sz val="11"/>
        <color theme="1"/>
        <rFont val="仿宋"/>
        <charset val="134"/>
      </rPr>
      <t>数据缺失，</t>
    </r>
    <r>
      <rPr>
        <sz val="11"/>
        <color theme="1"/>
        <rFont val="Times New Roman"/>
        <charset val="134"/>
      </rPr>
      <t>IPCC</t>
    </r>
    <r>
      <rPr>
        <sz val="11"/>
        <color theme="1"/>
        <rFont val="仿宋"/>
        <charset val="134"/>
      </rPr>
      <t>排放因子不确定性大</t>
    </r>
  </si>
  <si>
    <r>
      <rPr>
        <sz val="11"/>
        <color theme="1"/>
        <rFont val="仿宋"/>
        <charset val="134"/>
      </rPr>
      <t>此处为均值，普利亚大区（</t>
    </r>
    <r>
      <rPr>
        <sz val="11"/>
        <color theme="1"/>
        <rFont val="Times New Roman"/>
        <charset val="134"/>
      </rPr>
      <t>Apulia</t>
    </r>
    <r>
      <rPr>
        <sz val="11"/>
        <color theme="1"/>
        <rFont val="仿宋"/>
        <charset val="134"/>
      </rPr>
      <t>）的</t>
    </r>
    <r>
      <rPr>
        <sz val="11"/>
        <color theme="1"/>
        <rFont val="Times New Roman"/>
        <charset val="134"/>
      </rPr>
      <t xml:space="preserve"> 183</t>
    </r>
    <r>
      <rPr>
        <sz val="11"/>
        <color theme="1"/>
        <rFont val="仿宋"/>
        <charset val="134"/>
      </rPr>
      <t>座污水处理厂，其中：</t>
    </r>
    <r>
      <rPr>
        <sz val="11"/>
        <color theme="1"/>
        <rFont val="Times New Roman"/>
        <charset val="134"/>
      </rPr>
      <t>140</t>
    </r>
    <r>
      <rPr>
        <sz val="11"/>
        <color theme="1"/>
        <rFont val="仿宋"/>
        <charset val="134"/>
      </rPr>
      <t>座采用好氧消化工艺（污泥处理）</t>
    </r>
    <r>
      <rPr>
        <sz val="11"/>
        <color theme="1"/>
        <rFont val="Times New Roman"/>
        <charset val="134"/>
      </rPr>
      <t>43</t>
    </r>
    <r>
      <rPr>
        <sz val="11"/>
        <color theme="1"/>
        <rFont val="仿宋"/>
        <charset val="134"/>
      </rPr>
      <t>座采用厌氧消化工艺</t>
    </r>
  </si>
  <si>
    <t>56-2</t>
  </si>
  <si>
    <r>
      <rPr>
        <sz val="11"/>
        <color theme="1"/>
        <rFont val="仿宋"/>
        <charset val="134"/>
      </rPr>
      <t>厌氧型：</t>
    </r>
    <r>
      <rPr>
        <sz val="11"/>
        <color theme="1"/>
        <rFont val="Times New Roman"/>
        <charset val="134"/>
      </rPr>
      <t>3.1</t>
    </r>
  </si>
  <si>
    <r>
      <rPr>
        <sz val="11"/>
        <color theme="1"/>
        <rFont val="仿宋"/>
        <charset val="134"/>
      </rPr>
      <t>厌氧型：</t>
    </r>
    <r>
      <rPr>
        <sz val="11"/>
        <color theme="1"/>
        <rFont val="Times New Roman"/>
        <charset val="134"/>
      </rPr>
      <t>4.0</t>
    </r>
  </si>
  <si>
    <r>
      <rPr>
        <sz val="11"/>
        <color theme="1"/>
        <rFont val="仿宋"/>
        <charset val="134"/>
      </rPr>
      <t>厌氧型：</t>
    </r>
    <r>
      <rPr>
        <sz val="11"/>
        <color theme="1"/>
        <rFont val="Times New Roman"/>
        <charset val="134"/>
      </rPr>
      <t>4.6</t>
    </r>
  </si>
  <si>
    <r>
      <rPr>
        <sz val="11"/>
        <color theme="1"/>
        <rFont val="仿宋"/>
        <charset val="134"/>
      </rPr>
      <t>平均</t>
    </r>
    <r>
      <rPr>
        <sz val="11"/>
        <color theme="1"/>
        <rFont val="Times New Roman"/>
        <charset val="134"/>
      </rPr>
      <t>1.16</t>
    </r>
  </si>
  <si>
    <t>62-1</t>
  </si>
  <si>
    <t>A Comparative Study of Carbon Emissions from Industrial and Domestic Wastewater Treatment Plants under the Background of Carbon Neutralization</t>
  </si>
  <si>
    <r>
      <rPr>
        <sz val="11"/>
        <color theme="1"/>
        <rFont val="仿宋"/>
        <charset val="134"/>
      </rPr>
      <t>生活：</t>
    </r>
    <r>
      <rPr>
        <sz val="11"/>
        <color theme="1"/>
        <rFont val="Times New Roman"/>
        <charset val="134"/>
      </rPr>
      <t>6.42</t>
    </r>
  </si>
  <si>
    <r>
      <rPr>
        <sz val="11"/>
        <color theme="1"/>
        <rFont val="仿宋"/>
        <charset val="134"/>
      </rPr>
      <t>生活：</t>
    </r>
    <r>
      <rPr>
        <sz val="11"/>
        <color theme="1"/>
        <rFont val="Times New Roman"/>
        <charset val="134"/>
      </rPr>
      <t>5.01</t>
    </r>
  </si>
  <si>
    <t>陕西</t>
  </si>
  <si>
    <t>一座生活污水处理厂，一座工业污水处理厂</t>
  </si>
  <si>
    <t>62-2</t>
  </si>
  <si>
    <r>
      <rPr>
        <sz val="11"/>
        <color theme="1"/>
        <rFont val="仿宋"/>
        <charset val="134"/>
      </rPr>
      <t>工业：</t>
    </r>
    <r>
      <rPr>
        <sz val="11"/>
        <color theme="1"/>
        <rFont val="Times New Roman"/>
        <charset val="134"/>
      </rPr>
      <t>2.28</t>
    </r>
  </si>
  <si>
    <r>
      <rPr>
        <sz val="11"/>
        <color theme="1"/>
        <rFont val="仿宋"/>
        <charset val="134"/>
      </rPr>
      <t>工业：</t>
    </r>
    <r>
      <rPr>
        <sz val="11"/>
        <color theme="1"/>
        <rFont val="Times New Roman"/>
        <charset val="134"/>
      </rPr>
      <t>0.0134</t>
    </r>
  </si>
  <si>
    <r>
      <rPr>
        <sz val="11"/>
        <color theme="1"/>
        <rFont val="仿宋"/>
        <charset val="134"/>
      </rPr>
      <t>工业：</t>
    </r>
    <r>
      <rPr>
        <sz val="11"/>
        <color theme="1"/>
        <rFont val="Times New Roman"/>
        <charset val="134"/>
      </rPr>
      <t>0.133</t>
    </r>
  </si>
  <si>
    <t>64-1</t>
  </si>
  <si>
    <t>Tofu wastewater as a carbon source flowing into municipal wastewater treatment plants for reductions of costs and greenhouse gas emissions</t>
  </si>
  <si>
    <r>
      <rPr>
        <sz val="11"/>
        <color theme="1"/>
        <rFont val="仿宋"/>
        <charset val="134"/>
      </rPr>
      <t>豆腐厂：</t>
    </r>
    <r>
      <rPr>
        <sz val="11"/>
        <color theme="1"/>
        <rFont val="Times New Roman"/>
        <charset val="134"/>
      </rPr>
      <t>0.4082</t>
    </r>
  </si>
  <si>
    <r>
      <rPr>
        <sz val="11"/>
        <color theme="1"/>
        <rFont val="仿宋"/>
        <charset val="134"/>
      </rPr>
      <t>豆腐厂：</t>
    </r>
    <r>
      <rPr>
        <sz val="11"/>
        <color theme="1"/>
        <rFont val="Times New Roman"/>
        <charset val="134"/>
      </rPr>
      <t>0.5984</t>
    </r>
  </si>
  <si>
    <r>
      <rPr>
        <sz val="11"/>
        <color theme="1"/>
        <rFont val="仿宋"/>
        <charset val="134"/>
      </rPr>
      <t>线路一：豆腐厂废水处理达标后接入市政污水处理厂，产生两个排放数据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仿宋"/>
        <charset val="134"/>
      </rPr>
      <t>线路二：豆腐厂豆腐废水作为碳源直接加到市政污水处理厂，共处理</t>
    </r>
  </si>
  <si>
    <t>64-2</t>
  </si>
  <si>
    <r>
      <rPr>
        <sz val="11"/>
        <color theme="1"/>
        <rFont val="仿宋"/>
        <charset val="134"/>
      </rPr>
      <t>市政：</t>
    </r>
    <r>
      <rPr>
        <sz val="11"/>
        <color theme="1"/>
        <rFont val="Times New Roman"/>
        <charset val="134"/>
      </rPr>
      <t>0.0584</t>
    </r>
  </si>
  <si>
    <r>
      <rPr>
        <sz val="11"/>
        <color theme="1"/>
        <rFont val="仿宋"/>
        <charset val="134"/>
      </rPr>
      <t>市政：</t>
    </r>
    <r>
      <rPr>
        <sz val="11"/>
        <color theme="1"/>
        <rFont val="Times New Roman"/>
        <charset val="134"/>
      </rPr>
      <t>0.7662</t>
    </r>
  </si>
  <si>
    <t>64-3</t>
  </si>
  <si>
    <r>
      <rPr>
        <sz val="11"/>
        <color theme="1"/>
        <rFont val="仿宋"/>
        <charset val="134"/>
      </rPr>
      <t>共处理：</t>
    </r>
    <r>
      <rPr>
        <sz val="11"/>
        <color theme="1"/>
        <rFont val="Times New Roman"/>
        <charset val="134"/>
      </rPr>
      <t>0.0617</t>
    </r>
  </si>
  <si>
    <r>
      <rPr>
        <sz val="11"/>
        <color theme="1"/>
        <rFont val="仿宋"/>
        <charset val="134"/>
      </rPr>
      <t>共处理：</t>
    </r>
    <r>
      <rPr>
        <sz val="11"/>
        <color theme="1"/>
        <rFont val="Times New Roman"/>
        <charset val="134"/>
      </rPr>
      <t>0.808</t>
    </r>
  </si>
  <si>
    <t>65</t>
  </si>
  <si>
    <t>Mitigating greenhouse gas emissions from municipal wastewater treatment in China</t>
  </si>
  <si>
    <r>
      <rPr>
        <sz val="11"/>
        <color theme="1"/>
        <rFont val="仿宋"/>
        <charset val="134"/>
      </rPr>
      <t>全国</t>
    </r>
    <r>
      <rPr>
        <sz val="11"/>
        <color theme="1"/>
        <rFont val="Times New Roman"/>
        <charset val="134"/>
      </rPr>
      <t>2020</t>
    </r>
    <r>
      <rPr>
        <sz val="11"/>
        <color theme="1"/>
        <rFont val="仿宋"/>
        <charset val="134"/>
      </rPr>
      <t>年总处理水量约</t>
    </r>
    <r>
      <rPr>
        <sz val="11"/>
        <color theme="1"/>
        <rFont val="Times New Roman"/>
        <charset val="134"/>
      </rPr>
      <t>540</t>
    </r>
    <r>
      <rPr>
        <sz val="11"/>
        <color theme="1"/>
        <rFont val="仿宋"/>
        <charset val="134"/>
      </rPr>
      <t>亿</t>
    </r>
    <r>
      <rPr>
        <sz val="11"/>
        <color theme="1"/>
        <rFont val="Times New Roman"/>
        <charset val="134"/>
      </rPr>
      <t>m</t>
    </r>
    <r>
      <rPr>
        <vertAlign val="superscript"/>
        <sz val="11"/>
        <color theme="1"/>
        <rFont val="Times New Roman"/>
        <charset val="134"/>
      </rPr>
      <t>3</t>
    </r>
  </si>
  <si>
    <r>
      <rPr>
        <sz val="11"/>
        <color theme="1"/>
        <rFont val="仿宋"/>
        <charset val="134"/>
      </rPr>
      <t>仅覆盖</t>
    </r>
    <r>
      <rPr>
        <sz val="11"/>
        <color theme="1"/>
        <rFont val="Times New Roman"/>
        <charset val="134"/>
      </rPr>
      <t xml:space="preserve"> 70% </t>
    </r>
    <r>
      <rPr>
        <sz val="11"/>
        <color theme="1"/>
        <rFont val="仿宋"/>
        <charset val="134"/>
      </rPr>
      <t>的污水厂和</t>
    </r>
    <r>
      <rPr>
        <sz val="11"/>
        <color theme="1"/>
        <rFont val="Times New Roman"/>
        <charset val="134"/>
      </rPr>
      <t xml:space="preserve"> 55% </t>
    </r>
    <r>
      <rPr>
        <sz val="11"/>
        <color theme="1"/>
        <rFont val="仿宋"/>
        <charset val="134"/>
      </rPr>
      <t>的水量，通过校正因子调整，可能引入误差，</t>
    </r>
    <r>
      <rPr>
        <sz val="11"/>
        <color theme="1"/>
        <rFont val="Times New Roman"/>
        <charset val="134"/>
      </rPr>
      <t>GHG</t>
    </r>
    <r>
      <rPr>
        <sz val="11"/>
        <color theme="1"/>
        <rFont val="仿宋"/>
        <charset val="134"/>
      </rPr>
      <t>排放因子来自文献，直接</t>
    </r>
    <r>
      <rPr>
        <sz val="11"/>
        <color theme="1"/>
        <rFont val="Times New Roman"/>
        <charset val="134"/>
      </rPr>
      <t>CO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仿宋"/>
        <charset val="134"/>
      </rPr>
      <t>未计入</t>
    </r>
  </si>
  <si>
    <r>
      <rPr>
        <sz val="11"/>
        <color theme="1"/>
        <rFont val="仿宋"/>
        <charset val="134"/>
      </rPr>
      <t>中国</t>
    </r>
    <r>
      <rPr>
        <sz val="11"/>
        <color theme="1"/>
        <rFont val="Times New Roman"/>
        <charset val="134"/>
      </rPr>
      <t>31</t>
    </r>
    <r>
      <rPr>
        <sz val="11"/>
        <color theme="1"/>
        <rFont val="仿宋"/>
        <charset val="134"/>
      </rPr>
      <t>个省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"/>
        <charset val="134"/>
      </rPr>
      <t>的</t>
    </r>
    <r>
      <rPr>
        <sz val="11"/>
        <color theme="1"/>
        <rFont val="Times New Roman"/>
        <charset val="134"/>
      </rPr>
      <t>3444</t>
    </r>
    <r>
      <rPr>
        <sz val="11"/>
        <color theme="1"/>
        <rFont val="仿宋"/>
        <charset val="134"/>
      </rPr>
      <t>座市政污水厂</t>
    </r>
  </si>
  <si>
    <t>66-1</t>
  </si>
  <si>
    <t>Compensatory measures to reduce GHGs in wastewater treatment plants in Southern Italy</t>
  </si>
  <si>
    <r>
      <rPr>
        <sz val="11"/>
        <color theme="1"/>
        <rFont val="仿宋"/>
        <charset val="134"/>
      </rPr>
      <t>当前：</t>
    </r>
    <r>
      <rPr>
        <sz val="11"/>
        <color theme="1"/>
        <rFont val="Times New Roman"/>
        <charset val="134"/>
      </rPr>
      <t>3.9</t>
    </r>
  </si>
  <si>
    <r>
      <rPr>
        <sz val="11"/>
        <color theme="1"/>
        <rFont val="仿宋"/>
        <charset val="134"/>
      </rPr>
      <t>当前：</t>
    </r>
    <r>
      <rPr>
        <sz val="11"/>
        <color theme="1"/>
        <rFont val="Times New Roman"/>
        <charset val="134"/>
      </rPr>
      <t>4.27</t>
    </r>
  </si>
  <si>
    <r>
      <rPr>
        <sz val="11"/>
        <color theme="1"/>
        <rFont val="仿宋"/>
        <charset val="134"/>
      </rPr>
      <t>当前：</t>
    </r>
    <r>
      <rPr>
        <sz val="11"/>
        <color theme="1"/>
        <rFont val="Times New Roman"/>
        <charset val="134"/>
      </rPr>
      <t>5.04</t>
    </r>
  </si>
  <si>
    <r>
      <rPr>
        <sz val="11"/>
        <color theme="1"/>
        <rFont val="仿宋"/>
        <charset val="134"/>
      </rPr>
      <t>数据为五年平均值，未考虑年际波动，放因子来自文献，部分为</t>
    </r>
    <r>
      <rPr>
        <sz val="11"/>
        <color theme="1"/>
        <rFont val="Times New Roman"/>
        <charset val="134"/>
      </rPr>
      <t>IPCC</t>
    </r>
    <r>
      <rPr>
        <sz val="11"/>
        <color theme="1"/>
        <rFont val="仿宋"/>
        <charset val="134"/>
      </rPr>
      <t>默认值</t>
    </r>
  </si>
  <si>
    <r>
      <rPr>
        <sz val="11"/>
        <color theme="1"/>
        <rFont val="仿宋"/>
        <charset val="134"/>
      </rPr>
      <t>均为平均值，意大利</t>
    </r>
    <r>
      <rPr>
        <sz val="11"/>
        <color theme="1"/>
        <rFont val="Times New Roman"/>
        <charset val="134"/>
      </rPr>
      <t>Apulia</t>
    </r>
    <r>
      <rPr>
        <sz val="11"/>
        <color theme="1"/>
        <rFont val="仿宋"/>
        <charset val="134"/>
      </rPr>
      <t>地区</t>
    </r>
    <r>
      <rPr>
        <sz val="11"/>
        <color theme="1"/>
        <rFont val="Times New Roman"/>
        <charset val="134"/>
      </rPr>
      <t>183</t>
    </r>
    <r>
      <rPr>
        <sz val="11"/>
        <color theme="1"/>
        <rFont val="仿宋"/>
        <charset val="134"/>
      </rPr>
      <t>座污水厂</t>
    </r>
    <r>
      <rPr>
        <sz val="11"/>
        <color theme="1"/>
        <rFont val="Times New Roman"/>
        <charset val="134"/>
      </rPr>
      <t>2018–2022</t>
    </r>
    <r>
      <rPr>
        <sz val="11"/>
        <color theme="1"/>
        <rFont val="仿宋"/>
        <charset val="134"/>
      </rPr>
      <t>年五年平均值</t>
    </r>
  </si>
  <si>
    <t>66-2</t>
  </si>
  <si>
    <r>
      <rPr>
        <sz val="11"/>
        <color theme="1"/>
        <rFont val="仿宋"/>
        <charset val="134"/>
      </rPr>
      <t>升级后：</t>
    </r>
    <r>
      <rPr>
        <sz val="11"/>
        <color theme="1"/>
        <rFont val="Times New Roman"/>
        <charset val="134"/>
      </rPr>
      <t>3.62</t>
    </r>
  </si>
  <si>
    <r>
      <rPr>
        <sz val="11"/>
        <color theme="1"/>
        <rFont val="仿宋"/>
        <charset val="134"/>
      </rPr>
      <t>升级后：</t>
    </r>
    <r>
      <rPr>
        <sz val="11"/>
        <color theme="1"/>
        <rFont val="Times New Roman"/>
        <charset val="134"/>
      </rPr>
      <t>2.62</t>
    </r>
  </si>
  <si>
    <r>
      <rPr>
        <sz val="11"/>
        <color theme="1"/>
        <rFont val="仿宋"/>
        <charset val="134"/>
      </rPr>
      <t>升级后：</t>
    </r>
    <r>
      <rPr>
        <sz val="11"/>
        <color theme="1"/>
        <rFont val="Times New Roman"/>
        <charset val="134"/>
      </rPr>
      <t>4.32</t>
    </r>
  </si>
  <si>
    <t>73</t>
  </si>
  <si>
    <t>Achieving carbon neutrality in Shanghai’s municipal wastewater treatment sector requires coordinated water conservation and technical improvement</t>
  </si>
  <si>
    <t>上海</t>
  </si>
  <si>
    <r>
      <rPr>
        <sz val="11"/>
        <color theme="1"/>
        <rFont val="Times New Roman"/>
        <charset val="134"/>
      </rPr>
      <t>2020</t>
    </r>
    <r>
      <rPr>
        <sz val="11"/>
        <color theme="1"/>
        <rFont val="仿宋"/>
        <charset val="134"/>
      </rPr>
      <t>年全市总处理能力</t>
    </r>
    <r>
      <rPr>
        <sz val="11"/>
        <color theme="1"/>
        <rFont val="Times New Roman"/>
        <charset val="134"/>
      </rPr>
      <t>840</t>
    </r>
    <r>
      <rPr>
        <sz val="11"/>
        <color theme="1"/>
        <rFont val="仿宋"/>
        <charset val="134"/>
      </rPr>
      <t>万立方米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</t>
    </r>
  </si>
  <si>
    <r>
      <rPr>
        <sz val="11"/>
        <color theme="1"/>
        <rFont val="仿宋"/>
        <charset val="134"/>
      </rPr>
      <t>上海市</t>
    </r>
    <r>
      <rPr>
        <sz val="11"/>
        <color theme="1"/>
        <rFont val="Times New Roman"/>
        <charset val="134"/>
      </rPr>
      <t xml:space="preserve">46 </t>
    </r>
    <r>
      <rPr>
        <sz val="11"/>
        <color theme="1"/>
        <rFont val="仿宋"/>
        <charset val="134"/>
      </rPr>
      <t>座市政污水厂</t>
    </r>
  </si>
  <si>
    <t>77</t>
  </si>
  <si>
    <t>Carbon footprint analysis of advanced biological wastewater treatment plant</t>
  </si>
  <si>
    <t>土耳其</t>
  </si>
  <si>
    <r>
      <rPr>
        <sz val="11"/>
        <color theme="1"/>
        <rFont val="仿宋"/>
        <charset val="134"/>
      </rPr>
      <t>仅用</t>
    </r>
    <r>
      <rPr>
        <sz val="11"/>
        <color theme="1"/>
        <rFont val="Times New Roman"/>
        <charset val="134"/>
      </rPr>
      <t>IPCC</t>
    </r>
    <r>
      <rPr>
        <sz val="11"/>
        <color theme="1"/>
        <rFont val="仿宋"/>
        <charset val="134"/>
      </rPr>
      <t>默认排放因子，未现场实测</t>
    </r>
  </si>
  <si>
    <r>
      <rPr>
        <sz val="11"/>
        <color theme="1"/>
        <rFont val="仿宋"/>
        <charset val="134"/>
      </rPr>
      <t>土耳其</t>
    </r>
    <r>
      <rPr>
        <sz val="11"/>
        <color theme="1"/>
        <rFont val="Times New Roman"/>
        <charset val="134"/>
      </rPr>
      <t>Erzurum</t>
    </r>
    <r>
      <rPr>
        <sz val="11"/>
        <color theme="1"/>
        <rFont val="仿宋"/>
        <charset val="134"/>
      </rPr>
      <t>先进生物处理厂</t>
    </r>
  </si>
  <si>
    <t>81</t>
  </si>
  <si>
    <t>Tracking China’s methane emissions from wastewater: Inventories, driving forces, and mitigation potential</t>
  </si>
  <si>
    <r>
      <rPr>
        <sz val="11"/>
        <color theme="1"/>
        <rFont val="Times New Roman"/>
        <charset val="134"/>
      </rPr>
      <t>2020</t>
    </r>
    <r>
      <rPr>
        <sz val="11"/>
        <color theme="1"/>
        <rFont val="仿宋"/>
        <charset val="134"/>
      </rPr>
      <t>年全国污水处理量（工业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生活）为</t>
    </r>
    <r>
      <rPr>
        <sz val="11"/>
        <color theme="1"/>
        <rFont val="Times New Roman"/>
        <charset val="134"/>
      </rPr>
      <t>811.3</t>
    </r>
    <r>
      <rPr>
        <sz val="11"/>
        <color theme="1"/>
        <rFont val="仿宋"/>
        <charset val="134"/>
      </rPr>
      <t>亿立方米</t>
    </r>
  </si>
  <si>
    <r>
      <rPr>
        <sz val="11"/>
        <color theme="1"/>
        <rFont val="仿宋"/>
        <charset val="134"/>
      </rPr>
      <t>排放因子不确定性，各省处理工艺不同，</t>
    </r>
    <r>
      <rPr>
        <sz val="11"/>
        <color theme="1"/>
        <rFont val="Times New Roman"/>
        <charset val="134"/>
      </rPr>
      <t>EF</t>
    </r>
    <r>
      <rPr>
        <sz val="11"/>
        <color theme="1"/>
        <rFont val="仿宋"/>
        <charset val="134"/>
      </rPr>
      <t>可能变化，</t>
    </r>
    <r>
      <rPr>
        <sz val="11"/>
        <color theme="1"/>
        <rFont val="Times New Roman"/>
        <charset val="134"/>
      </rPr>
      <t xml:space="preserve">BOD </t>
    </r>
    <r>
      <rPr>
        <sz val="11"/>
        <color theme="1"/>
        <rFont val="仿宋"/>
        <charset val="134"/>
      </rPr>
      <t>数据缺乏，只核算了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</si>
  <si>
    <r>
      <rPr>
        <sz val="11"/>
        <color theme="1"/>
        <rFont val="仿宋"/>
        <charset val="134"/>
      </rPr>
      <t>中国</t>
    </r>
    <r>
      <rPr>
        <sz val="11"/>
        <color theme="1"/>
        <rFont val="Times New Roman"/>
        <charset val="134"/>
      </rPr>
      <t>31</t>
    </r>
    <r>
      <rPr>
        <sz val="11"/>
        <color theme="1"/>
        <rFont val="仿宋"/>
        <charset val="134"/>
      </rPr>
      <t>个省（自治区、直辖市）的废水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排放清单（</t>
    </r>
    <r>
      <rPr>
        <sz val="11"/>
        <color theme="1"/>
        <rFont val="Times New Roman"/>
        <charset val="134"/>
      </rPr>
      <t xml:space="preserve">2000-2020 </t>
    </r>
    <r>
      <rPr>
        <sz val="11"/>
        <color theme="1"/>
        <rFont val="仿宋"/>
        <charset val="134"/>
      </rPr>
      <t>年），驱动因素，以及</t>
    </r>
    <r>
      <rPr>
        <sz val="11"/>
        <color theme="1"/>
        <rFont val="Times New Roman"/>
        <charset val="134"/>
      </rPr>
      <t>2050</t>
    </r>
    <r>
      <rPr>
        <sz val="11"/>
        <color theme="1"/>
        <rFont val="仿宋"/>
        <charset val="134"/>
      </rPr>
      <t>年减排潜力情景分析，</t>
    </r>
    <r>
      <rPr>
        <sz val="11"/>
        <color theme="1"/>
        <rFont val="Times New Roman"/>
        <charset val="134"/>
      </rPr>
      <t>2020</t>
    </r>
    <r>
      <rPr>
        <sz val="11"/>
        <color theme="1"/>
        <rFont val="仿宋"/>
        <charset val="134"/>
      </rPr>
      <t>年全国总排放</t>
    </r>
    <r>
      <rPr>
        <sz val="11"/>
        <color theme="1"/>
        <rFont val="Times New Roman"/>
        <charset val="134"/>
      </rPr>
      <t>2681Gg</t>
    </r>
    <r>
      <rPr>
        <sz val="11"/>
        <color theme="1"/>
        <rFont val="仿宋"/>
        <charset val="134"/>
      </rPr>
      <t>，其中工业污水处理厂</t>
    </r>
    <r>
      <rPr>
        <sz val="11"/>
        <color theme="1"/>
        <rFont val="Times New Roman"/>
        <charset val="134"/>
      </rPr>
      <t>1603.238Gg</t>
    </r>
    <r>
      <rPr>
        <sz val="11"/>
        <color theme="1"/>
        <rFont val="仿宋"/>
        <charset val="134"/>
      </rPr>
      <t>，生活污水处理厂</t>
    </r>
    <r>
      <rPr>
        <sz val="11"/>
        <color theme="1"/>
        <rFont val="Times New Roman"/>
        <charset val="134"/>
      </rPr>
      <t>809.662Gg</t>
    </r>
  </si>
  <si>
    <t>84</t>
  </si>
  <si>
    <t>Optimization of Greenhouse Gas Accounting Methods for Wastewater Treatment Plants in East Chinese Regions: A Comparative Analysis of IPCC and Group Standards Based on 49 Plants in Shandong Province</t>
  </si>
  <si>
    <r>
      <rPr>
        <sz val="11"/>
        <color theme="1"/>
        <rFont val="仿宋"/>
        <charset val="134"/>
      </rPr>
      <t>共</t>
    </r>
    <r>
      <rPr>
        <sz val="11"/>
        <color theme="1"/>
        <rFont val="Times New Roman"/>
        <charset val="134"/>
      </rPr>
      <t xml:space="preserve">221.4 </t>
    </r>
    <r>
      <rPr>
        <sz val="11"/>
        <color theme="1"/>
        <rFont val="仿宋"/>
        <charset val="134"/>
      </rPr>
      <t>万</t>
    </r>
    <r>
      <rPr>
        <sz val="11"/>
        <color theme="1"/>
        <rFont val="Times New Roman"/>
        <charset val="134"/>
      </rPr>
      <t>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/d</t>
    </r>
  </si>
  <si>
    <r>
      <rPr>
        <sz val="11"/>
        <color theme="1"/>
        <rFont val="仿宋"/>
        <charset val="134"/>
      </rPr>
      <t>固定排放因子无法反映不同工艺之间的排放差异，未核算</t>
    </r>
    <r>
      <rPr>
        <sz val="11"/>
        <color theme="1"/>
        <rFont val="Times New Roman"/>
        <charset val="134"/>
      </rPr>
      <t>CO</t>
    </r>
    <r>
      <rPr>
        <vertAlign val="subscript"/>
        <sz val="11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</si>
  <si>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49</t>
    </r>
    <r>
      <rPr>
        <sz val="11"/>
        <color theme="1"/>
        <rFont val="仿宋"/>
        <charset val="134"/>
      </rPr>
      <t>座位于山东省的城镇污水处理厂</t>
    </r>
  </si>
  <si>
    <t>85-1</t>
  </si>
  <si>
    <t>Estimation of greenhouse gas emission from biological wastewater treatment plants</t>
  </si>
  <si>
    <t>加拿大</t>
  </si>
  <si>
    <r>
      <rPr>
        <sz val="11"/>
        <color theme="1"/>
        <rFont val="仿宋"/>
        <charset val="134"/>
      </rPr>
      <t>排放因子基于</t>
    </r>
    <r>
      <rPr>
        <sz val="11"/>
        <color theme="1"/>
        <rFont val="Times New Roman"/>
        <charset val="134"/>
      </rPr>
      <t xml:space="preserve"> IPCC </t>
    </r>
    <r>
      <rPr>
        <sz val="11"/>
        <color theme="1"/>
        <rFont val="仿宋"/>
        <charset val="134"/>
      </rPr>
      <t>默认值，可能与实际存在偏差</t>
    </r>
  </si>
  <si>
    <r>
      <rPr>
        <sz val="11"/>
        <color theme="1"/>
        <rFont val="仿宋"/>
        <charset val="134"/>
      </rPr>
      <t>计算了</t>
    </r>
    <r>
      <rPr>
        <sz val="11"/>
        <color theme="1"/>
        <rFont val="Times New Roman"/>
        <charset val="134"/>
      </rPr>
      <t>Plant A</t>
    </r>
    <r>
      <rPr>
        <sz val="11"/>
        <color theme="1"/>
        <rFont val="仿宋"/>
        <charset val="134"/>
      </rPr>
      <t>（</t>
    </r>
    <r>
      <rPr>
        <sz val="11"/>
        <color theme="1"/>
        <rFont val="Times New Roman"/>
        <charset val="134"/>
      </rPr>
      <t>BAF</t>
    </r>
    <r>
      <rPr>
        <sz val="11"/>
        <color theme="1"/>
        <rFont val="仿宋"/>
        <charset val="134"/>
      </rPr>
      <t>工艺）和</t>
    </r>
    <r>
      <rPr>
        <sz val="11"/>
        <color theme="1"/>
        <rFont val="Times New Roman"/>
        <charset val="134"/>
      </rPr>
      <t>Plant B</t>
    </r>
    <r>
      <rPr>
        <sz val="11"/>
        <color theme="1"/>
        <rFont val="仿宋"/>
        <charset val="134"/>
      </rPr>
      <t>（</t>
    </r>
    <r>
      <rPr>
        <sz val="11"/>
        <color theme="1"/>
        <rFont val="Times New Roman"/>
        <charset val="134"/>
      </rPr>
      <t>AS</t>
    </r>
    <r>
      <rPr>
        <sz val="11"/>
        <color theme="1"/>
        <rFont val="仿宋"/>
        <charset val="134"/>
      </rPr>
      <t>工艺）连续三年的直接排放</t>
    </r>
  </si>
  <si>
    <t>85-2</t>
  </si>
  <si>
    <t>85-3</t>
  </si>
  <si>
    <t>85-4</t>
  </si>
  <si>
    <t>85-5</t>
  </si>
  <si>
    <t>85-6</t>
  </si>
  <si>
    <t>86</t>
  </si>
  <si>
    <t>Research on Carbon Emission Accounting of Municipal Wastewater Treatment Plants Based on Carbon Footprint</t>
  </si>
  <si>
    <t>湖南</t>
  </si>
  <si>
    <r>
      <rPr>
        <sz val="11"/>
        <color theme="1"/>
        <rFont val="仿宋"/>
        <charset val="134"/>
      </rPr>
      <t>湖南省一座采用</t>
    </r>
    <r>
      <rPr>
        <sz val="11"/>
        <color theme="1"/>
        <rFont val="Times New Roman"/>
        <charset val="134"/>
      </rPr>
      <t>AAO</t>
    </r>
    <r>
      <rPr>
        <sz val="11"/>
        <color theme="1"/>
        <rFont val="仿宋"/>
        <charset val="134"/>
      </rPr>
      <t>工艺的市政污水处理厂</t>
    </r>
  </si>
  <si>
    <t>96</t>
  </si>
  <si>
    <t>Reduction of energy consumption and greenhouse gas emissions in wastewater treatment plant: A case study of utilizing anaerobic sludge digestion</t>
  </si>
  <si>
    <t>台湾</t>
  </si>
  <si>
    <r>
      <rPr>
        <sz val="11"/>
        <color theme="1"/>
        <rFont val="仿宋"/>
        <charset val="134"/>
      </rPr>
      <t>服务人口：</t>
    </r>
    <r>
      <rPr>
        <sz val="11"/>
        <color theme="1"/>
        <rFont val="Times New Roman"/>
        <charset val="134"/>
      </rPr>
      <t>32000</t>
    </r>
  </si>
  <si>
    <r>
      <rPr>
        <sz val="11"/>
        <color theme="1"/>
        <rFont val="仿宋"/>
        <charset val="134"/>
      </rPr>
      <t>仅基于理论计算，未实测</t>
    </r>
    <r>
      <rPr>
        <sz val="11"/>
        <color theme="1"/>
        <rFont val="Times New Roman"/>
        <charset val="134"/>
      </rPr>
      <t xml:space="preserve"> GHG </t>
    </r>
    <r>
      <rPr>
        <sz val="11"/>
        <color theme="1"/>
        <rFont val="仿宋"/>
        <charset val="134"/>
      </rPr>
      <t>排放</t>
    </r>
  </si>
  <si>
    <t>台湾清水服务区污水处理厂（高速公路休息区）</t>
  </si>
  <si>
    <t>99</t>
  </si>
  <si>
    <t>Synergistic strategies for pollution and carbon emission reduction in China's wastewater treatment: A comprehensive tiered assessment and benchmarking framework</t>
  </si>
  <si>
    <r>
      <rPr>
        <sz val="11"/>
        <color theme="1"/>
        <rFont val="Times New Roman"/>
        <charset val="134"/>
      </rPr>
      <t>2019</t>
    </r>
    <r>
      <rPr>
        <sz val="11"/>
        <color theme="1"/>
        <rFont val="仿宋"/>
        <charset val="134"/>
      </rPr>
      <t>年总水量</t>
    </r>
    <r>
      <rPr>
        <sz val="11"/>
        <color theme="1"/>
        <rFont val="Times New Roman"/>
        <charset val="134"/>
      </rPr>
      <t xml:space="preserve"> 583 </t>
    </r>
    <r>
      <rPr>
        <sz val="11"/>
        <color theme="1"/>
        <rFont val="仿宋"/>
        <charset val="134"/>
      </rPr>
      <t>亿</t>
    </r>
    <r>
      <rPr>
        <sz val="11"/>
        <color theme="1"/>
        <rFont val="Times New Roman"/>
        <charset val="134"/>
      </rPr>
      <t>m</t>
    </r>
    <r>
      <rPr>
        <vertAlign val="superscript"/>
        <sz val="11"/>
        <color theme="1"/>
        <rFont val="Times New Roman"/>
        <charset val="134"/>
      </rPr>
      <t>3</t>
    </r>
  </si>
  <si>
    <t>排放因子基于文献，存在不确定性</t>
  </si>
  <si>
    <r>
      <rPr>
        <sz val="11"/>
        <color theme="1"/>
        <rFont val="仿宋"/>
        <charset val="134"/>
      </rPr>
      <t>基于全国</t>
    </r>
    <r>
      <rPr>
        <sz val="11"/>
        <color theme="1"/>
        <rFont val="Times New Roman"/>
        <charset val="134"/>
      </rPr>
      <t>2232</t>
    </r>
    <r>
      <rPr>
        <sz val="11"/>
        <color theme="1"/>
        <rFont val="仿宋"/>
        <charset val="134"/>
      </rPr>
      <t>座处理规模</t>
    </r>
    <r>
      <rPr>
        <sz val="11"/>
        <color theme="1"/>
        <rFont val="Times New Roman"/>
        <charset val="134"/>
      </rPr>
      <t xml:space="preserve">&gt;2 </t>
    </r>
    <r>
      <rPr>
        <sz val="11"/>
        <color theme="1"/>
        <rFont val="仿宋"/>
        <charset val="134"/>
      </rPr>
      <t>万</t>
    </r>
    <r>
      <rPr>
        <sz val="11"/>
        <color theme="1"/>
        <rFont val="Times New Roman"/>
        <charset val="134"/>
      </rPr>
      <t xml:space="preserve"> m³/d </t>
    </r>
    <r>
      <rPr>
        <sz val="11"/>
        <color theme="1"/>
        <rFont val="仿宋"/>
        <charset val="134"/>
      </rPr>
      <t>的污水厂</t>
    </r>
    <r>
      <rPr>
        <sz val="11"/>
        <color theme="1"/>
        <rFont val="Times New Roman"/>
        <charset val="134"/>
      </rPr>
      <t>2019</t>
    </r>
    <r>
      <rPr>
        <sz val="11"/>
        <color theme="1"/>
        <rFont val="仿宋"/>
        <charset val="134"/>
      </rPr>
      <t>年月度运行数据</t>
    </r>
  </si>
  <si>
    <t>100</t>
  </si>
  <si>
    <t>Carbon Emission Characteristics and Low-Carbon Operation Evaluation of Some Wastewater Treatment Plants in East China: An Empirical Study Based on Actual Production Data</t>
  </si>
  <si>
    <r>
      <rPr>
        <sz val="11"/>
        <color theme="1"/>
        <rFont val="仿宋"/>
        <charset val="134"/>
      </rPr>
      <t>总规模</t>
    </r>
    <r>
      <rPr>
        <sz val="11"/>
        <color theme="1"/>
        <rFont val="Times New Roman"/>
        <charset val="134"/>
      </rPr>
      <t xml:space="preserve"> 4.48 × 10</t>
    </r>
    <r>
      <rPr>
        <vertAlign val="super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 xml:space="preserve"> 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/d</t>
    </r>
  </si>
  <si>
    <t>假设排放因子恒定，未考虑时空变异性</t>
  </si>
  <si>
    <r>
      <rPr>
        <sz val="11"/>
        <color theme="1"/>
        <rFont val="仿宋"/>
        <charset val="134"/>
      </rPr>
      <t>基于</t>
    </r>
    <r>
      <rPr>
        <sz val="11"/>
        <color theme="1"/>
        <rFont val="Times New Roman"/>
        <charset val="134"/>
      </rPr>
      <t>2024</t>
    </r>
    <r>
      <rPr>
        <sz val="11"/>
        <color theme="1"/>
        <rFont val="仿宋"/>
        <charset val="134"/>
      </rPr>
      <t>年</t>
    </r>
    <r>
      <rPr>
        <sz val="11"/>
        <color theme="1"/>
        <rFont val="Times New Roman"/>
        <charset val="134"/>
      </rPr>
      <t>98</t>
    </r>
    <r>
      <rPr>
        <sz val="11"/>
        <color theme="1"/>
        <rFont val="仿宋"/>
        <charset val="134"/>
      </rPr>
      <t>座污水厂的实际运行数据，建立了高精度碳核算框架</t>
    </r>
  </si>
  <si>
    <t>101-2</t>
  </si>
  <si>
    <t>Assessing Greenhouse Gas Emission Factors in Wastewater Treatment</t>
  </si>
  <si>
    <r>
      <rPr>
        <sz val="11"/>
        <color theme="1"/>
        <rFont val="仿宋"/>
        <charset val="134"/>
      </rPr>
      <t>对污水厂</t>
    </r>
    <r>
      <rPr>
        <sz val="11"/>
        <color theme="1"/>
        <rFont val="Times New Roman"/>
        <charset val="134"/>
      </rPr>
      <t>A</t>
    </r>
    <r>
      <rPr>
        <sz val="11"/>
        <color theme="1"/>
        <rFont val="仿宋"/>
        <charset val="134"/>
      </rPr>
      <t>进行了实测，对污水厂</t>
    </r>
    <r>
      <rPr>
        <sz val="11"/>
        <color theme="1"/>
        <rFont val="Times New Roman"/>
        <charset val="134"/>
      </rPr>
      <t>B</t>
    </r>
    <r>
      <rPr>
        <sz val="11"/>
        <color theme="1"/>
        <rFont val="仿宋"/>
        <charset val="134"/>
      </rPr>
      <t>采用经验值估算</t>
    </r>
  </si>
  <si>
    <t>102</t>
  </si>
  <si>
    <t>Operational data-based greenhouse gas analysis for wastewater and sludge treatment at a megacity level</t>
  </si>
  <si>
    <t>武汉</t>
  </si>
  <si>
    <r>
      <rPr>
        <sz val="11"/>
        <color theme="1"/>
        <rFont val="仿宋"/>
        <charset val="134"/>
      </rPr>
      <t>总处理能力</t>
    </r>
    <r>
      <rPr>
        <sz val="11"/>
        <color theme="1"/>
        <rFont val="Times New Roman"/>
        <charset val="134"/>
      </rPr>
      <t xml:space="preserve"> 5.4 × 10</t>
    </r>
    <r>
      <rPr>
        <vertAlign val="superscript"/>
        <sz val="11"/>
        <color theme="1"/>
        <rFont val="Times New Roman"/>
        <charset val="134"/>
      </rPr>
      <t>6</t>
    </r>
    <r>
      <rPr>
        <sz val="11"/>
        <color theme="1"/>
        <rFont val="Times New Roman"/>
        <charset val="134"/>
      </rPr>
      <t xml:space="preserve"> 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/d</t>
    </r>
  </si>
  <si>
    <r>
      <rPr>
        <sz val="11"/>
        <color theme="1"/>
        <rFont val="仿宋"/>
        <charset val="134"/>
      </rPr>
      <t>生物源</t>
    </r>
    <r>
      <rPr>
        <sz val="11"/>
        <color theme="1"/>
        <rFont val="Times New Roman"/>
        <charset val="134"/>
      </rPr>
      <t>CO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仿宋"/>
        <charset val="134"/>
      </rPr>
      <t>被排除在外，可能低估总排放，缺乏现场实测条件</t>
    </r>
  </si>
  <si>
    <r>
      <rPr>
        <sz val="11"/>
        <color theme="1"/>
        <rFont val="仿宋"/>
        <charset val="134"/>
      </rPr>
      <t>基于武汉市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仿宋"/>
        <charset val="134"/>
      </rPr>
      <t>座污水厂的实际运行数据</t>
    </r>
  </si>
  <si>
    <t>104-1</t>
  </si>
  <si>
    <t>Greenhouse gas emission reduction strategies for petrochemical wastewater treatment: Life cycle assessment of retrofitting scenarios</t>
  </si>
  <si>
    <t>采用排放因子法，缺乏现场连续监测数据</t>
  </si>
  <si>
    <t>中国东部某石化废水处理厂，处理高浓度有机废水及生活污水</t>
  </si>
  <si>
    <t>105</t>
  </si>
  <si>
    <t>Unveiling the seasonal variations in greenhouse gas emissions from a representative full-scale swine farm’s wastewater treatment system via life cycle assessment</t>
  </si>
  <si>
    <t>广东</t>
  </si>
  <si>
    <t>污水处理，人工湿地，尾水排放</t>
  </si>
  <si>
    <r>
      <rPr>
        <sz val="11"/>
        <color theme="1"/>
        <rFont val="仿宋"/>
        <charset val="134"/>
      </rPr>
      <t>＞</t>
    </r>
    <r>
      <rPr>
        <sz val="11"/>
        <color theme="1"/>
        <rFont val="Times New Roman"/>
        <charset val="134"/>
      </rPr>
      <t>0.04</t>
    </r>
  </si>
  <si>
    <t>未进行甲烷和氧化亚氮的原位直接监测，排放因子来源于文献和默认值，未完全本地化</t>
  </si>
  <si>
    <t>一座养猪场的废水处理系统</t>
  </si>
  <si>
    <t>107-1</t>
  </si>
  <si>
    <t>A multi-objective evaluation of wastewater treatment process from the perspectives of environment, carbon footprint and economy</t>
  </si>
  <si>
    <r>
      <rPr>
        <sz val="11"/>
        <color theme="1"/>
        <rFont val="仿宋"/>
        <charset val="134"/>
      </rPr>
      <t>一座污水处理厂，对比两种不同工艺，氧化沟和</t>
    </r>
    <r>
      <rPr>
        <sz val="11"/>
        <color theme="1"/>
        <rFont val="Times New Roman"/>
        <charset val="134"/>
      </rPr>
      <t>A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</si>
  <si>
    <t>107-2</t>
  </si>
  <si>
    <t>115-1</t>
  </si>
  <si>
    <t>Methane emissions monitoring at wastewater treatment plants in Europe and Australia</t>
  </si>
  <si>
    <t>丹麦、澳大利亚、英国</t>
  </si>
  <si>
    <r>
      <rPr>
        <sz val="11"/>
        <color theme="1"/>
        <rFont val="仿宋"/>
        <charset val="134"/>
      </rPr>
      <t>各报告方法（</t>
    </r>
    <r>
      <rPr>
        <sz val="11"/>
        <color theme="1"/>
        <rFont val="Times New Roman"/>
        <charset val="134"/>
      </rPr>
      <t>IPCC</t>
    </r>
    <r>
      <rPr>
        <sz val="11"/>
        <color theme="1"/>
        <rFont val="仿宋"/>
        <charset val="134"/>
      </rPr>
      <t>、丹麦、澳大利亚、英国）使用不同的排放因子，导致横向比较困难，仅核算了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</si>
  <si>
    <r>
      <rPr>
        <sz val="11"/>
        <color theme="1"/>
        <rFont val="仿宋"/>
        <charset val="134"/>
      </rPr>
      <t>丹麦、澳大利亚、英国的</t>
    </r>
    <r>
      <rPr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个污水处理厂</t>
    </r>
  </si>
  <si>
    <t>115-2</t>
  </si>
  <si>
    <t>115-3</t>
  </si>
  <si>
    <t>115-4</t>
  </si>
  <si>
    <t>118</t>
  </si>
  <si>
    <t>Quantifying the spatiotemporal characteristics and driving mechanisms of greenhouse gas emissions from the wastewater treatment sectors in Chinese cities</t>
  </si>
  <si>
    <t>污水处理，污泥处置，尾水排放</t>
  </si>
  <si>
    <t>文中未明确</t>
  </si>
  <si>
    <t>排放因子基于文献和默认值，存在不确定性，未考虑季节波动对排放的影响</t>
  </si>
  <si>
    <r>
      <rPr>
        <sz val="11"/>
        <color theme="1"/>
        <rFont val="仿宋"/>
        <charset val="134"/>
      </rPr>
      <t>基于全国</t>
    </r>
    <r>
      <rPr>
        <sz val="11"/>
        <color theme="1"/>
        <rFont val="Times New Roman"/>
        <charset val="134"/>
      </rPr>
      <t>7448</t>
    </r>
    <r>
      <rPr>
        <sz val="11"/>
        <color theme="1"/>
        <rFont val="仿宋"/>
        <charset val="134"/>
      </rPr>
      <t>座污水处理厂的运行数据（</t>
    </r>
    <r>
      <rPr>
        <sz val="11"/>
        <color theme="1"/>
        <rFont val="Times New Roman"/>
        <charset val="134"/>
      </rPr>
      <t>2010–2019</t>
    </r>
    <r>
      <rPr>
        <sz val="11"/>
        <color theme="1"/>
        <rFont val="仿宋"/>
        <charset val="134"/>
      </rPr>
      <t>年），采用</t>
    </r>
    <r>
      <rPr>
        <sz val="11"/>
        <color theme="1"/>
        <rFont val="Times New Roman"/>
        <charset val="134"/>
      </rPr>
      <t>IPCC</t>
    </r>
    <r>
      <rPr>
        <sz val="11"/>
        <color theme="1"/>
        <rFont val="仿宋"/>
        <charset val="134"/>
      </rPr>
      <t>方法和国家技术指南，估算了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、</t>
    </r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  <r>
      <rPr>
        <sz val="11"/>
        <color theme="1"/>
        <rFont val="仿宋"/>
        <charset val="134"/>
      </rPr>
      <t>和间接</t>
    </r>
    <r>
      <rPr>
        <sz val="11"/>
        <color theme="1"/>
        <rFont val="Times New Roman"/>
        <charset val="134"/>
      </rPr>
      <t>CO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仿宋"/>
        <charset val="134"/>
      </rPr>
      <t>排放，此处为均值</t>
    </r>
  </si>
  <si>
    <t>模型法</t>
  </si>
  <si>
    <t>Greenhouse gas emission estimation from municipal wastewater using a hybrid approach of generative adversarial network and data-driven modelling</t>
  </si>
  <si>
    <t>2.0023±0.9973</t>
  </si>
  <si>
    <t>0.0192±0.0117</t>
  </si>
  <si>
    <t>0.0673±0.0358</t>
  </si>
  <si>
    <t>模型</t>
  </si>
  <si>
    <r>
      <rPr>
        <sz val="11"/>
        <color theme="1"/>
        <rFont val="仿宋"/>
        <charset val="134"/>
      </rPr>
      <t>数据规模有限，</t>
    </r>
    <r>
      <rPr>
        <sz val="11"/>
        <color theme="1"/>
        <rFont val="Times New Roman"/>
        <charset val="134"/>
      </rPr>
      <t>GAN</t>
    </r>
    <r>
      <rPr>
        <sz val="11"/>
        <color theme="1"/>
        <rFont val="仿宋"/>
        <charset val="134"/>
      </rPr>
      <t>生成数据质量依赖原始数据，模型适用范围有限，未考虑季节性极端情况，优化结果的可行性需验证</t>
    </r>
  </si>
  <si>
    <t>一个厂，生成对抗网络、非线性回归模型、遗传算法优化</t>
  </si>
  <si>
    <r>
      <rPr>
        <sz val="11"/>
        <color theme="1"/>
        <rFont val="Times New Roman"/>
        <charset val="134"/>
      </rPr>
      <t>Analyzing greenhouse gas emissions from municipal wastewater treatment plants using pollutants parameter normalizing method</t>
    </r>
    <r>
      <rPr>
        <sz val="11"/>
        <color theme="1"/>
        <rFont val="仿宋"/>
        <charset val="134"/>
      </rPr>
      <t>：</t>
    </r>
    <r>
      <rPr>
        <sz val="11"/>
        <color theme="1"/>
        <rFont val="Times New Roman"/>
        <charset val="134"/>
      </rPr>
      <t>a case study of Beijing</t>
    </r>
  </si>
  <si>
    <r>
      <rPr>
        <sz val="11"/>
        <color theme="1"/>
        <rFont val="仿宋"/>
        <charset val="134"/>
      </rPr>
      <t>统计年鉴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污染物参数归一化法</t>
    </r>
  </si>
  <si>
    <r>
      <rPr>
        <sz val="11"/>
        <color theme="1"/>
        <rFont val="Times New Roman"/>
        <charset val="134"/>
      </rPr>
      <t>474.8</t>
    </r>
    <r>
      <rPr>
        <sz val="11"/>
        <color theme="1"/>
        <rFont val="仿宋"/>
        <charset val="134"/>
      </rPr>
      <t>万立方米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</t>
    </r>
  </si>
  <si>
    <r>
      <rPr>
        <sz val="11"/>
        <color theme="1"/>
        <rFont val="仿宋"/>
        <charset val="134"/>
      </rPr>
      <t>排放因子的不确定性，样本代表性（以</t>
    </r>
    <r>
      <rPr>
        <sz val="11"/>
        <color theme="1"/>
        <rFont val="Times New Roman"/>
        <charset val="134"/>
      </rPr>
      <t>38</t>
    </r>
    <r>
      <rPr>
        <sz val="11"/>
        <color theme="1"/>
        <rFont val="仿宋"/>
        <charset val="134"/>
      </rPr>
      <t>座厂代表全北京污水处理厂）</t>
    </r>
  </si>
  <si>
    <r>
      <rPr>
        <sz val="11"/>
        <color theme="1"/>
        <rFont val="Times New Roman"/>
        <charset val="134"/>
      </rPr>
      <t>38</t>
    </r>
    <r>
      <rPr>
        <sz val="11"/>
        <color theme="1"/>
        <rFont val="仿宋"/>
        <charset val="134"/>
      </rPr>
      <t>座污水处理厂承担了北京市</t>
    </r>
    <r>
      <rPr>
        <sz val="11"/>
        <color theme="1"/>
        <rFont val="Times New Roman"/>
        <charset val="134"/>
      </rPr>
      <t>76%</t>
    </r>
    <r>
      <rPr>
        <sz val="11"/>
        <color theme="1"/>
        <rFont val="仿宋"/>
        <charset val="134"/>
      </rPr>
      <t>的污水处理量，文中记算的是北京所有厂的总排放</t>
    </r>
  </si>
  <si>
    <t>Comprehensive analysis of greenhouse gas emissions and emission factors in a Korean domestic wastewater treatment plant: Insights into mechanisms and pathways for climate change mitigation</t>
  </si>
  <si>
    <t>Ⅰ</t>
  </si>
  <si>
    <r>
      <rPr>
        <sz val="11"/>
        <color theme="1"/>
        <rFont val="Times New Roman"/>
        <charset val="134"/>
      </rPr>
      <t xml:space="preserve">MassFlow3 </t>
    </r>
    <r>
      <rPr>
        <sz val="11"/>
        <color theme="1"/>
        <rFont val="仿宋"/>
        <charset val="134"/>
      </rPr>
      <t>模拟数据与实际测量存在差异</t>
    </r>
  </si>
  <si>
    <r>
      <rPr>
        <sz val="11"/>
        <color theme="1"/>
        <rFont val="仿宋"/>
        <charset val="134"/>
      </rPr>
      <t>一座市政污水处理厂，运用</t>
    </r>
    <r>
      <rPr>
        <sz val="11"/>
        <color theme="1"/>
        <rFont val="Times New Roman"/>
        <charset val="134"/>
      </rPr>
      <t xml:space="preserve">MassFlow3 </t>
    </r>
    <r>
      <rPr>
        <sz val="11"/>
        <color theme="1"/>
        <rFont val="仿宋"/>
        <charset val="134"/>
      </rPr>
      <t>进行模拟计算</t>
    </r>
  </si>
  <si>
    <t>52</t>
  </si>
  <si>
    <t>Improvement of air flowrate distribution in the nitrification reactor of the waste water treatment plant by effluent quality, energy and greenhouse gas emissions optimization via artificial neural networks models</t>
  </si>
  <si>
    <t>罗马尼亚</t>
  </si>
  <si>
    <t>模型：神经网络</t>
  </si>
  <si>
    <r>
      <rPr>
        <sz val="11"/>
        <color theme="1"/>
        <rFont val="Times New Roman"/>
        <charset val="134"/>
      </rPr>
      <t>42</t>
    </r>
    <r>
      <rPr>
        <sz val="11"/>
        <color theme="1"/>
        <rFont val="仿宋"/>
        <charset val="134"/>
      </rPr>
      <t>万人口当量</t>
    </r>
  </si>
  <si>
    <t>使用神经网络对改污水处理厂进行预测</t>
  </si>
  <si>
    <t>69</t>
  </si>
  <si>
    <t>Modeling greenhouse gas emissions from biological wastewater treatment process with experimental verification: A case study of paper mill</t>
  </si>
  <si>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因回收未计入，可能低估总排放</t>
    </r>
  </si>
  <si>
    <r>
      <rPr>
        <sz val="11"/>
        <color theme="1"/>
        <rFont val="仿宋"/>
        <charset val="134"/>
      </rPr>
      <t>某造纸厂的污水厂，同时建立计算模型（</t>
    </r>
    <r>
      <rPr>
        <sz val="11"/>
        <color theme="1"/>
        <rFont val="Times New Roman"/>
        <charset val="134"/>
      </rPr>
      <t>ASM1</t>
    </r>
    <r>
      <rPr>
        <sz val="11"/>
        <color theme="1"/>
        <rFont val="仿宋"/>
        <charset val="134"/>
      </rPr>
      <t>质量平衡）和实验模型（溶解气体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传质），互相验证</t>
    </r>
  </si>
  <si>
    <t>70</t>
  </si>
  <si>
    <t>Assessment and optimization of wastewater treatment plant in terms of  effluent quality, energy footprint, and greenhouse gas emissions: An integrated modeling approach</t>
  </si>
  <si>
    <t>模拟基于稳态条件，未考虑日内和季节波动</t>
  </si>
  <si>
    <r>
      <rPr>
        <sz val="11"/>
        <color theme="1"/>
        <rFont val="仿宋"/>
        <charset val="134"/>
      </rPr>
      <t>一座</t>
    </r>
    <r>
      <rPr>
        <sz val="11"/>
        <color theme="1"/>
        <rFont val="Times New Roman"/>
        <charset val="134"/>
      </rPr>
      <t xml:space="preserve"> A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O </t>
    </r>
    <r>
      <rPr>
        <sz val="11"/>
        <color theme="1"/>
        <rFont val="仿宋"/>
        <charset val="134"/>
      </rPr>
      <t>工艺污水厂，集成建模</t>
    </r>
  </si>
  <si>
    <t>93</t>
  </si>
  <si>
    <t>Minimising greenhouse gas emissions from small and medium-sized wastewater treatment plants</t>
  </si>
  <si>
    <t>波兰</t>
  </si>
  <si>
    <r>
      <rPr>
        <sz val="11"/>
        <color theme="1"/>
        <rFont val="仿宋"/>
        <charset val="134"/>
      </rPr>
      <t>基于观测数据，使用</t>
    </r>
    <r>
      <rPr>
        <sz val="11"/>
        <color theme="1"/>
        <rFont val="Times New Roman"/>
        <charset val="134"/>
      </rPr>
      <t>GPS-X</t>
    </r>
    <r>
      <rPr>
        <sz val="11"/>
        <color theme="1"/>
        <rFont val="仿宋"/>
        <charset val="134"/>
      </rPr>
      <t>工具，使用</t>
    </r>
    <r>
      <rPr>
        <sz val="11"/>
        <color theme="1"/>
        <rFont val="Times New Roman"/>
        <charset val="134"/>
      </rPr>
      <t>Mantis3</t>
    </r>
    <r>
      <rPr>
        <sz val="11"/>
        <color theme="1"/>
        <rFont val="仿宋"/>
        <charset val="134"/>
      </rPr>
      <t>数学模型模拟实际条件，好氧消化，甲烷低</t>
    </r>
  </si>
  <si>
    <t>95</t>
  </si>
  <si>
    <t>Flexible Carbon Source Regulation for Mitigating Greenhouse Gas Emissions in Full-Scale Wastewater Treatment</t>
  </si>
  <si>
    <t>河南</t>
  </si>
  <si>
    <r>
      <rPr>
        <sz val="11"/>
        <color theme="1"/>
        <rFont val="仿宋"/>
        <charset val="134"/>
      </rPr>
      <t>仅监测了夏冬两季，未覆盖全年气候变异，直接</t>
    </r>
    <r>
      <rPr>
        <sz val="11"/>
        <color theme="1"/>
        <rFont val="Times New Roman"/>
        <charset val="134"/>
      </rPr>
      <t xml:space="preserve"> GHG </t>
    </r>
    <r>
      <rPr>
        <sz val="11"/>
        <color theme="1"/>
        <rFont val="仿宋"/>
        <charset val="134"/>
      </rPr>
      <t>测量仅限曝气池，其他单元排放通过模型估算，模型参数需要本地化校准</t>
    </r>
  </si>
  <si>
    <r>
      <rPr>
        <sz val="11"/>
        <color theme="1"/>
        <rFont val="仿宋"/>
        <charset val="134"/>
      </rPr>
      <t>一座采用</t>
    </r>
    <r>
      <rPr>
        <sz val="11"/>
        <color theme="1"/>
        <rFont val="Times New Roman"/>
        <charset val="134"/>
      </rPr>
      <t>AAO</t>
    </r>
    <r>
      <rPr>
        <sz val="11"/>
        <color theme="1"/>
        <rFont val="仿宋"/>
        <charset val="134"/>
      </rPr>
      <t>工艺的全规模污水处理厂，使用全厂模型</t>
    </r>
  </si>
  <si>
    <t>112</t>
  </si>
  <si>
    <t>Fugitive methane emissions from full-scale wastewater treatment plants: A plant-wide model</t>
  </si>
  <si>
    <t>模型依赖数据质量和频率</t>
  </si>
  <si>
    <r>
      <rPr>
        <sz val="11"/>
        <color theme="1"/>
        <rFont val="仿宋"/>
        <charset val="134"/>
      </rPr>
      <t>通过全厂动态模型（基于</t>
    </r>
    <r>
      <rPr>
        <sz val="11"/>
        <color theme="1"/>
        <rFont val="Times New Roman"/>
        <charset val="134"/>
      </rPr>
      <t>SUMO</t>
    </r>
    <r>
      <rPr>
        <sz val="11"/>
        <color theme="1"/>
        <rFont val="仿宋"/>
        <charset val="134"/>
      </rPr>
      <t>软件）预测了该厂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的直接排放</t>
    </r>
  </si>
  <si>
    <t>实测</t>
  </si>
  <si>
    <t>7-1</t>
  </si>
  <si>
    <t>Environmental performances of the wastewater treatment plants: Green Index</t>
  </si>
  <si>
    <r>
      <rPr>
        <sz val="11"/>
        <color theme="1"/>
        <rFont val="仿宋"/>
        <charset val="134"/>
      </rPr>
      <t>八月份市政</t>
    </r>
    <r>
      <rPr>
        <sz val="11"/>
        <color theme="1"/>
        <rFont val="Times New Roman"/>
        <charset val="134"/>
      </rPr>
      <t>WWTP</t>
    </r>
    <r>
      <rPr>
        <sz val="11"/>
        <color theme="1"/>
        <rFont val="仿宋"/>
        <charset val="134"/>
      </rPr>
      <t>：</t>
    </r>
    <r>
      <rPr>
        <sz val="11"/>
        <color theme="1"/>
        <rFont val="Times New Roman"/>
        <charset val="134"/>
      </rPr>
      <t>0.0137</t>
    </r>
  </si>
  <si>
    <r>
      <rPr>
        <sz val="11"/>
        <color theme="1"/>
        <rFont val="仿宋"/>
        <charset val="134"/>
      </rPr>
      <t>封闭室法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仿宋"/>
        <charset val="134"/>
      </rPr>
      <t>便携式多气体分析仪</t>
    </r>
  </si>
  <si>
    <r>
      <rPr>
        <sz val="11"/>
        <color theme="1"/>
        <rFont val="仿宋"/>
        <charset val="134"/>
      </rPr>
      <t>监测周期短，封闭室法局限，样本少，未测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</si>
  <si>
    <r>
      <rPr>
        <sz val="11"/>
        <color theme="1"/>
        <rFont val="仿宋"/>
        <charset val="134"/>
      </rPr>
      <t>通过封闭室法使用排放隔离通量室和</t>
    </r>
    <r>
      <rPr>
        <sz val="11"/>
        <color theme="1"/>
        <rFont val="Times New Roman"/>
        <charset val="134"/>
      </rPr>
      <t>Drager X–Am 5000</t>
    </r>
    <r>
      <rPr>
        <sz val="11"/>
        <color theme="1"/>
        <rFont val="仿宋"/>
        <charset val="134"/>
      </rPr>
      <t>型便携式多气体分析仪进行测量</t>
    </r>
  </si>
  <si>
    <t>7-2</t>
  </si>
  <si>
    <r>
      <rPr>
        <sz val="11"/>
        <color theme="1"/>
        <rFont val="仿宋"/>
        <charset val="134"/>
      </rPr>
      <t>九月份市政</t>
    </r>
    <r>
      <rPr>
        <sz val="11"/>
        <color theme="1"/>
        <rFont val="Times New Roman"/>
        <charset val="134"/>
      </rPr>
      <t>WWTP</t>
    </r>
    <r>
      <rPr>
        <sz val="11"/>
        <color theme="1"/>
        <rFont val="仿宋"/>
        <charset val="134"/>
      </rPr>
      <t>：</t>
    </r>
    <r>
      <rPr>
        <sz val="11"/>
        <color theme="1"/>
        <rFont val="Times New Roman"/>
        <charset val="134"/>
      </rPr>
      <t>0.0072</t>
    </r>
  </si>
  <si>
    <t>7-3</t>
  </si>
  <si>
    <r>
      <rPr>
        <sz val="11"/>
        <color theme="1"/>
        <rFont val="仿宋"/>
        <charset val="134"/>
      </rPr>
      <t>八月份工业</t>
    </r>
    <r>
      <rPr>
        <sz val="11"/>
        <color theme="1"/>
        <rFont val="Times New Roman"/>
        <charset val="134"/>
      </rPr>
      <t>WWTP</t>
    </r>
    <r>
      <rPr>
        <sz val="11"/>
        <color theme="1"/>
        <rFont val="仿宋"/>
        <charset val="134"/>
      </rPr>
      <t>：</t>
    </r>
    <r>
      <rPr>
        <sz val="11"/>
        <color theme="1"/>
        <rFont val="Times New Roman"/>
        <charset val="134"/>
      </rPr>
      <t>0.0252</t>
    </r>
  </si>
  <si>
    <t>7-4</t>
  </si>
  <si>
    <r>
      <rPr>
        <sz val="11"/>
        <color theme="1"/>
        <rFont val="仿宋"/>
        <charset val="134"/>
      </rPr>
      <t>九月份工业</t>
    </r>
    <r>
      <rPr>
        <sz val="11"/>
        <color theme="1"/>
        <rFont val="Times New Roman"/>
        <charset val="134"/>
      </rPr>
      <t>WWTP</t>
    </r>
    <r>
      <rPr>
        <sz val="11"/>
        <color theme="1"/>
        <rFont val="仿宋"/>
        <charset val="134"/>
      </rPr>
      <t>：</t>
    </r>
    <r>
      <rPr>
        <sz val="11"/>
        <color theme="1"/>
        <rFont val="Times New Roman"/>
        <charset val="134"/>
      </rPr>
      <t>0.0395</t>
    </r>
  </si>
  <si>
    <t>Ground-based remote sensing of CH4 and N2O fluxes from a wastewater treatment plant and nearby biogas production with discoveries of unexpected sources</t>
  </si>
  <si>
    <r>
      <rPr>
        <sz val="11"/>
        <color theme="1"/>
        <rFont val="Times New Roman"/>
        <charset val="134"/>
      </rPr>
      <t xml:space="preserve">1.404—1.544
</t>
    </r>
    <r>
      <rPr>
        <sz val="11"/>
        <color theme="1"/>
        <rFont val="仿宋"/>
        <charset val="134"/>
      </rPr>
      <t>均值：</t>
    </r>
    <r>
      <rPr>
        <sz val="11"/>
        <color theme="1"/>
        <rFont val="Times New Roman"/>
        <charset val="134"/>
      </rPr>
      <t>1.474</t>
    </r>
  </si>
  <si>
    <r>
      <rPr>
        <sz val="11"/>
        <color theme="1"/>
        <rFont val="Times New Roman"/>
        <charset val="134"/>
      </rPr>
      <t xml:space="preserve">1.866—2.372
</t>
    </r>
    <r>
      <rPr>
        <sz val="11"/>
        <color theme="1"/>
        <rFont val="仿宋"/>
        <charset val="134"/>
      </rPr>
      <t>均值：</t>
    </r>
    <r>
      <rPr>
        <sz val="11"/>
        <color theme="1"/>
        <rFont val="Times New Roman"/>
        <charset val="134"/>
      </rPr>
      <t>2.086</t>
    </r>
  </si>
  <si>
    <t>瑞典</t>
  </si>
  <si>
    <r>
      <rPr>
        <sz val="11"/>
        <color theme="1"/>
        <rFont val="仿宋"/>
        <charset val="134"/>
      </rPr>
      <t>遥感方法依赖气象条件，沼气厂测量不系统，监测时间短，污泥储存排放的推算基于拟合模型，无法区分生物源和化石源</t>
    </r>
    <r>
      <rPr>
        <sz val="11"/>
        <color theme="1"/>
        <rFont val="Times New Roman"/>
        <charset val="134"/>
      </rPr>
      <t>CO</t>
    </r>
    <r>
      <rPr>
        <vertAlign val="subscript"/>
        <sz val="11"/>
        <color theme="1"/>
        <rFont val="Times New Roman"/>
        <charset val="134"/>
      </rPr>
      <t>2</t>
    </r>
  </si>
  <si>
    <t>一个厂，新型中红外地面遥感技术，结合高光谱相机</t>
  </si>
  <si>
    <t>13-1</t>
  </si>
  <si>
    <t>Estimation of greenhouse gas and odour emissions from a cold region municipal biological nutrient removal wastewater treatment plant</t>
  </si>
  <si>
    <r>
      <rPr>
        <sz val="11"/>
        <color theme="1"/>
        <rFont val="仿宋"/>
        <charset val="134"/>
      </rPr>
      <t>冬季：</t>
    </r>
    <r>
      <rPr>
        <sz val="11"/>
        <color theme="1"/>
        <rFont val="Times New Roman"/>
        <charset val="134"/>
      </rPr>
      <t>4.8526</t>
    </r>
  </si>
  <si>
    <r>
      <rPr>
        <sz val="11"/>
        <color theme="1"/>
        <rFont val="仿宋"/>
        <charset val="134"/>
      </rPr>
      <t>冬季：</t>
    </r>
    <r>
      <rPr>
        <sz val="11"/>
        <color theme="1"/>
        <rFont val="Times New Roman"/>
        <charset val="134"/>
      </rPr>
      <t>0.0589</t>
    </r>
  </si>
  <si>
    <r>
      <rPr>
        <sz val="11"/>
        <color theme="1"/>
        <rFont val="仿宋"/>
        <charset val="134"/>
      </rPr>
      <t>冬季：</t>
    </r>
    <r>
      <rPr>
        <sz val="11"/>
        <color theme="1"/>
        <rFont val="Times New Roman"/>
        <charset val="134"/>
      </rPr>
      <t>0.1025</t>
    </r>
  </si>
  <si>
    <t>加拿大萨斯卡通市</t>
  </si>
  <si>
    <r>
      <rPr>
        <sz val="11"/>
        <color theme="1"/>
        <rFont val="仿宋"/>
        <charset val="134"/>
      </rPr>
      <t>实验室模拟与实际偏差，季节代表性有限，未测量所有潜在排放点，</t>
    </r>
    <r>
      <rPr>
        <sz val="11"/>
        <color theme="1"/>
        <rFont val="Times New Roman"/>
        <charset val="134"/>
      </rPr>
      <t xml:space="preserve">NH₃ </t>
    </r>
    <r>
      <rPr>
        <sz val="11"/>
        <color theme="1"/>
        <rFont val="仿宋"/>
        <charset val="134"/>
      </rPr>
      <t>检测限问题</t>
    </r>
  </si>
  <si>
    <t>一个厂，模拟实验结合实采，再外推至全厂，气相色谱，便携分析仪</t>
  </si>
  <si>
    <t>13-2</t>
  </si>
  <si>
    <r>
      <rPr>
        <sz val="11"/>
        <color theme="1"/>
        <rFont val="仿宋"/>
        <charset val="134"/>
      </rPr>
      <t>夏季：</t>
    </r>
    <r>
      <rPr>
        <sz val="11"/>
        <color theme="1"/>
        <rFont val="Times New Roman"/>
        <charset val="134"/>
      </rPr>
      <t>4.0639</t>
    </r>
  </si>
  <si>
    <r>
      <rPr>
        <sz val="11"/>
        <color theme="1"/>
        <rFont val="仿宋"/>
        <charset val="134"/>
      </rPr>
      <t>夏季：</t>
    </r>
    <r>
      <rPr>
        <sz val="11"/>
        <color theme="1"/>
        <rFont val="Times New Roman"/>
        <charset val="134"/>
      </rPr>
      <t>0.0887</t>
    </r>
  </si>
  <si>
    <r>
      <rPr>
        <sz val="11"/>
        <color theme="1"/>
        <rFont val="仿宋"/>
        <charset val="134"/>
      </rPr>
      <t>夏季：</t>
    </r>
    <r>
      <rPr>
        <sz val="11"/>
        <color theme="1"/>
        <rFont val="Times New Roman"/>
        <charset val="134"/>
      </rPr>
      <t>0.124</t>
    </r>
  </si>
  <si>
    <t>Minimizing greenhouse gas emissions of an industrial wastewater treatment plant in terms of water–energy nexus</t>
  </si>
  <si>
    <t>土耳其的尚勒乌尔法省</t>
  </si>
  <si>
    <t>实测，密闭室法</t>
  </si>
  <si>
    <t>一座工业废水处理厂</t>
  </si>
  <si>
    <t>Estimation of methane emission from an urban wastewater treatment plant applying inverse Gaussian model</t>
  </si>
  <si>
    <t>阿根廷坦迪尔市</t>
  </si>
  <si>
    <r>
      <rPr>
        <sz val="11"/>
        <color theme="1"/>
        <rFont val="仿宋"/>
        <charset val="134"/>
      </rPr>
      <t>实测，现场采样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气相色谱法</t>
    </r>
  </si>
  <si>
    <r>
      <rPr>
        <sz val="11"/>
        <color theme="1"/>
        <rFont val="仿宋"/>
        <charset val="134"/>
      </rPr>
      <t>采样时间不同步，仅考虑了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，未区分各处理单元的具体贡献</t>
    </r>
  </si>
  <si>
    <r>
      <rPr>
        <sz val="11"/>
        <color theme="1"/>
        <rFont val="仿宋"/>
        <charset val="134"/>
      </rPr>
      <t>研究对象：一个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"/>
        <charset val="134"/>
      </rPr>
      <t>城市污水处理厂（</t>
    </r>
    <r>
      <rPr>
        <sz val="11"/>
        <color theme="1"/>
        <rFont val="Times New Roman"/>
        <charset val="134"/>
      </rPr>
      <t>WWTP</t>
    </r>
    <r>
      <rPr>
        <sz val="11"/>
        <color theme="1"/>
        <rFont val="仿宋"/>
        <charset val="134"/>
      </rPr>
      <t>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"/>
        <charset val="134"/>
      </rPr>
      <t>及其周边区域</t>
    </r>
  </si>
  <si>
    <t>25-1</t>
  </si>
  <si>
    <t>Economic performance index assessment of an industrial wastewater treatment plant in terms of the European Green Deal: effect of greenhouse gas emissions</t>
  </si>
  <si>
    <r>
      <rPr>
        <sz val="11"/>
        <color theme="1"/>
        <rFont val="仿宋"/>
        <charset val="134"/>
      </rPr>
      <t>曝气池：</t>
    </r>
    <r>
      <rPr>
        <sz val="11"/>
        <color theme="1"/>
        <rFont val="Times New Roman"/>
        <charset val="134"/>
      </rPr>
      <t>0.001</t>
    </r>
  </si>
  <si>
    <r>
      <rPr>
        <sz val="11"/>
        <color theme="1"/>
        <rFont val="仿宋"/>
        <charset val="134"/>
      </rPr>
      <t>曝气池：</t>
    </r>
    <r>
      <rPr>
        <sz val="11"/>
        <color theme="1"/>
        <rFont val="Times New Roman"/>
        <charset val="134"/>
      </rPr>
      <t>0.0017</t>
    </r>
  </si>
  <si>
    <r>
      <rPr>
        <sz val="11"/>
        <color theme="1"/>
        <rFont val="仿宋"/>
        <charset val="134"/>
      </rPr>
      <t>曝气池：</t>
    </r>
    <r>
      <rPr>
        <sz val="11"/>
        <color theme="1"/>
        <rFont val="Times New Roman"/>
        <charset val="134"/>
      </rPr>
      <t>0.0057</t>
    </r>
  </si>
  <si>
    <r>
      <rPr>
        <sz val="11"/>
        <color theme="1"/>
        <rFont val="仿宋"/>
        <charset val="134"/>
      </rPr>
      <t>曝气池，溶气气浮池（</t>
    </r>
    <r>
      <rPr>
        <sz val="11"/>
        <color theme="1"/>
        <rFont val="Times New Roman"/>
        <charset val="134"/>
      </rPr>
      <t>DAF</t>
    </r>
    <r>
      <rPr>
        <sz val="11"/>
        <color theme="1"/>
        <rFont val="仿宋"/>
        <charset val="134"/>
      </rPr>
      <t>）</t>
    </r>
  </si>
  <si>
    <r>
      <rPr>
        <sz val="11"/>
        <color theme="1"/>
        <rFont val="仿宋"/>
        <charset val="134"/>
      </rPr>
      <t>实测，通量箱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气相色谱法</t>
    </r>
  </si>
  <si>
    <r>
      <rPr>
        <sz val="11"/>
        <color theme="1"/>
        <rFont val="仿宋"/>
        <charset val="134"/>
      </rPr>
      <t>单个处理单元，而非全厂，一个工业废水处理厂，处理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"/>
        <charset val="134"/>
      </rPr>
      <t>乳制品行业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"/>
        <charset val="134"/>
      </rPr>
      <t>废水，采用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"/>
        <charset val="134"/>
      </rPr>
      <t>延时曝气活性污泥法，处理能力</t>
    </r>
    <r>
      <rPr>
        <sz val="11"/>
        <color theme="1"/>
        <rFont val="Times New Roman"/>
        <charset val="134"/>
      </rPr>
      <t xml:space="preserve"> 600 </t>
    </r>
    <r>
      <rPr>
        <sz val="11"/>
        <color theme="1"/>
        <rFont val="仿宋"/>
        <charset val="134"/>
      </rPr>
      <t>吨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仿宋"/>
        <charset val="134"/>
      </rPr>
      <t>原奶加工废水。</t>
    </r>
  </si>
  <si>
    <t>25-2</t>
  </si>
  <si>
    <r>
      <rPr>
        <sz val="11"/>
        <color theme="1"/>
        <rFont val="Times New Roman"/>
        <charset val="134"/>
      </rPr>
      <t>DAF</t>
    </r>
    <r>
      <rPr>
        <sz val="11"/>
        <color theme="1"/>
        <rFont val="仿宋"/>
        <charset val="134"/>
      </rPr>
      <t>池：</t>
    </r>
    <r>
      <rPr>
        <sz val="11"/>
        <color theme="1"/>
        <rFont val="Times New Roman"/>
        <charset val="134"/>
      </rPr>
      <t>0.0014</t>
    </r>
  </si>
  <si>
    <r>
      <rPr>
        <sz val="11"/>
        <color theme="1"/>
        <rFont val="Times New Roman"/>
        <charset val="134"/>
      </rPr>
      <t>DAF</t>
    </r>
    <r>
      <rPr>
        <sz val="11"/>
        <color theme="1"/>
        <rFont val="仿宋"/>
        <charset val="134"/>
      </rPr>
      <t>池：</t>
    </r>
    <r>
      <rPr>
        <sz val="11"/>
        <color theme="1"/>
        <rFont val="Times New Roman"/>
        <charset val="134"/>
      </rPr>
      <t>0.003</t>
    </r>
  </si>
  <si>
    <t>Multipoint characterization of the emission of odour, volatile organic compounds and greenhouse gases from a full-scale membrane-based municipal WWTP</t>
  </si>
  <si>
    <t>西班牙巴塞罗那</t>
  </si>
  <si>
    <r>
      <rPr>
        <sz val="11"/>
        <color theme="1"/>
        <rFont val="仿宋"/>
        <charset val="134"/>
      </rPr>
      <t>通量箱法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仪器分析</t>
    </r>
  </si>
  <si>
    <r>
      <rPr>
        <sz val="11"/>
        <color theme="1"/>
        <rFont val="仿宋"/>
        <charset val="134"/>
      </rPr>
      <t>需要更广泛采样，未提及</t>
    </r>
    <r>
      <rPr>
        <sz val="11"/>
        <color theme="1"/>
        <rFont val="Times New Roman"/>
        <charset val="134"/>
      </rPr>
      <t>CO₂</t>
    </r>
    <r>
      <rPr>
        <sz val="11"/>
        <color theme="1"/>
        <rFont val="仿宋"/>
        <charset val="134"/>
      </rPr>
      <t>核算</t>
    </r>
  </si>
  <si>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：气相色谱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"/>
        <charset val="134"/>
      </rPr>
      <t>火焰离子化检测器（</t>
    </r>
    <r>
      <rPr>
        <sz val="11"/>
        <color theme="1"/>
        <rFont val="Times New Roman"/>
        <charset val="134"/>
      </rPr>
      <t>GC-FID</t>
    </r>
    <r>
      <rPr>
        <sz val="11"/>
        <color theme="1"/>
        <rFont val="仿宋"/>
        <charset val="134"/>
      </rPr>
      <t>）</t>
    </r>
    <r>
      <rPr>
        <sz val="11"/>
        <color theme="1"/>
        <rFont val="Times New Roman"/>
        <charset val="134"/>
      </rPr>
      <t xml:space="preserve">
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  <r>
      <rPr>
        <sz val="11"/>
        <color theme="1"/>
        <rFont val="仿宋"/>
        <charset val="134"/>
      </rPr>
      <t>：气相色谱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"/>
        <charset val="134"/>
      </rPr>
      <t>电子捕获检测器（</t>
    </r>
    <r>
      <rPr>
        <sz val="11"/>
        <color theme="1"/>
        <rFont val="Times New Roman"/>
        <charset val="134"/>
      </rPr>
      <t>GC-ECD</t>
    </r>
    <r>
      <rPr>
        <sz val="11"/>
        <color theme="1"/>
        <rFont val="仿宋"/>
        <charset val="134"/>
      </rPr>
      <t>）</t>
    </r>
  </si>
  <si>
    <t>46-1</t>
  </si>
  <si>
    <t>Experimental and statistical modeling of the effect of process modification and wastewater characterization on greenhouse gas emissions for a dairy industry wastewater treatment plant: A minimization approach</t>
  </si>
  <si>
    <r>
      <rPr>
        <sz val="11"/>
        <color theme="1"/>
        <rFont val="Times New Roman"/>
        <charset val="134"/>
      </rPr>
      <t>DAF</t>
    </r>
    <r>
      <rPr>
        <sz val="11"/>
        <color theme="1"/>
        <rFont val="仿宋"/>
        <charset val="134"/>
      </rPr>
      <t>池：</t>
    </r>
    <r>
      <rPr>
        <sz val="11"/>
        <color theme="1"/>
        <rFont val="Times New Roman"/>
        <charset val="134"/>
      </rPr>
      <t>143.4</t>
    </r>
  </si>
  <si>
    <r>
      <rPr>
        <sz val="11"/>
        <color theme="1"/>
        <rFont val="Times New Roman"/>
        <charset val="134"/>
      </rPr>
      <t>DAF</t>
    </r>
    <r>
      <rPr>
        <sz val="11"/>
        <color theme="1"/>
        <rFont val="仿宋"/>
        <charset val="134"/>
      </rPr>
      <t>池：</t>
    </r>
    <r>
      <rPr>
        <sz val="11"/>
        <color theme="1"/>
        <rFont val="Times New Roman"/>
        <charset val="134"/>
      </rPr>
      <t>2725.5</t>
    </r>
  </si>
  <si>
    <t>文中未提及</t>
  </si>
  <si>
    <t>监测点有限，测量未覆盖全厂</t>
  </si>
  <si>
    <r>
      <rPr>
        <sz val="11"/>
        <color theme="1"/>
        <rFont val="仿宋"/>
        <charset val="134"/>
      </rPr>
      <t>单个处理单元，而非全厂（乳制品工业废水处理厂），通量室法采样，气相色谱测量，</t>
    </r>
    <r>
      <rPr>
        <sz val="11"/>
        <color theme="1"/>
        <rFont val="Times New Roman"/>
        <charset val="134"/>
      </rPr>
      <t>DAF(</t>
    </r>
    <r>
      <rPr>
        <sz val="11"/>
        <color theme="1"/>
        <rFont val="仿宋"/>
        <charset val="134"/>
      </rPr>
      <t>溶气气浮池</t>
    </r>
    <r>
      <rPr>
        <sz val="11"/>
        <color theme="1"/>
        <rFont val="Times New Roman"/>
        <charset val="134"/>
      </rPr>
      <t>),EA</t>
    </r>
    <r>
      <rPr>
        <sz val="11"/>
        <color theme="1"/>
        <rFont val="仿宋"/>
        <charset val="134"/>
      </rPr>
      <t>（延时曝气池）</t>
    </r>
  </si>
  <si>
    <t>46-2</t>
  </si>
  <si>
    <r>
      <rPr>
        <sz val="11"/>
        <color theme="1"/>
        <rFont val="Times New Roman"/>
        <charset val="134"/>
      </rPr>
      <t>EA</t>
    </r>
    <r>
      <rPr>
        <sz val="11"/>
        <color theme="1"/>
        <rFont val="仿宋"/>
        <charset val="134"/>
      </rPr>
      <t>池：</t>
    </r>
    <r>
      <rPr>
        <sz val="11"/>
        <color theme="1"/>
        <rFont val="Times New Roman"/>
        <charset val="134"/>
      </rPr>
      <t>3.69</t>
    </r>
  </si>
  <si>
    <r>
      <rPr>
        <sz val="11"/>
        <color theme="1"/>
        <rFont val="Times New Roman"/>
        <charset val="134"/>
      </rPr>
      <t>EA</t>
    </r>
    <r>
      <rPr>
        <sz val="11"/>
        <color theme="1"/>
        <rFont val="仿宋"/>
        <charset val="134"/>
      </rPr>
      <t>池：</t>
    </r>
    <r>
      <rPr>
        <sz val="11"/>
        <color theme="1"/>
        <rFont val="Times New Roman"/>
        <charset val="134"/>
      </rPr>
      <t>162.9</t>
    </r>
  </si>
  <si>
    <r>
      <rPr>
        <sz val="11"/>
        <color theme="1"/>
        <rFont val="Times New Roman"/>
        <charset val="134"/>
      </rPr>
      <t>EA</t>
    </r>
    <r>
      <rPr>
        <sz val="11"/>
        <color theme="1"/>
        <rFont val="仿宋"/>
        <charset val="134"/>
      </rPr>
      <t>池：</t>
    </r>
    <r>
      <rPr>
        <sz val="11"/>
        <color theme="1"/>
        <rFont val="Times New Roman"/>
        <charset val="134"/>
      </rPr>
      <t>5271.9</t>
    </r>
  </si>
  <si>
    <t>50</t>
  </si>
  <si>
    <t>Carbon footprint of a conventional wastewater treatment plant: An analysis of water-energy nexus from life cycle perspective for emission reduction</t>
  </si>
  <si>
    <t>重庆</t>
  </si>
  <si>
    <r>
      <rPr>
        <sz val="11"/>
        <color theme="1"/>
        <rFont val="仿宋"/>
        <charset val="134"/>
      </rPr>
      <t>仅监测</t>
    </r>
    <r>
      <rPr>
        <sz val="11"/>
        <color theme="1"/>
        <rFont val="Times New Roman"/>
        <charset val="134"/>
      </rPr>
      <t xml:space="preserve"> 4 </t>
    </r>
    <r>
      <rPr>
        <sz val="11"/>
        <color theme="1"/>
        <rFont val="仿宋"/>
        <charset val="134"/>
      </rPr>
      <t>个月份，未覆盖全年季节、水质、负荷波动</t>
    </r>
  </si>
  <si>
    <r>
      <rPr>
        <sz val="11"/>
        <color theme="1"/>
        <rFont val="仿宋"/>
        <charset val="134"/>
      </rPr>
      <t>漂浮箱法</t>
    </r>
    <r>
      <rPr>
        <sz val="11"/>
        <color theme="1"/>
        <rFont val="Times New Roman"/>
        <charset val="134"/>
      </rPr>
      <t>+GC</t>
    </r>
    <r>
      <rPr>
        <sz val="11"/>
        <color theme="1"/>
        <rFont val="仿宋"/>
        <charset val="134"/>
      </rPr>
      <t>，四个月份的均值（一年四季），一座市政污水处理厂</t>
    </r>
  </si>
  <si>
    <t>51</t>
  </si>
  <si>
    <t>Underestimation of Sector-Wide Methane Emissions from United States Wastewater Treatment</t>
  </si>
  <si>
    <t>美国</t>
  </si>
  <si>
    <r>
      <rPr>
        <sz val="11"/>
        <color theme="1"/>
        <rFont val="Times New Roman"/>
        <charset val="134"/>
      </rPr>
      <t>504.22</t>
    </r>
    <r>
      <rPr>
        <sz val="11"/>
        <color theme="1"/>
        <rFont val="仿宋"/>
        <charset val="134"/>
      </rPr>
      <t>万立方米</t>
    </r>
    <r>
      <rPr>
        <sz val="11"/>
        <color theme="1"/>
        <rFont val="Times New Roman"/>
        <charset val="134"/>
      </rPr>
      <t>/</t>
    </r>
    <r>
      <rPr>
        <sz val="11"/>
        <color theme="1"/>
        <rFont val="仿宋"/>
        <charset val="134"/>
      </rPr>
      <t>天</t>
    </r>
  </si>
  <si>
    <r>
      <rPr>
        <sz val="11"/>
        <color theme="1"/>
        <rFont val="仿宋"/>
        <charset val="134"/>
      </rPr>
      <t>仅监测白天数据，存在日间偏差，仅测量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</si>
  <si>
    <r>
      <rPr>
        <sz val="11"/>
        <color theme="1"/>
        <rFont val="仿宋"/>
        <charset val="134"/>
      </rPr>
      <t>贝叶斯推断法和移动实验室观测，</t>
    </r>
    <r>
      <rPr>
        <sz val="11"/>
        <color theme="1"/>
        <rFont val="Times New Roman"/>
        <charset val="134"/>
      </rPr>
      <t>64</t>
    </r>
    <r>
      <rPr>
        <sz val="11"/>
        <color theme="1"/>
        <rFont val="仿宋"/>
        <charset val="134"/>
      </rPr>
      <t>个市政污水处理厂均值</t>
    </r>
  </si>
  <si>
    <t>57-1</t>
  </si>
  <si>
    <r>
      <rPr>
        <sz val="11"/>
        <color rgb="FFFF0000"/>
        <rFont val="Times New Roman"/>
        <charset val="134"/>
      </rPr>
      <t>More applicable quantification of non-CO</t>
    </r>
    <r>
      <rPr>
        <vertAlign val="subscript"/>
        <sz val="11"/>
        <color rgb="FFFF0000"/>
        <rFont val="Times New Roman"/>
        <charset val="134"/>
      </rPr>
      <t>2</t>
    </r>
    <r>
      <rPr>
        <sz val="11"/>
        <color rgb="FFFF0000"/>
        <rFont val="Times New Roman"/>
        <charset val="134"/>
      </rPr>
      <t xml:space="preserve"> greenhouse gas emissions from wastewater treatment plants by on-site plant-integrated measurements</t>
    </r>
  </si>
  <si>
    <r>
      <rPr>
        <sz val="11"/>
        <color theme="1"/>
        <rFont val="仿宋"/>
        <charset val="134"/>
      </rPr>
      <t>单元法：</t>
    </r>
    <r>
      <rPr>
        <sz val="11"/>
        <color theme="1"/>
        <rFont val="Times New Roman"/>
        <charset val="134"/>
      </rPr>
      <t>0.163</t>
    </r>
  </si>
  <si>
    <r>
      <rPr>
        <sz val="11"/>
        <color theme="1"/>
        <rFont val="仿宋"/>
        <charset val="134"/>
      </rPr>
      <t>单元法：</t>
    </r>
    <r>
      <rPr>
        <sz val="11"/>
        <color theme="1"/>
        <rFont val="Times New Roman"/>
        <charset val="134"/>
      </rPr>
      <t>0.021</t>
    </r>
  </si>
  <si>
    <t>广州</t>
  </si>
  <si>
    <t>全厂集成法为短期监测</t>
  </si>
  <si>
    <t>，一座，运用两种不同方法进行对比单元法（直接测）和全厂集成法（测排气口，减去背景值</t>
  </si>
  <si>
    <t>57-2</t>
  </si>
  <si>
    <r>
      <rPr>
        <sz val="11"/>
        <color theme="1"/>
        <rFont val="仿宋"/>
        <charset val="134"/>
      </rPr>
      <t>全厂集成法：</t>
    </r>
    <r>
      <rPr>
        <sz val="11"/>
        <color theme="1"/>
        <rFont val="Times New Roman"/>
        <charset val="134"/>
      </rPr>
      <t>0.56</t>
    </r>
  </si>
  <si>
    <r>
      <rPr>
        <sz val="11"/>
        <color theme="1"/>
        <rFont val="仿宋"/>
        <charset val="134"/>
      </rPr>
      <t>全厂集成法：</t>
    </r>
    <r>
      <rPr>
        <sz val="11"/>
        <color theme="1"/>
        <rFont val="Times New Roman"/>
        <charset val="134"/>
      </rPr>
      <t>0.176</t>
    </r>
  </si>
  <si>
    <t>58</t>
  </si>
  <si>
    <t>Novel extended hybrid tool for real time control and practically support decisions to reduce GHG emissions in full scale wastewater treatment plants</t>
  </si>
  <si>
    <t>不能直接推广到其他污水厂，数据依赖性</t>
  </si>
  <si>
    <r>
      <rPr>
        <sz val="11"/>
        <color theme="1"/>
        <rFont val="仿宋"/>
        <charset val="134"/>
      </rPr>
      <t>一座，使用浮箱连接气体分析仪，连续监测</t>
    </r>
    <r>
      <rPr>
        <sz val="11"/>
        <color theme="1"/>
        <rFont val="Times New Roman"/>
        <charset val="134"/>
      </rPr>
      <t>9</t>
    </r>
    <r>
      <rPr>
        <sz val="11"/>
        <color theme="1"/>
        <rFont val="仿宋"/>
        <charset val="134"/>
      </rPr>
      <t>天（冬季）</t>
    </r>
  </si>
  <si>
    <t>59-1</t>
  </si>
  <si>
    <t>Source of Methanogens and Characteristics of Methane Emission in Two Wastewater Treatment Plants in Xi’an</t>
  </si>
  <si>
    <r>
      <rPr>
        <sz val="11"/>
        <color theme="1"/>
        <rFont val="仿宋"/>
        <charset val="134"/>
      </rPr>
      <t>工艺一：</t>
    </r>
    <r>
      <rPr>
        <sz val="11"/>
        <color theme="1"/>
        <rFont val="Times New Roman"/>
        <charset val="134"/>
      </rPr>
      <t>0.3186</t>
    </r>
  </si>
  <si>
    <t>西安</t>
  </si>
  <si>
    <t>采样频率为每周一次，可能无法捕捉短期波动，仅监测了甲烷</t>
  </si>
  <si>
    <r>
      <rPr>
        <sz val="11"/>
        <color theme="1"/>
        <rFont val="仿宋"/>
        <charset val="134"/>
      </rPr>
      <t>使用表面排放隔离通量箱</t>
    </r>
    <r>
      <rPr>
        <sz val="11"/>
        <color theme="1"/>
        <rFont val="Times New Roman"/>
        <charset val="134"/>
      </rPr>
      <t>+GC</t>
    </r>
    <r>
      <rPr>
        <sz val="11"/>
        <color theme="1"/>
        <rFont val="仿宋"/>
        <charset val="134"/>
      </rPr>
      <t>对采取不同工艺（奥贝尔氧化沟和</t>
    </r>
    <r>
      <rPr>
        <sz val="11"/>
        <color theme="1"/>
        <rFont val="Times New Roman"/>
        <charset val="134"/>
      </rPr>
      <t>A/A/O</t>
    </r>
    <r>
      <rPr>
        <sz val="11"/>
        <color theme="1"/>
        <rFont val="仿宋"/>
        <charset val="134"/>
      </rPr>
      <t>）的两座污水处理厂进行甲烷测量</t>
    </r>
  </si>
  <si>
    <t>59-2</t>
  </si>
  <si>
    <r>
      <rPr>
        <sz val="11"/>
        <color theme="1"/>
        <rFont val="仿宋"/>
        <charset val="134"/>
      </rPr>
      <t>工艺二：</t>
    </r>
    <r>
      <rPr>
        <sz val="11"/>
        <color theme="1"/>
        <rFont val="Times New Roman"/>
        <charset val="134"/>
      </rPr>
      <t>0.0567</t>
    </r>
  </si>
  <si>
    <t>60</t>
  </si>
  <si>
    <t>Releasing characteristics and influencing factors analysis of nitrogen-containing gaseous pollutants in wastewater treatment plants with sequencing batch reactor process</t>
  </si>
  <si>
    <r>
      <rPr>
        <sz val="11"/>
        <color theme="1"/>
        <rFont val="仿宋"/>
        <charset val="134"/>
      </rPr>
      <t>现场监测周期较短，未涵盖全年季节变化，仅监测了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</si>
  <si>
    <r>
      <rPr>
        <sz val="11"/>
        <color theme="1"/>
        <rFont val="仿宋"/>
        <charset val="134"/>
      </rPr>
      <t>北京市某</t>
    </r>
    <r>
      <rPr>
        <sz val="11"/>
        <color theme="1"/>
        <rFont val="Times New Roman"/>
        <charset val="134"/>
      </rPr>
      <t>SBR</t>
    </r>
    <r>
      <rPr>
        <sz val="11"/>
        <color theme="1"/>
        <rFont val="仿宋"/>
        <charset val="134"/>
      </rPr>
      <t>工艺污水厂，使用通量箱法采</t>
    </r>
    <r>
      <rPr>
        <sz val="11"/>
        <color theme="1"/>
        <rFont val="Times New Roman"/>
        <charset val="134"/>
      </rPr>
      <t>+GC</t>
    </r>
    <r>
      <rPr>
        <sz val="11"/>
        <color theme="1"/>
        <rFont val="仿宋"/>
        <charset val="134"/>
      </rPr>
      <t>测量</t>
    </r>
  </si>
  <si>
    <t>68</t>
  </si>
  <si>
    <t>Complete long-term monitoring of greenhouse gas emissions from a full-scale industrial wastewater treatment plant with different cover configurations</t>
  </si>
  <si>
    <r>
      <rPr>
        <sz val="11"/>
        <color theme="1"/>
        <rFont val="仿宋"/>
        <charset val="134"/>
      </rPr>
      <t>每月采样一次，可能无法捕捉日内和短期波动，未检测</t>
    </r>
    <r>
      <rPr>
        <sz val="11"/>
        <color theme="1"/>
        <rFont val="Times New Roman"/>
        <charset val="134"/>
      </rPr>
      <t>CO</t>
    </r>
    <r>
      <rPr>
        <vertAlign val="subscript"/>
        <sz val="11"/>
        <color theme="1"/>
        <rFont val="Times New Roman"/>
        <charset val="134"/>
      </rPr>
      <t>2</t>
    </r>
  </si>
  <si>
    <r>
      <rPr>
        <sz val="11"/>
        <color theme="1"/>
        <rFont val="仿宋"/>
        <charset val="134"/>
      </rPr>
      <t>上海一座工业污水厂（</t>
    </r>
    <r>
      <rPr>
        <sz val="11"/>
        <color theme="1"/>
        <rFont val="Times New Roman"/>
        <charset val="134"/>
      </rPr>
      <t xml:space="preserve">A/O </t>
    </r>
    <r>
      <rPr>
        <sz val="11"/>
        <color theme="1"/>
        <rFont val="仿宋"/>
        <charset val="134"/>
      </rPr>
      <t>工艺）</t>
    </r>
    <r>
      <rPr>
        <sz val="11"/>
        <color theme="1"/>
        <rFont val="Times New Roman"/>
        <charset val="134"/>
      </rPr>
      <t xml:space="preserve"> 14 </t>
    </r>
    <r>
      <rPr>
        <sz val="11"/>
        <color theme="1"/>
        <rFont val="仿宋"/>
        <charset val="134"/>
      </rPr>
      <t>个月（</t>
    </r>
    <r>
      <rPr>
        <sz val="11"/>
        <color theme="1"/>
        <rFont val="Times New Roman"/>
        <charset val="134"/>
      </rPr>
      <t>2022.10–2023.11</t>
    </r>
    <r>
      <rPr>
        <sz val="11"/>
        <color theme="1"/>
        <rFont val="仿宋"/>
        <charset val="134"/>
      </rPr>
      <t>）的月度实测数据</t>
    </r>
  </si>
  <si>
    <t>75-1</t>
  </si>
  <si>
    <t>Quantifying Methane Influx from Sewer into Wastewater Treatment Processes</t>
  </si>
  <si>
    <r>
      <rPr>
        <sz val="11"/>
        <color theme="1"/>
        <rFont val="仿宋"/>
        <charset val="134"/>
      </rPr>
      <t>北京厂：</t>
    </r>
    <r>
      <rPr>
        <sz val="11"/>
        <color theme="1"/>
        <rFont val="Times New Roman"/>
        <charset val="134"/>
      </rPr>
      <t>1.17</t>
    </r>
  </si>
  <si>
    <r>
      <rPr>
        <sz val="11"/>
        <color theme="1"/>
        <rFont val="仿宋"/>
        <charset val="134"/>
      </rPr>
      <t>中国</t>
    </r>
    <r>
      <rPr>
        <sz val="11"/>
        <color theme="1"/>
        <rFont val="Times New Roman"/>
        <charset val="134"/>
      </rPr>
      <t>6</t>
    </r>
    <r>
      <rPr>
        <sz val="11"/>
        <color theme="1"/>
        <rFont val="仿宋"/>
        <charset val="134"/>
      </rPr>
      <t>座</t>
    </r>
    <r>
      <rPr>
        <sz val="11"/>
        <color theme="1"/>
        <rFont val="Times New Roman"/>
        <charset val="134"/>
      </rPr>
      <t>A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  <r>
      <rPr>
        <sz val="11"/>
        <color theme="1"/>
        <rFont val="仿宋"/>
        <charset val="134"/>
      </rPr>
      <t>工艺污水厂，重点北京和贵阳，分区臭气收集系统进行气体收集，</t>
    </r>
    <r>
      <rPr>
        <sz val="11"/>
        <color theme="1"/>
        <rFont val="Times New Roman"/>
        <charset val="134"/>
      </rPr>
      <t>GC</t>
    </r>
    <r>
      <rPr>
        <sz val="11"/>
        <color theme="1"/>
        <rFont val="仿宋"/>
        <charset val="134"/>
      </rPr>
      <t>测样</t>
    </r>
  </si>
  <si>
    <t>75-2</t>
  </si>
  <si>
    <r>
      <rPr>
        <sz val="11"/>
        <color theme="1"/>
        <rFont val="仿宋"/>
        <charset val="134"/>
      </rPr>
      <t>贵阳厂：</t>
    </r>
    <r>
      <rPr>
        <sz val="11"/>
        <color theme="1"/>
        <rFont val="Times New Roman"/>
        <charset val="134"/>
      </rPr>
      <t>0.1</t>
    </r>
  </si>
  <si>
    <t>78</t>
  </si>
  <si>
    <r>
      <rPr>
        <sz val="11"/>
        <color rgb="FFFF0000"/>
        <rFont val="Times New Roman"/>
        <charset val="134"/>
      </rPr>
      <t>Development and validation of an off-gas tool for oxygen transfer efficiency and N</t>
    </r>
    <r>
      <rPr>
        <vertAlign val="subscript"/>
        <sz val="11"/>
        <color rgb="FFFF0000"/>
        <rFont val="Times New Roman"/>
        <charset val="134"/>
      </rPr>
      <t>2</t>
    </r>
    <r>
      <rPr>
        <sz val="11"/>
        <color rgb="FFFF0000"/>
        <rFont val="Times New Roman"/>
        <charset val="134"/>
      </rPr>
      <t>O emission monitoring in wastewater treatment</t>
    </r>
  </si>
  <si>
    <t>葡萄牙</t>
  </si>
  <si>
    <r>
      <rPr>
        <sz val="11"/>
        <color theme="1"/>
        <rFont val="仿宋"/>
        <charset val="134"/>
      </rPr>
      <t>仅监测</t>
    </r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  <r>
      <rPr>
        <sz val="11"/>
        <color theme="1"/>
        <rFont val="仿宋"/>
        <charset val="134"/>
      </rPr>
      <t>，验证仅在一种操作条件下进行</t>
    </r>
  </si>
  <si>
    <r>
      <rPr>
        <sz val="11"/>
        <color theme="1"/>
        <rFont val="仿宋"/>
        <charset val="134"/>
      </rPr>
      <t>开发并验证</t>
    </r>
    <r>
      <rPr>
        <sz val="11"/>
        <color theme="1"/>
        <rFont val="Times New Roman"/>
        <charset val="134"/>
      </rPr>
      <t>off-gas</t>
    </r>
    <r>
      <rPr>
        <sz val="11"/>
        <color theme="1"/>
        <rFont val="仿宋"/>
        <charset val="134"/>
      </rPr>
      <t>工具，同时监测氧转移效率（</t>
    </r>
    <r>
      <rPr>
        <sz val="11"/>
        <color theme="1"/>
        <rFont val="Times New Roman"/>
        <charset val="134"/>
      </rPr>
      <t>OTE</t>
    </r>
    <r>
      <rPr>
        <sz val="11"/>
        <color theme="1"/>
        <rFont val="仿宋"/>
        <charset val="134"/>
      </rPr>
      <t>）和</t>
    </r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  <r>
      <rPr>
        <sz val="11"/>
        <color theme="1"/>
        <rFont val="仿宋"/>
        <charset val="134"/>
      </rPr>
      <t>排放。应用在该实际污水厂</t>
    </r>
  </si>
  <si>
    <t>80</t>
  </si>
  <si>
    <t>Characteristics and key driving factors of nitrous oxide emissions from a full-scale landfill leachate treatment system</t>
  </si>
  <si>
    <t>厦门</t>
  </si>
  <si>
    <r>
      <rPr>
        <sz val="11"/>
        <color theme="1"/>
        <rFont val="仿宋"/>
        <charset val="134"/>
      </rPr>
      <t>仅测量</t>
    </r>
    <r>
      <rPr>
        <sz val="11"/>
        <color theme="1"/>
        <rFont val="Times New Roman"/>
        <charset val="134"/>
      </rPr>
      <t xml:space="preserve"> 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</si>
  <si>
    <r>
      <rPr>
        <sz val="11"/>
        <color theme="1"/>
        <rFont val="仿宋"/>
        <charset val="134"/>
      </rPr>
      <t>垃圾渗滤液处理厂，远高于市政污水处理厂，反映了渗滤液处理的强温室效应，静态箱法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气体流量法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顶空法</t>
    </r>
  </si>
  <si>
    <t>83</t>
  </si>
  <si>
    <t>Greenhouse Gas Emissions from a Full-Scale Vermifilter for Sewage Treatment: Effects of Seasonality and Sewage Parameters</t>
  </si>
  <si>
    <t>智利</t>
  </si>
  <si>
    <r>
      <rPr>
        <sz val="11"/>
        <color theme="1"/>
        <rFont val="仿宋"/>
        <charset val="134"/>
      </rPr>
      <t>对一座全规模蚯蚓滤池（</t>
    </r>
    <r>
      <rPr>
        <sz val="11"/>
        <color theme="1"/>
        <rFont val="Times New Roman"/>
        <charset val="134"/>
      </rPr>
      <t>VF</t>
    </r>
    <r>
      <rPr>
        <sz val="11"/>
        <color theme="1"/>
        <rFont val="仿宋"/>
        <charset val="134"/>
      </rPr>
      <t>）的直接排放进行了实地监测，静态箱</t>
    </r>
    <r>
      <rPr>
        <sz val="11"/>
        <color theme="1"/>
        <rFont val="Times New Roman"/>
        <charset val="134"/>
      </rPr>
      <t>+GC</t>
    </r>
  </si>
  <si>
    <t>89</t>
  </si>
  <si>
    <t>Greenhouse Gas Mass-Balance in Conventional Activated Sludge Wastewater Treatment: A Case Study in Mexico for Developing Countries</t>
  </si>
  <si>
    <t>墨西哥</t>
  </si>
  <si>
    <r>
      <rPr>
        <sz val="11"/>
        <color theme="1"/>
        <rFont val="仿宋"/>
        <charset val="134"/>
      </rPr>
      <t>未测</t>
    </r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  <r>
      <rPr>
        <sz val="11"/>
        <color theme="1"/>
        <rFont val="仿宋"/>
        <charset val="134"/>
      </rPr>
      <t>，采样次数有限，可能不反映长期动态</t>
    </r>
  </si>
  <si>
    <r>
      <rPr>
        <sz val="11"/>
        <color theme="1"/>
        <rFont val="仿宋"/>
        <charset val="134"/>
      </rPr>
      <t>一座传统活性污泥（</t>
    </r>
    <r>
      <rPr>
        <sz val="11"/>
        <color theme="1"/>
        <rFont val="Times New Roman"/>
        <charset val="134"/>
      </rPr>
      <t>CAS</t>
    </r>
    <r>
      <rPr>
        <sz val="11"/>
        <color theme="1"/>
        <rFont val="仿宋"/>
        <charset val="134"/>
      </rPr>
      <t>）污水处理厂，</t>
    </r>
    <r>
      <rPr>
        <sz val="11"/>
        <color theme="1"/>
        <rFont val="Times New Roman"/>
        <charset val="134"/>
      </rPr>
      <t>2021</t>
    </r>
    <r>
      <rPr>
        <sz val="11"/>
        <color theme="1"/>
        <rFont val="仿宋"/>
        <charset val="134"/>
      </rPr>
      <t>年五次采样，使用便携式</t>
    </r>
    <r>
      <rPr>
        <sz val="11"/>
        <color theme="1"/>
        <rFont val="Times New Roman"/>
        <charset val="134"/>
      </rPr>
      <t>GHG</t>
    </r>
    <r>
      <rPr>
        <sz val="11"/>
        <color theme="1"/>
        <rFont val="仿宋"/>
        <charset val="134"/>
      </rPr>
      <t>分析仪和浮箱法</t>
    </r>
  </si>
  <si>
    <t>91</t>
  </si>
  <si>
    <t>Comprehensive assessment, intelligent prediction, and precise mitigation strategies for greenhouse gas emissions in full-scale wastewater treatment plants</t>
  </si>
  <si>
    <r>
      <rPr>
        <sz val="11"/>
        <color theme="1"/>
        <rFont val="仿宋"/>
        <charset val="134"/>
      </rPr>
      <t>未测</t>
    </r>
    <r>
      <rPr>
        <sz val="11"/>
        <color theme="1"/>
        <rFont val="Times New Roman"/>
        <charset val="134"/>
      </rPr>
      <t>CO</t>
    </r>
    <r>
      <rPr>
        <vertAlign val="subscript"/>
        <sz val="11"/>
        <color theme="1"/>
        <rFont val="Times New Roman"/>
        <charset val="134"/>
      </rPr>
      <t>2</t>
    </r>
  </si>
  <si>
    <r>
      <rPr>
        <sz val="11"/>
        <color theme="1"/>
        <rFont val="仿宋"/>
        <charset val="134"/>
      </rPr>
      <t>一座污水处理厂，此处为峰值静态箱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气袋采样，气相色谱分析</t>
    </r>
  </si>
  <si>
    <t>92</t>
  </si>
  <si>
    <t>Resolving the facility-specific increase of local greenhouse gas concentrations by an industrial wastewater treatment plant</t>
  </si>
  <si>
    <r>
      <rPr>
        <sz val="11"/>
        <color theme="1"/>
        <rFont val="仿宋"/>
        <charset val="134"/>
      </rPr>
      <t>一座工业污水处理厂（处理工业废水为主，少量生活污水），采样</t>
    </r>
    <r>
      <rPr>
        <sz val="11"/>
        <color theme="1"/>
        <rFont val="Times New Roman"/>
        <charset val="134"/>
      </rPr>
      <t>+GC</t>
    </r>
    <r>
      <rPr>
        <sz val="11"/>
        <color theme="1"/>
        <rFont val="仿宋"/>
        <charset val="134"/>
      </rPr>
      <t>，监测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仿宋"/>
        <charset val="134"/>
      </rPr>
      <t>个月，取平均值</t>
    </r>
  </si>
  <si>
    <t>97</t>
  </si>
  <si>
    <t>System assessment and multivariate analysis of greenhouse gas emission dynamics in Anaerobic-Anoxic-Oxic wastewater treatment systems</t>
  </si>
  <si>
    <t>监测期仅覆盖夏秋冬三季，缺乏春季数据，溶解气体计算基于亨利定律，可能存在偏差，未考虑污泥处理单元的排放</t>
  </si>
  <si>
    <r>
      <rPr>
        <sz val="11"/>
        <color theme="1"/>
        <rFont val="仿宋"/>
        <charset val="134"/>
      </rPr>
      <t>一座污水处理厂，现场浮罩法，连续监测（</t>
    </r>
    <r>
      <rPr>
        <sz val="11"/>
        <color theme="1"/>
        <rFont val="Times New Roman"/>
        <charset val="134"/>
      </rPr>
      <t>7</t>
    </r>
    <r>
      <rPr>
        <sz val="11"/>
        <color theme="1"/>
        <rFont val="仿宋"/>
        <charset val="134"/>
      </rPr>
      <t>月至次年</t>
    </r>
    <r>
      <rPr>
        <sz val="11"/>
        <color theme="1"/>
        <rFont val="Times New Roman"/>
        <charset val="134"/>
      </rPr>
      <t>1</t>
    </r>
    <r>
      <rPr>
        <sz val="11"/>
        <color theme="1"/>
        <rFont val="仿宋"/>
        <charset val="134"/>
      </rPr>
      <t>月），每月多次采样，气样用气相色谱分析</t>
    </r>
  </si>
  <si>
    <t>101-1</t>
  </si>
  <si>
    <t>113-1</t>
  </si>
  <si>
    <t>Improving the accuracy of greenhouse gas accounting for wastewater treatment plants: seasonal differences must not be overlooked</t>
  </si>
  <si>
    <t>京津冀</t>
  </si>
  <si>
    <r>
      <rPr>
        <sz val="11"/>
        <color theme="1"/>
        <rFont val="仿宋"/>
        <charset val="134"/>
      </rPr>
      <t>浮箱法对</t>
    </r>
    <r>
      <rPr>
        <sz val="11"/>
        <color theme="1"/>
        <rFont val="Times New Roman"/>
        <charset val="134"/>
      </rPr>
      <t>N₂O</t>
    </r>
    <r>
      <rPr>
        <sz val="11"/>
        <color theme="1"/>
        <rFont val="仿宋"/>
        <charset val="134"/>
      </rPr>
      <t>的捕捉可能低估（尤其在好氧段），每个季节仅采样一次，未能完全捕捉季内波动</t>
    </r>
  </si>
  <si>
    <r>
      <rPr>
        <sz val="11"/>
        <color theme="1"/>
        <rFont val="仿宋"/>
        <charset val="134"/>
      </rPr>
      <t>通过长期（</t>
    </r>
    <r>
      <rPr>
        <sz val="11"/>
        <color theme="1"/>
        <rFont val="Times New Roman"/>
        <charset val="134"/>
      </rPr>
      <t>2023</t>
    </r>
    <r>
      <rPr>
        <sz val="11"/>
        <color theme="1"/>
        <rFont val="仿宋"/>
        <charset val="134"/>
      </rPr>
      <t>年</t>
    </r>
    <r>
      <rPr>
        <sz val="11"/>
        <color theme="1"/>
        <rFont val="Times New Roman"/>
        <charset val="134"/>
      </rPr>
      <t>3–12</t>
    </r>
    <r>
      <rPr>
        <sz val="11"/>
        <color theme="1"/>
        <rFont val="仿宋"/>
        <charset val="134"/>
      </rPr>
      <t>月）现场采样，测量了京津冀地区</t>
    </r>
    <r>
      <rPr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座</t>
    </r>
    <r>
      <rPr>
        <sz val="11"/>
        <color theme="1"/>
        <rFont val="Times New Roman"/>
        <charset val="134"/>
      </rPr>
      <t>AAO</t>
    </r>
    <r>
      <rPr>
        <sz val="11"/>
        <color theme="1"/>
        <rFont val="仿宋"/>
        <charset val="134"/>
      </rPr>
      <t>工艺污水厂的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仿宋"/>
        <charset val="134"/>
      </rPr>
      <t>和</t>
    </r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</t>
    </r>
    <r>
      <rPr>
        <sz val="11"/>
        <color theme="1"/>
        <rFont val="仿宋"/>
        <charset val="134"/>
      </rPr>
      <t>直接排放通量，浮箱法</t>
    </r>
    <r>
      <rPr>
        <sz val="11"/>
        <color theme="1"/>
        <rFont val="Times New Roman"/>
        <charset val="134"/>
      </rPr>
      <t>+GC</t>
    </r>
  </si>
  <si>
    <t>113-2</t>
  </si>
  <si>
    <t>113-3</t>
  </si>
  <si>
    <t>113-4</t>
  </si>
  <si>
    <t>116</t>
  </si>
  <si>
    <t>Spatially explicit process-resolved fluxes and microbial drivers: Linking community succession to greenhouse gas emissions from full-scale industrial wastewater treatment</t>
  </si>
  <si>
    <t>河北</t>
  </si>
  <si>
    <t>监测仅在夏季进行，未覆盖全年季节性变化，静态箱法可能受限于空间代表性</t>
  </si>
  <si>
    <r>
      <rPr>
        <sz val="11"/>
        <color theme="1"/>
        <rFont val="仿宋"/>
        <charset val="134"/>
      </rPr>
      <t>河北某制革废水处理厂（工业废水），浮箱法</t>
    </r>
    <r>
      <rPr>
        <sz val="11"/>
        <color theme="1"/>
        <rFont val="Times New Roman"/>
        <charset val="134"/>
      </rPr>
      <t>+GC</t>
    </r>
  </si>
  <si>
    <t>混合法</t>
  </si>
  <si>
    <t>55-2</t>
  </si>
  <si>
    <r>
      <rPr>
        <sz val="11"/>
        <color theme="1"/>
        <rFont val="仿宋"/>
        <charset val="134"/>
      </rPr>
      <t>模型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排放因子法</t>
    </r>
  </si>
  <si>
    <t>98</t>
  </si>
  <si>
    <t>Locating and quantifying CH4 sources within a wastewater treatment plant based on mobile measurements</t>
  </si>
  <si>
    <t>杭州</t>
  </si>
  <si>
    <r>
      <rPr>
        <sz val="11"/>
        <color theme="1"/>
        <rFont val="仿宋"/>
        <charset val="134"/>
      </rPr>
      <t>实测</t>
    </r>
    <r>
      <rPr>
        <sz val="11"/>
        <color theme="1"/>
        <rFont val="Times New Roman"/>
        <charset val="134"/>
      </rPr>
      <t>+</t>
    </r>
    <r>
      <rPr>
        <sz val="11"/>
        <color theme="1"/>
        <rFont val="仿宋"/>
        <charset val="134"/>
      </rPr>
      <t>模型</t>
    </r>
  </si>
  <si>
    <r>
      <rPr>
        <sz val="11"/>
        <color theme="1"/>
        <rFont val="仿宋"/>
        <charset val="134"/>
      </rPr>
      <t>监测天数有限（</t>
    </r>
    <r>
      <rPr>
        <sz val="11"/>
        <color theme="1"/>
        <rFont val="Times New Roman"/>
        <charset val="134"/>
      </rPr>
      <t>8</t>
    </r>
    <r>
      <rPr>
        <sz val="11"/>
        <color theme="1"/>
        <rFont val="仿宋"/>
        <charset val="134"/>
      </rPr>
      <t>天），可能不反映全年动态，仅监测</t>
    </r>
    <r>
      <rPr>
        <sz val="11"/>
        <color theme="1"/>
        <rFont val="Times New Roman"/>
        <charset val="134"/>
      </rPr>
      <t>CH</t>
    </r>
    <r>
      <rPr>
        <vertAlign val="subscript"/>
        <sz val="11"/>
        <color theme="1"/>
        <rFont val="Times New Roman"/>
        <charset val="134"/>
      </rPr>
      <t>4</t>
    </r>
  </si>
  <si>
    <r>
      <rPr>
        <sz val="11"/>
        <color theme="1"/>
        <rFont val="仿宋"/>
        <charset val="134"/>
      </rPr>
      <t>一座污水处理厂，车载移动监测，多点源高斯烟羽模型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仿宋"/>
        <charset val="134"/>
      </rPr>
      <t>遗传算法反演，结果为反演值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</si>
</sst>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仿宋"/>
      <charset val="134"/>
    </font>
    <font>
      <b/>
      <sz val="11"/>
      <color theme="1"/>
      <name val="仿宋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name val="仿宋"/>
      <charset val="134"/>
    </font>
    <font>
      <sz val="11"/>
      <color rgb="FFFF0000"/>
      <name val="Times New Roman"/>
      <charset val="134"/>
    </font>
    <font>
      <sz val="11"/>
      <color rgb="FF0F1115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  <font>
      <vertAlign val="superscript"/>
      <sz val="11"/>
      <color theme="1"/>
      <name val="Times New Roman"/>
      <charset val="134"/>
    </font>
    <font>
      <b/>
      <vertAlign val="subscript"/>
      <sz val="11"/>
      <color theme="1"/>
      <name val="Times New Roman"/>
      <charset val="134"/>
    </font>
    <font>
      <vertAlign val="subscript"/>
      <sz val="11"/>
      <color rgb="FFFF0000"/>
      <name val="Times New Roman"/>
      <charset val="134"/>
    </font>
    <font>
      <sz val="11"/>
      <color theme="1"/>
      <name val="Arial"/>
      <charset val="134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7"/>
  <sheetViews>
    <sheetView tabSelected="1" workbookViewId="0">
      <selection activeCell="A1" sqref="A1:N107"/>
    </sheetView>
  </sheetViews>
  <sheetFormatPr defaultColWidth="9" defaultRowHeight="13.5"/>
  <cols>
    <col min="1" max="1" width="10.8916666666667" customWidth="1"/>
    <col min="2" max="2" width="9.625" customWidth="1"/>
    <col min="3" max="3" width="53.9583333333333" customWidth="1"/>
    <col min="4" max="6" width="22.625" customWidth="1"/>
    <col min="7" max="8" width="9.625" customWidth="1"/>
    <col min="9" max="10" width="12.5" customWidth="1"/>
    <col min="11" max="11" width="24.4416666666667" customWidth="1"/>
    <col min="12" max="12" width="9.875" customWidth="1"/>
    <col min="13" max="13" width="35.2" customWidth="1"/>
    <col min="14" max="14" width="28.3333333333333" customWidth="1"/>
  </cols>
  <sheetData>
    <row r="1" ht="14.25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7.75" spans="1:14">
      <c r="A2" s="2" t="s">
        <v>1</v>
      </c>
      <c r="B2" s="3" t="s">
        <v>2</v>
      </c>
      <c r="C2" s="3" t="s">
        <v>3</v>
      </c>
      <c r="D2" s="1" t="s">
        <v>4</v>
      </c>
      <c r="E2" s="1" t="s">
        <v>5</v>
      </c>
      <c r="F2" s="1" t="s">
        <v>6</v>
      </c>
      <c r="G2" s="3" t="s">
        <v>7</v>
      </c>
      <c r="H2" s="3" t="s">
        <v>8</v>
      </c>
      <c r="I2" s="3" t="s">
        <v>9</v>
      </c>
      <c r="J2" s="3" t="s">
        <v>1</v>
      </c>
      <c r="K2" s="3" t="s">
        <v>10</v>
      </c>
      <c r="L2" s="3" t="s">
        <v>11</v>
      </c>
      <c r="M2" s="3" t="s">
        <v>12</v>
      </c>
      <c r="N2" s="3" t="s">
        <v>13</v>
      </c>
    </row>
    <row r="3" ht="15" spans="1:14">
      <c r="A3" s="2" t="s">
        <v>14</v>
      </c>
      <c r="B3" s="4" t="s">
        <v>15</v>
      </c>
      <c r="C3" s="4" t="s">
        <v>16</v>
      </c>
      <c r="D3" s="4"/>
      <c r="E3" s="2" t="s">
        <v>17</v>
      </c>
      <c r="F3" s="2" t="s">
        <v>18</v>
      </c>
      <c r="G3" s="4" t="str">
        <f>_xlfn.DISPIMG("ID_5F2A84AF503E44E1BF25816FDD3AA4B8",1)</f>
        <v>=DISPIMG("ID_5F2A84AF503E44E1BF25816FDD3AA4B8",1)</v>
      </c>
      <c r="H3" s="2" t="s">
        <v>19</v>
      </c>
      <c r="I3" s="2" t="s">
        <v>20</v>
      </c>
      <c r="J3" s="4" t="s">
        <v>21</v>
      </c>
      <c r="K3" s="4">
        <v>1.2</v>
      </c>
      <c r="L3" s="4" t="s">
        <v>22</v>
      </c>
      <c r="M3" s="2" t="s">
        <v>23</v>
      </c>
      <c r="N3" s="4" t="s">
        <v>24</v>
      </c>
    </row>
    <row r="4" ht="15" spans="1:14">
      <c r="A4" s="4"/>
      <c r="B4" s="4" t="s">
        <v>25</v>
      </c>
      <c r="C4" s="4"/>
      <c r="D4" s="4"/>
      <c r="E4" s="2" t="s">
        <v>26</v>
      </c>
      <c r="F4" s="2" t="s">
        <v>27</v>
      </c>
      <c r="G4" s="4"/>
      <c r="H4" s="4"/>
      <c r="I4" s="4"/>
      <c r="J4" s="4"/>
      <c r="K4" s="4">
        <v>1</v>
      </c>
      <c r="L4" s="4" t="s">
        <v>22</v>
      </c>
      <c r="M4" s="4"/>
      <c r="N4" s="4"/>
    </row>
    <row r="5" ht="42" spans="1:14">
      <c r="A5" s="4"/>
      <c r="B5" s="4">
        <v>6</v>
      </c>
      <c r="C5" s="4" t="s">
        <v>28</v>
      </c>
      <c r="D5" s="4"/>
      <c r="E5" s="4">
        <v>0.0274</v>
      </c>
      <c r="F5" s="4">
        <v>0.124</v>
      </c>
      <c r="G5" s="4" t="str">
        <f>_xlfn.DISPIMG("ID_966FDC9D3CBF48C48ED74307192C87D5",1)</f>
        <v>=DISPIMG("ID_966FDC9D3CBF48C48ED74307192C87D5",1)</v>
      </c>
      <c r="H5" s="2" t="s">
        <v>29</v>
      </c>
      <c r="I5" s="2" t="s">
        <v>30</v>
      </c>
      <c r="J5" s="4" t="s">
        <v>31</v>
      </c>
      <c r="K5" s="4">
        <v>1.9</v>
      </c>
      <c r="L5" s="4" t="s">
        <v>22</v>
      </c>
      <c r="M5" s="2" t="s">
        <v>32</v>
      </c>
      <c r="N5" s="2" t="s">
        <v>33</v>
      </c>
    </row>
    <row r="6" ht="77.9" spans="1:14">
      <c r="A6" s="4"/>
      <c r="B6" s="5">
        <v>10</v>
      </c>
      <c r="C6" s="5" t="s">
        <v>34</v>
      </c>
      <c r="D6" s="5">
        <v>9.92</v>
      </c>
      <c r="E6" s="5">
        <v>0.03</v>
      </c>
      <c r="F6" s="5">
        <v>0.00136</v>
      </c>
      <c r="G6" s="5" t="str">
        <f>_xlfn.DISPIMG("ID_1E5229ECFDF4489FB9068DCF2E038907",1)</f>
        <v>=DISPIMG("ID_1E5229ECFDF4489FB9068DCF2E038907",1)</v>
      </c>
      <c r="H6" s="6" t="s">
        <v>35</v>
      </c>
      <c r="I6" s="2" t="s">
        <v>30</v>
      </c>
      <c r="J6" s="5" t="s">
        <v>36</v>
      </c>
      <c r="K6" s="5">
        <v>0.3</v>
      </c>
      <c r="L6" s="6" t="s">
        <v>37</v>
      </c>
      <c r="M6" s="6" t="s">
        <v>38</v>
      </c>
      <c r="N6" s="6" t="s">
        <v>39</v>
      </c>
    </row>
    <row r="7" ht="73.5" spans="1:14">
      <c r="A7" s="4"/>
      <c r="B7" s="4">
        <v>15</v>
      </c>
      <c r="C7" s="4" t="s">
        <v>40</v>
      </c>
      <c r="D7" s="4"/>
      <c r="E7" s="4">
        <v>3.5</v>
      </c>
      <c r="F7" s="4"/>
      <c r="G7" s="4" t="str">
        <f>_xlfn.DISPIMG("ID_C96E937D2C854A1289C6540715472482",1)</f>
        <v>=DISPIMG("ID_C96E937D2C854A1289C6540715472482",1)</v>
      </c>
      <c r="H7" s="2" t="s">
        <v>41</v>
      </c>
      <c r="I7" s="2" t="s">
        <v>30</v>
      </c>
      <c r="J7" s="4" t="s">
        <v>36</v>
      </c>
      <c r="K7" s="4">
        <v>0.44</v>
      </c>
      <c r="L7" s="2" t="s">
        <v>42</v>
      </c>
      <c r="M7" s="2" t="s">
        <v>43</v>
      </c>
      <c r="N7" s="2" t="s">
        <v>44</v>
      </c>
    </row>
    <row r="8" ht="30" spans="1:14">
      <c r="A8" s="4"/>
      <c r="B8" s="5">
        <v>20</v>
      </c>
      <c r="C8" s="5" t="s">
        <v>45</v>
      </c>
      <c r="D8" s="5"/>
      <c r="E8" s="5">
        <v>1.5082</v>
      </c>
      <c r="F8" s="5">
        <v>0.5319</v>
      </c>
      <c r="G8" s="5" t="str">
        <f>_xlfn.DISPIMG("ID_376728A2337847A5B48712D970E0AB68",1)</f>
        <v>=DISPIMG("ID_376728A2337847A5B48712D970E0AB68",1)</v>
      </c>
      <c r="H8" s="6" t="s">
        <v>46</v>
      </c>
      <c r="I8" s="2" t="s">
        <v>30</v>
      </c>
      <c r="J8" s="5" t="s">
        <v>36</v>
      </c>
      <c r="K8" s="5">
        <v>2</v>
      </c>
      <c r="L8" s="5" t="s">
        <v>22</v>
      </c>
      <c r="M8" s="5"/>
      <c r="N8" s="6" t="s">
        <v>47</v>
      </c>
    </row>
    <row r="9" ht="55.5" spans="1:14">
      <c r="A9" s="4"/>
      <c r="B9" s="4">
        <v>22</v>
      </c>
      <c r="C9" s="4" t="s">
        <v>48</v>
      </c>
      <c r="D9" s="4">
        <v>0.0893</v>
      </c>
      <c r="E9" s="4">
        <v>3.11</v>
      </c>
      <c r="F9" s="4">
        <v>2.78</v>
      </c>
      <c r="G9" s="4"/>
      <c r="H9" s="2" t="s">
        <v>49</v>
      </c>
      <c r="I9" s="2" t="s">
        <v>50</v>
      </c>
      <c r="J9" s="4" t="s">
        <v>31</v>
      </c>
      <c r="K9" s="4">
        <v>4.4</v>
      </c>
      <c r="L9" s="4" t="s">
        <v>22</v>
      </c>
      <c r="M9" s="2" t="s">
        <v>51</v>
      </c>
      <c r="N9" s="2" t="s">
        <v>52</v>
      </c>
    </row>
    <row r="10" ht="30" spans="1:14">
      <c r="A10" s="4"/>
      <c r="B10" s="4">
        <v>23</v>
      </c>
      <c r="C10" s="4" t="s">
        <v>53</v>
      </c>
      <c r="D10" s="4"/>
      <c r="E10" s="4">
        <v>27.4</v>
      </c>
      <c r="F10" s="4">
        <v>4.8</v>
      </c>
      <c r="G10" s="4"/>
      <c r="H10" s="2" t="s">
        <v>54</v>
      </c>
      <c r="I10" s="2" t="s">
        <v>30</v>
      </c>
      <c r="J10" s="2" t="s">
        <v>14</v>
      </c>
      <c r="K10" s="4">
        <v>3.7</v>
      </c>
      <c r="L10" s="4" t="s">
        <v>22</v>
      </c>
      <c r="M10" s="2" t="s">
        <v>55</v>
      </c>
      <c r="N10" s="2" t="s">
        <v>56</v>
      </c>
    </row>
    <row r="11" ht="30" spans="1:14">
      <c r="A11" s="4"/>
      <c r="B11" s="4">
        <v>32</v>
      </c>
      <c r="C11" s="4" t="s">
        <v>57</v>
      </c>
      <c r="D11" s="4"/>
      <c r="E11" s="4">
        <v>0.1545</v>
      </c>
      <c r="F11" s="4">
        <v>1.9206</v>
      </c>
      <c r="G11" s="4"/>
      <c r="H11" s="4"/>
      <c r="I11" s="2" t="s">
        <v>30</v>
      </c>
      <c r="J11" s="2" t="s">
        <v>58</v>
      </c>
      <c r="K11" s="4" t="s">
        <v>59</v>
      </c>
      <c r="L11" s="4"/>
      <c r="M11" s="2" t="s">
        <v>60</v>
      </c>
      <c r="N11" s="2" t="s">
        <v>61</v>
      </c>
    </row>
    <row r="12" ht="40.5" spans="1:14">
      <c r="A12" s="4"/>
      <c r="B12" s="4">
        <v>33</v>
      </c>
      <c r="C12" s="4" t="s">
        <v>62</v>
      </c>
      <c r="D12" s="4">
        <v>2.0393</v>
      </c>
      <c r="E12" s="4">
        <v>11.7575</v>
      </c>
      <c r="F12" s="4">
        <v>0.3834</v>
      </c>
      <c r="G12" s="4"/>
      <c r="H12" s="2" t="s">
        <v>63</v>
      </c>
      <c r="I12" s="2" t="s">
        <v>30</v>
      </c>
      <c r="J12" s="2" t="s">
        <v>14</v>
      </c>
      <c r="K12" s="4">
        <v>5.02</v>
      </c>
      <c r="L12" s="4" t="s">
        <v>64</v>
      </c>
      <c r="M12" s="4"/>
      <c r="N12" s="2" t="s">
        <v>65</v>
      </c>
    </row>
    <row r="13" ht="15" spans="1:14">
      <c r="A13" s="4"/>
      <c r="B13" s="4" t="s">
        <v>66</v>
      </c>
      <c r="C13" s="4" t="s">
        <v>67</v>
      </c>
      <c r="D13" s="2" t="s">
        <v>68</v>
      </c>
      <c r="E13" s="4"/>
      <c r="F13" s="4"/>
      <c r="G13" s="4"/>
      <c r="H13" s="2" t="s">
        <v>69</v>
      </c>
      <c r="I13" s="2" t="s">
        <v>30</v>
      </c>
      <c r="J13" s="4" t="s">
        <v>36</v>
      </c>
      <c r="K13" s="4">
        <v>1.2</v>
      </c>
      <c r="L13" s="4" t="s">
        <v>22</v>
      </c>
      <c r="M13" s="4"/>
      <c r="N13" s="2" t="s">
        <v>70</v>
      </c>
    </row>
    <row r="14" ht="15" spans="1:14">
      <c r="A14" s="4"/>
      <c r="B14" s="4" t="s">
        <v>71</v>
      </c>
      <c r="C14" s="4"/>
      <c r="D14" s="4"/>
      <c r="E14" s="2" t="s">
        <v>72</v>
      </c>
      <c r="F14" s="4"/>
      <c r="G14" s="4"/>
      <c r="H14" s="4"/>
      <c r="I14" s="4"/>
      <c r="J14" s="4"/>
      <c r="K14" s="4">
        <v>16</v>
      </c>
      <c r="L14" s="4" t="s">
        <v>73</v>
      </c>
      <c r="M14" s="4"/>
      <c r="N14" s="4"/>
    </row>
    <row r="15" ht="15" spans="1:14">
      <c r="A15" s="4"/>
      <c r="B15" s="4" t="s">
        <v>74</v>
      </c>
      <c r="C15" s="4"/>
      <c r="D15" s="4"/>
      <c r="E15" s="2" t="s">
        <v>75</v>
      </c>
      <c r="F15" s="4">
        <v>0.4329</v>
      </c>
      <c r="G15" s="4"/>
      <c r="H15" s="4"/>
      <c r="I15" s="4"/>
      <c r="J15" s="4"/>
      <c r="K15" s="4">
        <v>4</v>
      </c>
      <c r="L15" s="4" t="s">
        <v>22</v>
      </c>
      <c r="M15" s="4"/>
      <c r="N15" s="4"/>
    </row>
    <row r="16" ht="45" spans="1:14">
      <c r="A16" s="4"/>
      <c r="B16" s="4">
        <v>36</v>
      </c>
      <c r="C16" s="4" t="s">
        <v>76</v>
      </c>
      <c r="D16" s="4"/>
      <c r="E16" s="4">
        <v>12.5408</v>
      </c>
      <c r="F16" s="4">
        <v>0.5918</v>
      </c>
      <c r="G16" s="4" t="str">
        <f>_xlfn.DISPIMG("ID_04B6D3B374E44C02BBC85A277D85CD39",1)</f>
        <v>=DISPIMG("ID_04B6D3B374E44C02BBC85A277D85CD39",1)</v>
      </c>
      <c r="H16" s="2" t="s">
        <v>77</v>
      </c>
      <c r="I16" s="2" t="s">
        <v>30</v>
      </c>
      <c r="J16" s="4" t="s">
        <v>36</v>
      </c>
      <c r="K16" s="4">
        <v>8</v>
      </c>
      <c r="L16" s="4" t="s">
        <v>64</v>
      </c>
      <c r="M16" s="4"/>
      <c r="N16" s="2" t="s">
        <v>78</v>
      </c>
    </row>
    <row r="17" ht="30" spans="1:14">
      <c r="A17" s="4"/>
      <c r="B17" s="4">
        <v>39</v>
      </c>
      <c r="C17" s="4" t="s">
        <v>79</v>
      </c>
      <c r="D17" s="4"/>
      <c r="E17" s="4">
        <v>4.8106</v>
      </c>
      <c r="F17" s="4">
        <v>12.709</v>
      </c>
      <c r="G17" s="4"/>
      <c r="H17" s="2" t="s">
        <v>69</v>
      </c>
      <c r="I17" s="2" t="s">
        <v>30</v>
      </c>
      <c r="J17" s="2" t="s">
        <v>14</v>
      </c>
      <c r="K17" s="4" t="s">
        <v>80</v>
      </c>
      <c r="L17" s="4"/>
      <c r="M17" s="2" t="s">
        <v>81</v>
      </c>
      <c r="N17" s="4" t="s">
        <v>82</v>
      </c>
    </row>
    <row r="18" ht="15" spans="1:14">
      <c r="A18" s="4"/>
      <c r="B18" s="4" t="s">
        <v>83</v>
      </c>
      <c r="C18" s="4" t="s">
        <v>84</v>
      </c>
      <c r="D18" s="4"/>
      <c r="E18" s="4"/>
      <c r="F18" s="4" t="s">
        <v>85</v>
      </c>
      <c r="G18" s="4" t="str">
        <f>_xlfn.DISPIMG("ID_C652A8B9C74B4BA0B043EED9024D3490",1)</f>
        <v>=DISPIMG("ID_C652A8B9C74B4BA0B043EED9024D3490",1)</v>
      </c>
      <c r="H18" s="2" t="s">
        <v>86</v>
      </c>
      <c r="I18" s="2" t="s">
        <v>30</v>
      </c>
      <c r="J18" s="2" t="s">
        <v>14</v>
      </c>
      <c r="K18" s="4" t="s">
        <v>87</v>
      </c>
      <c r="L18" s="4"/>
      <c r="M18" s="2" t="s">
        <v>88</v>
      </c>
      <c r="N18" s="2" t="s">
        <v>89</v>
      </c>
    </row>
    <row r="19" ht="15" spans="1:14">
      <c r="A19" s="4"/>
      <c r="B19" s="4" t="s">
        <v>90</v>
      </c>
      <c r="C19" s="4"/>
      <c r="D19" s="4"/>
      <c r="E19" s="4"/>
      <c r="F19" s="4" t="s">
        <v>91</v>
      </c>
      <c r="G19" s="4"/>
      <c r="H19" s="4"/>
      <c r="I19" s="4"/>
      <c r="J19" s="4"/>
      <c r="K19" s="4"/>
      <c r="L19" s="4"/>
      <c r="M19" s="4"/>
      <c r="N19" s="4"/>
    </row>
    <row r="20" ht="45" spans="1:14">
      <c r="A20" s="4"/>
      <c r="B20" s="4">
        <v>41</v>
      </c>
      <c r="C20" s="4" t="s">
        <v>92</v>
      </c>
      <c r="D20" s="4"/>
      <c r="E20" s="4">
        <v>2.27</v>
      </c>
      <c r="F20" s="4">
        <v>0.56</v>
      </c>
      <c r="G20" s="4" t="str">
        <f>_xlfn.DISPIMG("ID_ECF924F8728E46A98BB6792F1949C79F",1)</f>
        <v>=DISPIMG("ID_ECF924F8728E46A98BB6792F1949C79F",1)</v>
      </c>
      <c r="H20" s="2" t="s">
        <v>69</v>
      </c>
      <c r="I20" s="2" t="s">
        <v>30</v>
      </c>
      <c r="J20" s="2" t="s">
        <v>14</v>
      </c>
      <c r="K20" s="4" t="s">
        <v>93</v>
      </c>
      <c r="L20" s="4"/>
      <c r="M20" s="2" t="s">
        <v>94</v>
      </c>
      <c r="N20" s="4" t="s">
        <v>95</v>
      </c>
    </row>
    <row r="21" ht="72" spans="1:14">
      <c r="A21" s="4"/>
      <c r="B21" s="4">
        <v>44</v>
      </c>
      <c r="C21" s="4" t="s">
        <v>96</v>
      </c>
      <c r="D21" s="4"/>
      <c r="E21" s="4">
        <v>2.1386</v>
      </c>
      <c r="F21" s="4">
        <v>0.6059</v>
      </c>
      <c r="G21" s="4" t="str">
        <f>_xlfn.DISPIMG("ID_3E5E6013783043E5B14EC6090C2314DC",1)</f>
        <v>=DISPIMG("ID_3E5E6013783043E5B14EC6090C2314DC",1)</v>
      </c>
      <c r="H21" s="2" t="s">
        <v>97</v>
      </c>
      <c r="I21" s="2" t="s">
        <v>98</v>
      </c>
      <c r="J21" s="4" t="s">
        <v>36</v>
      </c>
      <c r="K21" s="4" t="s">
        <v>99</v>
      </c>
      <c r="L21" s="4"/>
      <c r="M21" s="2" t="s">
        <v>100</v>
      </c>
      <c r="N21" s="2" t="s">
        <v>101</v>
      </c>
    </row>
    <row r="22" ht="40.5" spans="1:14">
      <c r="A22" s="4"/>
      <c r="B22" s="4" t="s">
        <v>102</v>
      </c>
      <c r="C22" s="4" t="s">
        <v>103</v>
      </c>
      <c r="D22" s="4"/>
      <c r="E22" s="4">
        <v>1.93</v>
      </c>
      <c r="F22" s="4">
        <v>5.4</v>
      </c>
      <c r="G22" s="4"/>
      <c r="H22" s="2" t="s">
        <v>104</v>
      </c>
      <c r="I22" s="2" t="s">
        <v>50</v>
      </c>
      <c r="J22" s="2" t="s">
        <v>14</v>
      </c>
      <c r="K22" s="4">
        <v>100</v>
      </c>
      <c r="L22" s="4" t="s">
        <v>105</v>
      </c>
      <c r="M22" s="4"/>
      <c r="N22" s="2" t="s">
        <v>106</v>
      </c>
    </row>
    <row r="23" ht="72" spans="1:14">
      <c r="A23" s="4"/>
      <c r="B23" s="4" t="s">
        <v>107</v>
      </c>
      <c r="C23" s="4" t="s">
        <v>108</v>
      </c>
      <c r="D23" s="4"/>
      <c r="E23" s="4"/>
      <c r="F23" s="4">
        <v>0.59</v>
      </c>
      <c r="G23" s="4" t="str">
        <f>_xlfn.DISPIMG("ID_91FA291CBA2E49BEA83DD95AF63B6E8A",1)</f>
        <v>=DISPIMG("ID_91FA291CBA2E49BEA83DD95AF63B6E8A",1)</v>
      </c>
      <c r="H23" s="2" t="s">
        <v>109</v>
      </c>
      <c r="I23" s="2" t="s">
        <v>20</v>
      </c>
      <c r="J23" s="2" t="s">
        <v>14</v>
      </c>
      <c r="K23" s="4">
        <v>7.29</v>
      </c>
      <c r="L23" s="4" t="s">
        <v>64</v>
      </c>
      <c r="M23" s="2" t="s">
        <v>110</v>
      </c>
      <c r="N23" s="2" t="s">
        <v>111</v>
      </c>
    </row>
    <row r="24" ht="15" spans="1:14">
      <c r="A24" s="4"/>
      <c r="B24" s="4" t="s">
        <v>112</v>
      </c>
      <c r="C24" s="4" t="s">
        <v>113</v>
      </c>
      <c r="D24" s="2" t="s">
        <v>114</v>
      </c>
      <c r="E24" s="2" t="s">
        <v>115</v>
      </c>
      <c r="F24" s="2" t="s">
        <v>116</v>
      </c>
      <c r="G24" s="4" t="str">
        <f>_xlfn.DISPIMG("ID_F845000D7B274116B110D0F0AA38EA09",1)</f>
        <v>=DISPIMG("ID_F845000D7B274116B110D0F0AA38EA09",1)</v>
      </c>
      <c r="H24" s="2" t="s">
        <v>117</v>
      </c>
      <c r="I24" s="2" t="s">
        <v>30</v>
      </c>
      <c r="J24" s="2" t="s">
        <v>14</v>
      </c>
      <c r="K24" s="2" t="s">
        <v>118</v>
      </c>
      <c r="L24" s="2" t="s">
        <v>42</v>
      </c>
      <c r="M24" s="2" t="s">
        <v>119</v>
      </c>
      <c r="N24" s="2" t="s">
        <v>120</v>
      </c>
    </row>
    <row r="25" ht="15" spans="1:14">
      <c r="A25" s="4"/>
      <c r="B25" s="4" t="s">
        <v>121</v>
      </c>
      <c r="C25" s="4"/>
      <c r="D25" s="2" t="s">
        <v>122</v>
      </c>
      <c r="E25" s="2" t="s">
        <v>123</v>
      </c>
      <c r="F25" s="2" t="s">
        <v>124</v>
      </c>
      <c r="G25" s="4"/>
      <c r="H25" s="4"/>
      <c r="I25" s="4"/>
      <c r="J25" s="4"/>
      <c r="K25" s="2" t="s">
        <v>125</v>
      </c>
      <c r="L25" s="4" t="s">
        <v>22</v>
      </c>
      <c r="M25" s="4"/>
      <c r="N25" s="4"/>
    </row>
    <row r="26" ht="15" spans="1:14">
      <c r="A26" s="4"/>
      <c r="B26" s="4" t="s">
        <v>126</v>
      </c>
      <c r="C26" s="4" t="s">
        <v>127</v>
      </c>
      <c r="D26" s="4"/>
      <c r="E26" s="2" t="s">
        <v>128</v>
      </c>
      <c r="F26" s="2" t="s">
        <v>129</v>
      </c>
      <c r="G26" s="4" t="str">
        <f>_xlfn.DISPIMG("ID_78BC5C753C0245C4ADE390BD82A505D1",1)</f>
        <v>=DISPIMG("ID_78BC5C753C0245C4ADE390BD82A505D1",1)</v>
      </c>
      <c r="H26" s="2" t="s">
        <v>130</v>
      </c>
      <c r="I26" s="2" t="s">
        <v>30</v>
      </c>
      <c r="J26" s="2" t="s">
        <v>14</v>
      </c>
      <c r="K26" s="4">
        <v>3</v>
      </c>
      <c r="L26" s="4" t="s">
        <v>22</v>
      </c>
      <c r="M26" s="4"/>
      <c r="N26" s="2" t="s">
        <v>131</v>
      </c>
    </row>
    <row r="27" ht="15" spans="1:14">
      <c r="A27" s="4"/>
      <c r="B27" s="4" t="s">
        <v>132</v>
      </c>
      <c r="C27" s="4"/>
      <c r="D27" s="2" t="s">
        <v>133</v>
      </c>
      <c r="E27" s="2" t="s">
        <v>134</v>
      </c>
      <c r="F27" s="2" t="s">
        <v>135</v>
      </c>
      <c r="G27" s="4"/>
      <c r="H27" s="4"/>
      <c r="I27" s="4"/>
      <c r="J27" s="4"/>
      <c r="K27" s="4"/>
      <c r="L27" s="4"/>
      <c r="M27" s="4"/>
      <c r="N27" s="4"/>
    </row>
    <row r="28" ht="15" spans="1:14">
      <c r="A28" s="4"/>
      <c r="B28" s="4" t="s">
        <v>136</v>
      </c>
      <c r="C28" s="4" t="s">
        <v>137</v>
      </c>
      <c r="D28" s="4"/>
      <c r="E28" s="2" t="s">
        <v>138</v>
      </c>
      <c r="F28" s="2" t="s">
        <v>139</v>
      </c>
      <c r="G28" s="4" t="str">
        <f>_xlfn.DISPIMG("ID_BE7BCC9AD9DD4D029667A309A392DF0B",1)</f>
        <v>=DISPIMG("ID_BE7BCC9AD9DD4D029667A309A392DF0B",1)</v>
      </c>
      <c r="H28" s="2" t="s">
        <v>69</v>
      </c>
      <c r="I28" s="2" t="s">
        <v>30</v>
      </c>
      <c r="J28" s="2" t="s">
        <v>14</v>
      </c>
      <c r="K28" s="4">
        <v>0.17</v>
      </c>
      <c r="L28" s="2" t="s">
        <v>42</v>
      </c>
      <c r="M28" s="4"/>
      <c r="N28" s="2" t="s">
        <v>140</v>
      </c>
    </row>
    <row r="29" ht="15" spans="1:14">
      <c r="A29" s="4"/>
      <c r="B29" s="4" t="s">
        <v>141</v>
      </c>
      <c r="C29" s="4"/>
      <c r="D29" s="4"/>
      <c r="E29" s="2" t="s">
        <v>142</v>
      </c>
      <c r="F29" s="2" t="s">
        <v>143</v>
      </c>
      <c r="G29" s="4"/>
      <c r="H29" s="4"/>
      <c r="I29" s="4"/>
      <c r="J29" s="4"/>
      <c r="K29" s="4">
        <v>2</v>
      </c>
      <c r="L29" s="4" t="s">
        <v>22</v>
      </c>
      <c r="M29" s="4"/>
      <c r="N29" s="4"/>
    </row>
    <row r="30" ht="15" spans="1:14">
      <c r="A30" s="4"/>
      <c r="B30" s="4" t="s">
        <v>144</v>
      </c>
      <c r="C30" s="4"/>
      <c r="D30" s="4"/>
      <c r="E30" s="2" t="s">
        <v>145</v>
      </c>
      <c r="F30" s="2" t="s">
        <v>146</v>
      </c>
      <c r="G30" s="4"/>
      <c r="H30" s="4"/>
      <c r="I30" s="4"/>
      <c r="J30" s="4"/>
      <c r="K30" s="4">
        <v>2</v>
      </c>
      <c r="L30" s="4" t="s">
        <v>22</v>
      </c>
      <c r="M30" s="4"/>
      <c r="N30" s="4"/>
    </row>
    <row r="31" ht="60.75" spans="1:14">
      <c r="A31" s="4"/>
      <c r="B31" s="4" t="s">
        <v>147</v>
      </c>
      <c r="C31" s="4" t="s">
        <v>148</v>
      </c>
      <c r="D31" s="4"/>
      <c r="E31" s="4">
        <v>0.216</v>
      </c>
      <c r="F31" s="4">
        <v>0.91</v>
      </c>
      <c r="G31" s="4" t="str">
        <f>_xlfn.DISPIMG("ID_78EFCF7CA942491396730007E1627281",1)</f>
        <v>=DISPIMG("ID_78EFCF7CA942491396730007E1627281",1)</v>
      </c>
      <c r="H31" s="2" t="s">
        <v>69</v>
      </c>
      <c r="I31" s="2" t="s">
        <v>30</v>
      </c>
      <c r="J31" s="2" t="s">
        <v>14</v>
      </c>
      <c r="K31" s="2" t="s">
        <v>149</v>
      </c>
      <c r="L31" s="4"/>
      <c r="M31" s="2" t="s">
        <v>150</v>
      </c>
      <c r="N31" s="2" t="s">
        <v>151</v>
      </c>
    </row>
    <row r="32" ht="15" spans="1:14">
      <c r="A32" s="4"/>
      <c r="B32" s="4" t="s">
        <v>152</v>
      </c>
      <c r="C32" s="4" t="s">
        <v>153</v>
      </c>
      <c r="D32" s="2" t="s">
        <v>154</v>
      </c>
      <c r="E32" s="2" t="s">
        <v>155</v>
      </c>
      <c r="F32" s="2" t="s">
        <v>156</v>
      </c>
      <c r="G32" s="4" t="str">
        <f>_xlfn.DISPIMG("ID_68FC60397865412D9E3029106A4E9155",1)</f>
        <v>=DISPIMG("ID_68FC60397865412D9E3029106A4E9155",1)</v>
      </c>
      <c r="H32" s="2" t="s">
        <v>117</v>
      </c>
      <c r="I32" s="2" t="s">
        <v>30</v>
      </c>
      <c r="J32" s="2" t="s">
        <v>14</v>
      </c>
      <c r="K32" s="4">
        <v>0.85</v>
      </c>
      <c r="L32" s="2" t="s">
        <v>42</v>
      </c>
      <c r="M32" s="2" t="s">
        <v>157</v>
      </c>
      <c r="N32" s="2" t="s">
        <v>158</v>
      </c>
    </row>
    <row r="33" ht="15" spans="1:14">
      <c r="A33" s="4"/>
      <c r="B33" s="4" t="s">
        <v>159</v>
      </c>
      <c r="C33" s="4"/>
      <c r="D33" s="2" t="s">
        <v>160</v>
      </c>
      <c r="E33" s="2" t="s">
        <v>161</v>
      </c>
      <c r="F33" s="2" t="s">
        <v>162</v>
      </c>
      <c r="G33" s="4"/>
      <c r="H33" s="4"/>
      <c r="I33" s="4"/>
      <c r="J33" s="4"/>
      <c r="K33" s="4"/>
      <c r="L33" s="4"/>
      <c r="M33" s="4"/>
      <c r="N33" s="4"/>
    </row>
    <row r="34" ht="45" spans="1:14">
      <c r="A34" s="4"/>
      <c r="B34" s="4" t="s">
        <v>163</v>
      </c>
      <c r="C34" s="4" t="s">
        <v>164</v>
      </c>
      <c r="D34" s="4"/>
      <c r="E34" s="4">
        <v>0.424</v>
      </c>
      <c r="F34" s="4">
        <v>0.946</v>
      </c>
      <c r="G34" s="4"/>
      <c r="H34" s="2" t="s">
        <v>165</v>
      </c>
      <c r="I34" s="2" t="s">
        <v>98</v>
      </c>
      <c r="J34" s="2" t="s">
        <v>14</v>
      </c>
      <c r="K34" s="4" t="s">
        <v>166</v>
      </c>
      <c r="L34" s="4"/>
      <c r="M34" s="4"/>
      <c r="N34" s="2" t="s">
        <v>167</v>
      </c>
    </row>
    <row r="35" ht="30" spans="1:14">
      <c r="A35" s="4"/>
      <c r="B35" s="4" t="s">
        <v>168</v>
      </c>
      <c r="C35" s="4" t="s">
        <v>169</v>
      </c>
      <c r="D35" s="4"/>
      <c r="E35" s="4">
        <v>18</v>
      </c>
      <c r="F35" s="4">
        <v>7.17</v>
      </c>
      <c r="G35" s="4"/>
      <c r="H35" s="2" t="s">
        <v>170</v>
      </c>
      <c r="I35" s="2" t="s">
        <v>30</v>
      </c>
      <c r="J35" s="2" t="s">
        <v>14</v>
      </c>
      <c r="K35" s="4">
        <v>1.3</v>
      </c>
      <c r="L35" s="4" t="s">
        <v>22</v>
      </c>
      <c r="M35" s="2" t="s">
        <v>171</v>
      </c>
      <c r="N35" s="2" t="s">
        <v>172</v>
      </c>
    </row>
    <row r="36" ht="108.75" spans="1:14">
      <c r="A36" s="4"/>
      <c r="B36" s="4" t="s">
        <v>173</v>
      </c>
      <c r="C36" s="4" t="s">
        <v>174</v>
      </c>
      <c r="D36" s="4"/>
      <c r="E36" s="4">
        <v>9.25</v>
      </c>
      <c r="F36" s="4"/>
      <c r="G36" s="4"/>
      <c r="H36" s="2" t="s">
        <v>69</v>
      </c>
      <c r="I36" s="2" t="s">
        <v>30</v>
      </c>
      <c r="J36" s="2" t="s">
        <v>14</v>
      </c>
      <c r="K36" s="4" t="s">
        <v>175</v>
      </c>
      <c r="L36" s="4"/>
      <c r="M36" s="2" t="s">
        <v>176</v>
      </c>
      <c r="N36" s="2" t="s">
        <v>177</v>
      </c>
    </row>
    <row r="37" ht="45" spans="1:14">
      <c r="A37" s="4"/>
      <c r="B37" s="4" t="s">
        <v>178</v>
      </c>
      <c r="C37" s="4" t="s">
        <v>179</v>
      </c>
      <c r="D37" s="4"/>
      <c r="E37" s="4">
        <v>1.25</v>
      </c>
      <c r="F37" s="4">
        <v>0.47</v>
      </c>
      <c r="G37" s="4"/>
      <c r="H37" s="2" t="s">
        <v>109</v>
      </c>
      <c r="I37" s="2" t="s">
        <v>30</v>
      </c>
      <c r="J37" s="2" t="s">
        <v>14</v>
      </c>
      <c r="K37" s="2" t="s">
        <v>180</v>
      </c>
      <c r="L37" s="4"/>
      <c r="M37" s="2" t="s">
        <v>181</v>
      </c>
      <c r="N37" s="4" t="s">
        <v>182</v>
      </c>
    </row>
    <row r="38" ht="15" spans="1:14">
      <c r="A38" s="4"/>
      <c r="B38" s="4" t="s">
        <v>183</v>
      </c>
      <c r="C38" s="4" t="s">
        <v>184</v>
      </c>
      <c r="D38" s="4">
        <v>0.182</v>
      </c>
      <c r="E38" s="4">
        <v>0.067</v>
      </c>
      <c r="F38" s="4">
        <v>0.079</v>
      </c>
      <c r="G38" s="4" t="str">
        <f>_xlfn.DISPIMG("ID_C4F2E1A1771749B8877D3BF79978FA17",1)</f>
        <v>=DISPIMG("ID_C4F2E1A1771749B8877D3BF79978FA17",1)</v>
      </c>
      <c r="H38" s="2" t="s">
        <v>185</v>
      </c>
      <c r="I38" s="2" t="s">
        <v>30</v>
      </c>
      <c r="J38" s="2" t="s">
        <v>14</v>
      </c>
      <c r="K38" s="4">
        <v>14.6</v>
      </c>
      <c r="L38" s="4" t="s">
        <v>73</v>
      </c>
      <c r="M38" s="2" t="s">
        <v>186</v>
      </c>
      <c r="N38" s="2" t="s">
        <v>187</v>
      </c>
    </row>
    <row r="39" ht="15" spans="1:14">
      <c r="A39" s="4"/>
      <c r="B39" s="4" t="s">
        <v>188</v>
      </c>
      <c r="C39" s="4"/>
      <c r="D39" s="4">
        <v>0.144</v>
      </c>
      <c r="E39" s="4">
        <v>0.078</v>
      </c>
      <c r="F39" s="4">
        <v>0.178</v>
      </c>
      <c r="G39" s="4"/>
      <c r="H39" s="4"/>
      <c r="I39" s="4"/>
      <c r="J39" s="4"/>
      <c r="K39" s="4"/>
      <c r="L39" s="4"/>
      <c r="M39" s="4"/>
      <c r="N39" s="4"/>
    </row>
    <row r="40" ht="15" spans="1:14">
      <c r="A40" s="4"/>
      <c r="B40" s="4" t="s">
        <v>189</v>
      </c>
      <c r="C40" s="4"/>
      <c r="D40" s="4">
        <v>0.179</v>
      </c>
      <c r="E40" s="4">
        <v>0.058</v>
      </c>
      <c r="F40" s="4">
        <v>0.082</v>
      </c>
      <c r="G40" s="4"/>
      <c r="H40" s="4"/>
      <c r="I40" s="4"/>
      <c r="J40" s="4"/>
      <c r="K40" s="4"/>
      <c r="L40" s="4"/>
      <c r="M40" s="4"/>
      <c r="N40" s="4"/>
    </row>
    <row r="41" ht="15" spans="1:14">
      <c r="A41" s="4"/>
      <c r="B41" s="4" t="s">
        <v>190</v>
      </c>
      <c r="C41" s="4"/>
      <c r="D41" s="4">
        <v>0.244</v>
      </c>
      <c r="E41" s="4">
        <v>0.055</v>
      </c>
      <c r="F41" s="4">
        <v>0.143</v>
      </c>
      <c r="G41" s="4"/>
      <c r="H41" s="4"/>
      <c r="I41" s="4"/>
      <c r="J41" s="4"/>
      <c r="K41" s="4">
        <v>4.75</v>
      </c>
      <c r="L41" s="4" t="s">
        <v>22</v>
      </c>
      <c r="M41" s="4"/>
      <c r="N41" s="4"/>
    </row>
    <row r="42" ht="15" spans="1:14">
      <c r="A42" s="4"/>
      <c r="B42" s="4" t="s">
        <v>191</v>
      </c>
      <c r="C42" s="4"/>
      <c r="D42" s="4">
        <v>0.217</v>
      </c>
      <c r="E42" s="4">
        <v>0.044</v>
      </c>
      <c r="F42" s="4">
        <v>0.16</v>
      </c>
      <c r="G42" s="4"/>
      <c r="H42" s="4"/>
      <c r="I42" s="4"/>
      <c r="J42" s="4"/>
      <c r="K42" s="4"/>
      <c r="L42" s="4"/>
      <c r="M42" s="4"/>
      <c r="N42" s="4"/>
    </row>
    <row r="43" ht="15" spans="1:14">
      <c r="A43" s="4"/>
      <c r="B43" s="4" t="s">
        <v>192</v>
      </c>
      <c r="C43" s="4"/>
      <c r="D43" s="4">
        <v>0.248</v>
      </c>
      <c r="E43" s="4">
        <v>0.048</v>
      </c>
      <c r="F43" s="4">
        <v>0.189</v>
      </c>
      <c r="G43" s="4"/>
      <c r="H43" s="4"/>
      <c r="I43" s="4"/>
      <c r="J43" s="4"/>
      <c r="K43" s="4"/>
      <c r="L43" s="4"/>
      <c r="M43" s="4"/>
      <c r="N43" s="4"/>
    </row>
    <row r="44" ht="39.45" spans="1:14">
      <c r="A44" s="4"/>
      <c r="B44" s="4" t="s">
        <v>193</v>
      </c>
      <c r="C44" s="4" t="s">
        <v>194</v>
      </c>
      <c r="D44" s="4"/>
      <c r="E44" s="4">
        <v>0.2786</v>
      </c>
      <c r="F44" s="4">
        <v>3.3275</v>
      </c>
      <c r="G44" s="4" t="str">
        <f>_xlfn.DISPIMG("ID_87D978A1131747D08D7F1BF45FC8EA59",1)</f>
        <v>=DISPIMG("ID_87D978A1131747D08D7F1BF45FC8EA59",1)</v>
      </c>
      <c r="H44" s="2" t="s">
        <v>195</v>
      </c>
      <c r="I44" s="2" t="s">
        <v>30</v>
      </c>
      <c r="J44" s="2" t="s">
        <v>14</v>
      </c>
      <c r="K44" s="4">
        <v>20</v>
      </c>
      <c r="L44" s="4" t="s">
        <v>73</v>
      </c>
      <c r="M44" s="4"/>
      <c r="N44" s="2" t="s">
        <v>196</v>
      </c>
    </row>
    <row r="45" ht="45" spans="1:14">
      <c r="A45" s="4"/>
      <c r="B45" s="4" t="s">
        <v>197</v>
      </c>
      <c r="C45" s="4" t="s">
        <v>198</v>
      </c>
      <c r="D45" s="4"/>
      <c r="E45" s="4"/>
      <c r="F45" s="4">
        <v>27.53</v>
      </c>
      <c r="G45" s="4" t="str">
        <f>_xlfn.DISPIMG("ID_6C176616F9B14577BB768FDE71DE2F94",1)</f>
        <v>=DISPIMG("ID_6C176616F9B14577BB768FDE71DE2F94",1)</v>
      </c>
      <c r="H45" s="2" t="s">
        <v>199</v>
      </c>
      <c r="I45" s="2" t="s">
        <v>30</v>
      </c>
      <c r="J45" s="4" t="s">
        <v>36</v>
      </c>
      <c r="K45" s="2" t="s">
        <v>200</v>
      </c>
      <c r="L45" s="4"/>
      <c r="M45" s="2" t="s">
        <v>201</v>
      </c>
      <c r="N45" s="2" t="s">
        <v>202</v>
      </c>
    </row>
    <row r="46" ht="70.8" spans="1:14">
      <c r="A46" s="4"/>
      <c r="B46" s="4" t="s">
        <v>203</v>
      </c>
      <c r="C46" s="4" t="s">
        <v>204</v>
      </c>
      <c r="D46" s="4"/>
      <c r="E46" s="4">
        <v>0.61</v>
      </c>
      <c r="F46" s="4">
        <v>1.72</v>
      </c>
      <c r="G46" s="4" t="str">
        <f>_xlfn.DISPIMG("ID_CDAB399B57644E81BC67FF4A1C3EEF63",1)</f>
        <v>=DISPIMG("ID_CDAB399B57644E81BC67FF4A1C3EEF63",1)</v>
      </c>
      <c r="H46" s="2" t="s">
        <v>69</v>
      </c>
      <c r="I46" s="2" t="s">
        <v>30</v>
      </c>
      <c r="J46" s="2" t="s">
        <v>14</v>
      </c>
      <c r="K46" s="4" t="s">
        <v>205</v>
      </c>
      <c r="L46" s="4"/>
      <c r="M46" s="2" t="s">
        <v>206</v>
      </c>
      <c r="N46" s="2" t="s">
        <v>207</v>
      </c>
    </row>
    <row r="47" ht="45" spans="1:14">
      <c r="A47" s="4"/>
      <c r="B47" s="4" t="s">
        <v>208</v>
      </c>
      <c r="C47" s="4" t="s">
        <v>209</v>
      </c>
      <c r="D47" s="4"/>
      <c r="E47" s="4">
        <v>0.64</v>
      </c>
      <c r="F47" s="4">
        <v>0.69</v>
      </c>
      <c r="G47" s="4"/>
      <c r="H47" s="2" t="s">
        <v>69</v>
      </c>
      <c r="I47" s="2" t="s">
        <v>30</v>
      </c>
      <c r="J47" s="2" t="s">
        <v>14</v>
      </c>
      <c r="K47" s="2" t="s">
        <v>210</v>
      </c>
      <c r="L47" s="4"/>
      <c r="M47" s="2" t="s">
        <v>211</v>
      </c>
      <c r="N47" s="2" t="s">
        <v>212</v>
      </c>
    </row>
    <row r="48" ht="30" spans="1:14">
      <c r="A48" s="4"/>
      <c r="B48" s="4" t="s">
        <v>213</v>
      </c>
      <c r="C48" s="4" t="s">
        <v>214</v>
      </c>
      <c r="D48" s="4"/>
      <c r="E48" s="4">
        <v>0.645</v>
      </c>
      <c r="F48" s="4">
        <v>1.135</v>
      </c>
      <c r="G48" s="4"/>
      <c r="H48" s="2" t="s">
        <v>69</v>
      </c>
      <c r="I48" s="2" t="s">
        <v>30</v>
      </c>
      <c r="J48" s="2" t="s">
        <v>14</v>
      </c>
      <c r="K48" s="4">
        <v>4</v>
      </c>
      <c r="L48" s="4" t="s">
        <v>22</v>
      </c>
      <c r="M48" s="4"/>
      <c r="N48" s="2" t="s">
        <v>215</v>
      </c>
    </row>
    <row r="49" ht="55.85" spans="1:14">
      <c r="A49" s="4"/>
      <c r="B49" s="4" t="s">
        <v>216</v>
      </c>
      <c r="C49" s="4" t="s">
        <v>217</v>
      </c>
      <c r="D49" s="4"/>
      <c r="E49" s="4">
        <v>0.146</v>
      </c>
      <c r="F49" s="4">
        <v>0.375</v>
      </c>
      <c r="G49" s="4" t="str">
        <f>_xlfn.DISPIMG("ID_A2B2DA9FED0E489FAC3F7B3E85EB88FB",1)</f>
        <v>=DISPIMG("ID_A2B2DA9FED0E489FAC3F7B3E85EB88FB",1)</v>
      </c>
      <c r="H49" s="2" t="s">
        <v>218</v>
      </c>
      <c r="I49" s="2" t="s">
        <v>30</v>
      </c>
      <c r="J49" s="2" t="s">
        <v>14</v>
      </c>
      <c r="K49" s="2" t="s">
        <v>219</v>
      </c>
      <c r="L49" s="4"/>
      <c r="M49" s="2" t="s">
        <v>220</v>
      </c>
      <c r="N49" s="2" t="s">
        <v>221</v>
      </c>
    </row>
    <row r="50" ht="40.5" spans="1:14">
      <c r="A50" s="4"/>
      <c r="B50" s="4" t="s">
        <v>222</v>
      </c>
      <c r="C50" s="4" t="s">
        <v>223</v>
      </c>
      <c r="D50" s="4"/>
      <c r="E50" s="4">
        <v>0.187</v>
      </c>
      <c r="F50" s="4"/>
      <c r="G50" s="4"/>
      <c r="H50" s="2" t="s">
        <v>69</v>
      </c>
      <c r="I50" s="2" t="s">
        <v>98</v>
      </c>
      <c r="J50" s="2" t="s">
        <v>14</v>
      </c>
      <c r="K50" s="4">
        <v>30</v>
      </c>
      <c r="L50" s="4" t="s">
        <v>105</v>
      </c>
      <c r="M50" s="2" t="s">
        <v>224</v>
      </c>
      <c r="N50" s="2" t="s">
        <v>225</v>
      </c>
    </row>
    <row r="51" ht="45" spans="1:14">
      <c r="A51" s="4"/>
      <c r="B51" s="4" t="s">
        <v>226</v>
      </c>
      <c r="C51" s="4" t="s">
        <v>227</v>
      </c>
      <c r="D51" s="4"/>
      <c r="E51" s="4">
        <v>395.7</v>
      </c>
      <c r="F51" s="4">
        <v>1000.4</v>
      </c>
      <c r="G51" s="4"/>
      <c r="H51" s="2" t="s">
        <v>228</v>
      </c>
      <c r="I51" s="2" t="s">
        <v>229</v>
      </c>
      <c r="J51" s="2" t="s">
        <v>14</v>
      </c>
      <c r="K51" s="2" t="s">
        <v>230</v>
      </c>
      <c r="L51" s="2" t="s">
        <v>42</v>
      </c>
      <c r="M51" s="2" t="s">
        <v>231</v>
      </c>
      <c r="N51" s="2" t="s">
        <v>232</v>
      </c>
    </row>
    <row r="52" ht="15" spans="1:14">
      <c r="A52" s="4"/>
      <c r="B52" s="4" t="s">
        <v>233</v>
      </c>
      <c r="C52" s="4" t="s">
        <v>234</v>
      </c>
      <c r="D52" s="4">
        <v>2.613</v>
      </c>
      <c r="E52" s="4">
        <v>0.924</v>
      </c>
      <c r="F52" s="4">
        <v>9.54</v>
      </c>
      <c r="G52" s="4"/>
      <c r="H52" s="2" t="s">
        <v>109</v>
      </c>
      <c r="I52" s="2" t="s">
        <v>30</v>
      </c>
      <c r="J52" s="2" t="s">
        <v>14</v>
      </c>
      <c r="K52" s="4">
        <v>2</v>
      </c>
      <c r="L52" s="4" t="s">
        <v>22</v>
      </c>
      <c r="M52" s="4"/>
      <c r="N52" s="2" t="s">
        <v>235</v>
      </c>
    </row>
    <row r="53" ht="15" spans="1:14">
      <c r="A53" s="4"/>
      <c r="B53" s="4" t="s">
        <v>236</v>
      </c>
      <c r="C53" s="4"/>
      <c r="D53" s="4">
        <v>3.193</v>
      </c>
      <c r="E53" s="4">
        <v>0.252</v>
      </c>
      <c r="F53" s="4">
        <v>2.12</v>
      </c>
      <c r="G53" s="4"/>
      <c r="H53" s="4"/>
      <c r="I53" s="4"/>
      <c r="J53" s="4"/>
      <c r="K53" s="4"/>
      <c r="L53" s="4"/>
      <c r="M53" s="4"/>
      <c r="N53" s="4"/>
    </row>
    <row r="54" ht="15" spans="1:14">
      <c r="A54" s="4"/>
      <c r="B54" s="4" t="s">
        <v>237</v>
      </c>
      <c r="C54" s="4" t="s">
        <v>238</v>
      </c>
      <c r="D54" s="4"/>
      <c r="E54" s="4">
        <v>3.5</v>
      </c>
      <c r="F54" s="4"/>
      <c r="G54" s="4" t="str">
        <f>_xlfn.DISPIMG("ID_F8A7F10573D841DC883F7154226A5120",1)</f>
        <v>=DISPIMG("ID_F8A7F10573D841DC883F7154226A5120",1)</v>
      </c>
      <c r="H54" s="2" t="s">
        <v>239</v>
      </c>
      <c r="I54" s="2" t="s">
        <v>30</v>
      </c>
      <c r="J54" s="4" t="s">
        <v>36</v>
      </c>
      <c r="K54" s="4">
        <v>0.8</v>
      </c>
      <c r="L54" s="2" t="s">
        <v>42</v>
      </c>
      <c r="M54" s="2" t="s">
        <v>240</v>
      </c>
      <c r="N54" s="2" t="s">
        <v>241</v>
      </c>
    </row>
    <row r="55" ht="15" spans="1:14">
      <c r="A55" s="4"/>
      <c r="B55" s="4" t="s">
        <v>242</v>
      </c>
      <c r="C55" s="4"/>
      <c r="D55" s="4"/>
      <c r="E55" s="4">
        <v>42.7</v>
      </c>
      <c r="F55" s="4"/>
      <c r="G55" s="4"/>
      <c r="H55" s="4"/>
      <c r="I55" s="4"/>
      <c r="J55" s="4"/>
      <c r="K55" s="4">
        <v>8.5</v>
      </c>
      <c r="L55" s="4" t="s">
        <v>64</v>
      </c>
      <c r="M55" s="4"/>
      <c r="N55" s="4"/>
    </row>
    <row r="56" ht="15" spans="1:14">
      <c r="A56" s="4"/>
      <c r="B56" s="4" t="s">
        <v>243</v>
      </c>
      <c r="C56" s="4"/>
      <c r="D56" s="4"/>
      <c r="E56" s="4">
        <v>58.4</v>
      </c>
      <c r="F56" s="4"/>
      <c r="G56" s="4"/>
      <c r="H56" s="4"/>
      <c r="I56" s="4"/>
      <c r="J56" s="4"/>
      <c r="K56" s="4">
        <v>3.5</v>
      </c>
      <c r="L56" s="4" t="s">
        <v>22</v>
      </c>
      <c r="M56" s="4"/>
      <c r="N56" s="4"/>
    </row>
    <row r="57" ht="15" spans="1:14">
      <c r="A57" s="4"/>
      <c r="B57" s="4" t="s">
        <v>244</v>
      </c>
      <c r="C57" s="4"/>
      <c r="D57" s="4"/>
      <c r="E57" s="4">
        <v>18.5</v>
      </c>
      <c r="F57" s="4"/>
      <c r="G57" s="4"/>
      <c r="H57" s="4"/>
      <c r="I57" s="4"/>
      <c r="J57" s="4"/>
      <c r="K57" s="4">
        <v>5</v>
      </c>
      <c r="L57" s="4" t="s">
        <v>22</v>
      </c>
      <c r="M57" s="4"/>
      <c r="N57" s="4"/>
    </row>
    <row r="58" ht="77.25" spans="1:14">
      <c r="A58" s="4"/>
      <c r="B58" s="4" t="s">
        <v>245</v>
      </c>
      <c r="C58" s="4" t="s">
        <v>246</v>
      </c>
      <c r="D58" s="4"/>
      <c r="E58" s="4">
        <v>0.8</v>
      </c>
      <c r="F58" s="4">
        <v>0.9</v>
      </c>
      <c r="G58" s="4"/>
      <c r="H58" s="2" t="s">
        <v>69</v>
      </c>
      <c r="I58" s="2" t="s">
        <v>247</v>
      </c>
      <c r="J58" s="2" t="s">
        <v>14</v>
      </c>
      <c r="K58" s="2" t="s">
        <v>248</v>
      </c>
      <c r="L58" s="4"/>
      <c r="M58" s="2" t="s">
        <v>249</v>
      </c>
      <c r="N58" s="2" t="s">
        <v>250</v>
      </c>
    </row>
    <row r="59" ht="55.5" spans="1:14">
      <c r="A59" s="2" t="s">
        <v>251</v>
      </c>
      <c r="B59" s="4">
        <v>9</v>
      </c>
      <c r="C59" s="5" t="s">
        <v>252</v>
      </c>
      <c r="D59" s="4" t="s">
        <v>253</v>
      </c>
      <c r="E59" s="4" t="s">
        <v>254</v>
      </c>
      <c r="F59" s="4" t="s">
        <v>255</v>
      </c>
      <c r="G59" s="4" t="str">
        <f>_xlfn.DISPIMG("ID_7C0A0CC66A0B451B9DB03ACF990737EE",1)</f>
        <v>=DISPIMG("ID_7C0A0CC66A0B451B9DB03ACF990737EE",1)</v>
      </c>
      <c r="H59" s="2" t="s">
        <v>185</v>
      </c>
      <c r="I59" s="2" t="s">
        <v>30</v>
      </c>
      <c r="J59" s="2" t="s">
        <v>256</v>
      </c>
      <c r="K59" s="4">
        <v>12</v>
      </c>
      <c r="L59" s="4" t="s">
        <v>73</v>
      </c>
      <c r="M59" s="2" t="s">
        <v>257</v>
      </c>
      <c r="N59" s="2" t="s">
        <v>258</v>
      </c>
    </row>
    <row r="60" ht="45" spans="1:14">
      <c r="A60" s="2"/>
      <c r="B60" s="4">
        <v>34</v>
      </c>
      <c r="C60" s="4" t="s">
        <v>259</v>
      </c>
      <c r="D60" s="4"/>
      <c r="E60" s="4">
        <v>0.5493</v>
      </c>
      <c r="F60" s="4">
        <v>0.5306</v>
      </c>
      <c r="G60" s="4"/>
      <c r="H60" s="2" t="s">
        <v>104</v>
      </c>
      <c r="I60" s="2" t="s">
        <v>30</v>
      </c>
      <c r="J60" s="2" t="s">
        <v>260</v>
      </c>
      <c r="K60" s="4" t="s">
        <v>261</v>
      </c>
      <c r="L60" s="4"/>
      <c r="M60" s="2" t="s">
        <v>262</v>
      </c>
      <c r="N60" s="4" t="s">
        <v>263</v>
      </c>
    </row>
    <row r="61" ht="45" spans="1:14">
      <c r="A61" s="2"/>
      <c r="B61" s="4">
        <v>45</v>
      </c>
      <c r="C61" s="4" t="s">
        <v>264</v>
      </c>
      <c r="D61" s="4"/>
      <c r="E61" s="4">
        <v>0.7074</v>
      </c>
      <c r="F61" s="4">
        <v>0.4883</v>
      </c>
      <c r="G61" s="4" t="str">
        <f>_xlfn.DISPIMG("ID_4F655351ACAD4500A7D68E14948A0387",1)</f>
        <v>=DISPIMG("ID_4F655351ACAD4500A7D68E14948A0387",1)</v>
      </c>
      <c r="H61" s="2" t="s">
        <v>97</v>
      </c>
      <c r="I61" s="2" t="s">
        <v>30</v>
      </c>
      <c r="J61" s="2" t="s">
        <v>256</v>
      </c>
      <c r="K61" s="4">
        <v>64.7</v>
      </c>
      <c r="L61" s="4" t="s">
        <v>265</v>
      </c>
      <c r="M61" s="4" t="s">
        <v>266</v>
      </c>
      <c r="N61" s="2" t="s">
        <v>267</v>
      </c>
    </row>
    <row r="62" ht="45" spans="1:14">
      <c r="A62" s="2"/>
      <c r="B62" s="4" t="s">
        <v>268</v>
      </c>
      <c r="C62" s="4" t="s">
        <v>269</v>
      </c>
      <c r="D62" s="4">
        <v>0.0199</v>
      </c>
      <c r="E62" s="4"/>
      <c r="F62" s="4">
        <v>0.005</v>
      </c>
      <c r="G62" s="4" t="str">
        <f>_xlfn.DISPIMG("ID_52013376E2924CACA97574030E4D48B3",1)</f>
        <v>=DISPIMG("ID_52013376E2924CACA97574030E4D48B3",1)</v>
      </c>
      <c r="H62" s="2" t="s">
        <v>270</v>
      </c>
      <c r="I62" s="2" t="s">
        <v>30</v>
      </c>
      <c r="J62" s="2" t="s">
        <v>271</v>
      </c>
      <c r="K62" s="4" t="s">
        <v>272</v>
      </c>
      <c r="L62" s="4"/>
      <c r="M62" s="4"/>
      <c r="N62" s="2" t="s">
        <v>273</v>
      </c>
    </row>
    <row r="63" ht="57" spans="1:14">
      <c r="A63" s="2"/>
      <c r="B63" s="4" t="s">
        <v>274</v>
      </c>
      <c r="C63" s="4" t="s">
        <v>275</v>
      </c>
      <c r="D63" s="4"/>
      <c r="E63" s="4">
        <v>1.85</v>
      </c>
      <c r="F63" s="4">
        <v>0.628</v>
      </c>
      <c r="G63" s="4"/>
      <c r="H63" s="2" t="s">
        <v>69</v>
      </c>
      <c r="I63" s="2" t="s">
        <v>30</v>
      </c>
      <c r="J63" s="2" t="s">
        <v>256</v>
      </c>
      <c r="K63" s="4">
        <v>2.4</v>
      </c>
      <c r="L63" s="4" t="s">
        <v>22</v>
      </c>
      <c r="M63" s="4" t="s">
        <v>276</v>
      </c>
      <c r="N63" s="2" t="s">
        <v>277</v>
      </c>
    </row>
    <row r="64" ht="45" spans="1:14">
      <c r="A64" s="2"/>
      <c r="B64" s="4" t="s">
        <v>278</v>
      </c>
      <c r="C64" s="4" t="s">
        <v>279</v>
      </c>
      <c r="D64" s="4"/>
      <c r="E64" s="4">
        <v>1.09</v>
      </c>
      <c r="F64" s="4">
        <v>0.019</v>
      </c>
      <c r="G64" s="4"/>
      <c r="H64" s="2" t="s">
        <v>97</v>
      </c>
      <c r="I64" s="2" t="s">
        <v>30</v>
      </c>
      <c r="J64" s="2" t="s">
        <v>256</v>
      </c>
      <c r="K64" s="4">
        <v>12.2</v>
      </c>
      <c r="L64" s="4" t="s">
        <v>73</v>
      </c>
      <c r="M64" s="2" t="s">
        <v>280</v>
      </c>
      <c r="N64" s="2" t="s">
        <v>281</v>
      </c>
    </row>
    <row r="65" ht="43.5" spans="1:14">
      <c r="A65" s="2"/>
      <c r="B65" s="4" t="s">
        <v>282</v>
      </c>
      <c r="C65" s="4" t="s">
        <v>283</v>
      </c>
      <c r="D65" s="4">
        <v>6.27</v>
      </c>
      <c r="E65" s="4">
        <v>0.014</v>
      </c>
      <c r="F65" s="4">
        <v>20.47</v>
      </c>
      <c r="G65" s="4" t="str">
        <f>_xlfn.DISPIMG("ID_0D1183B947304B38B7A2A819745A485E",1)</f>
        <v>=DISPIMG("ID_0D1183B947304B38B7A2A819745A485E",1)</v>
      </c>
      <c r="H65" s="2" t="s">
        <v>284</v>
      </c>
      <c r="I65" s="2" t="s">
        <v>30</v>
      </c>
      <c r="J65" s="2" t="s">
        <v>256</v>
      </c>
      <c r="K65" s="4">
        <v>0.2</v>
      </c>
      <c r="L65" s="2" t="s">
        <v>42</v>
      </c>
      <c r="M65" s="4"/>
      <c r="N65" s="2" t="s">
        <v>285</v>
      </c>
    </row>
    <row r="66" ht="55.5" spans="1:14">
      <c r="A66" s="2"/>
      <c r="B66" s="4" t="s">
        <v>286</v>
      </c>
      <c r="C66" s="4" t="s">
        <v>287</v>
      </c>
      <c r="D66" s="4"/>
      <c r="E66" s="4">
        <v>0.0088</v>
      </c>
      <c r="F66" s="4">
        <v>1.365</v>
      </c>
      <c r="G66" s="4" t="str">
        <f>_xlfn.DISPIMG("ID_599A402FC59F4CF4B08CEA3EEC63F983",1)</f>
        <v>=DISPIMG("ID_599A402FC59F4CF4B08CEA3EEC63F983",1)</v>
      </c>
      <c r="H66" s="2" t="s">
        <v>288</v>
      </c>
      <c r="I66" s="2" t="s">
        <v>30</v>
      </c>
      <c r="J66" s="2" t="s">
        <v>256</v>
      </c>
      <c r="K66" s="4">
        <v>30</v>
      </c>
      <c r="L66" s="4" t="s">
        <v>105</v>
      </c>
      <c r="M66" s="2" t="s">
        <v>289</v>
      </c>
      <c r="N66" s="2" t="s">
        <v>290</v>
      </c>
    </row>
    <row r="67" ht="47.25" spans="1:14">
      <c r="A67" s="2"/>
      <c r="B67" s="4" t="s">
        <v>291</v>
      </c>
      <c r="C67" s="4" t="s">
        <v>292</v>
      </c>
      <c r="D67" s="4"/>
      <c r="E67" s="4">
        <v>2.72</v>
      </c>
      <c r="F67" s="4"/>
      <c r="G67" s="4"/>
      <c r="H67" s="2" t="s">
        <v>185</v>
      </c>
      <c r="I67" s="2" t="s">
        <v>98</v>
      </c>
      <c r="J67" s="2" t="s">
        <v>256</v>
      </c>
      <c r="K67" s="4">
        <v>40</v>
      </c>
      <c r="L67" s="4" t="s">
        <v>105</v>
      </c>
      <c r="M67" s="2" t="s">
        <v>293</v>
      </c>
      <c r="N67" s="2" t="s">
        <v>294</v>
      </c>
    </row>
    <row r="68" ht="30" spans="1:14">
      <c r="A68" s="2" t="s">
        <v>295</v>
      </c>
      <c r="B68" s="4" t="s">
        <v>296</v>
      </c>
      <c r="C68" s="7" t="s">
        <v>297</v>
      </c>
      <c r="D68" s="2" t="s">
        <v>298</v>
      </c>
      <c r="E68" s="4"/>
      <c r="F68" s="4">
        <v>36.6014</v>
      </c>
      <c r="G68" s="4" t="str">
        <f>_xlfn.DISPIMG("ID_BB50EE707B314E119F7FDDB2740CC297",1)</f>
        <v>=DISPIMG("ID_BB50EE707B314E119F7FDDB2740CC297",1)</v>
      </c>
      <c r="H68" s="2" t="s">
        <v>170</v>
      </c>
      <c r="I68" s="2" t="s">
        <v>30</v>
      </c>
      <c r="J68" s="2" t="s">
        <v>299</v>
      </c>
      <c r="K68" s="4">
        <v>1.7</v>
      </c>
      <c r="L68" s="4" t="s">
        <v>22</v>
      </c>
      <c r="M68" s="2" t="s">
        <v>300</v>
      </c>
      <c r="N68" s="2" t="s">
        <v>301</v>
      </c>
    </row>
    <row r="69" ht="30" spans="1:14">
      <c r="A69" s="4"/>
      <c r="B69" s="4" t="s">
        <v>302</v>
      </c>
      <c r="C69" s="7"/>
      <c r="D69" s="2" t="s">
        <v>303</v>
      </c>
      <c r="E69" s="4"/>
      <c r="F69" s="4">
        <v>22.7181</v>
      </c>
      <c r="G69" s="4"/>
      <c r="H69" s="4"/>
      <c r="I69" s="4"/>
      <c r="J69" s="4"/>
      <c r="K69" s="4"/>
      <c r="L69" s="4"/>
      <c r="M69" s="4"/>
      <c r="N69" s="4"/>
    </row>
    <row r="70" ht="30" spans="1:14">
      <c r="A70" s="4"/>
      <c r="B70" s="4" t="s">
        <v>304</v>
      </c>
      <c r="C70" s="7"/>
      <c r="D70" s="2" t="s">
        <v>305</v>
      </c>
      <c r="E70" s="4"/>
      <c r="F70" s="4">
        <v>27.3564</v>
      </c>
      <c r="G70" s="4"/>
      <c r="H70" s="4"/>
      <c r="I70" s="4"/>
      <c r="J70" s="4"/>
      <c r="K70" s="4">
        <v>0.4</v>
      </c>
      <c r="L70" s="2" t="s">
        <v>42</v>
      </c>
      <c r="M70" s="4"/>
      <c r="N70" s="4"/>
    </row>
    <row r="71" ht="30" spans="1:14">
      <c r="A71" s="4"/>
      <c r="B71" s="4" t="s">
        <v>306</v>
      </c>
      <c r="C71" s="7"/>
      <c r="D71" s="2" t="s">
        <v>307</v>
      </c>
      <c r="E71" s="4"/>
      <c r="F71" s="4">
        <v>21.456</v>
      </c>
      <c r="G71" s="4"/>
      <c r="H71" s="4"/>
      <c r="I71" s="4"/>
      <c r="J71" s="4"/>
      <c r="K71" s="4"/>
      <c r="L71" s="4"/>
      <c r="M71" s="4"/>
      <c r="N71" s="4"/>
    </row>
    <row r="72" ht="59.25" spans="1:14">
      <c r="A72" s="4"/>
      <c r="B72" s="4">
        <v>12</v>
      </c>
      <c r="C72" s="7" t="s">
        <v>308</v>
      </c>
      <c r="D72" s="4"/>
      <c r="E72" s="4" t="s">
        <v>309</v>
      </c>
      <c r="F72" s="4" t="s">
        <v>310</v>
      </c>
      <c r="G72" s="4" t="str">
        <f>_xlfn.DISPIMG("ID_E8582D5F91134A9CA4D759E29A634607",1)</f>
        <v>=DISPIMG("ID_E8582D5F91134A9CA4D759E29A634607",1)</v>
      </c>
      <c r="H72" s="2" t="s">
        <v>311</v>
      </c>
      <c r="I72" s="2" t="s">
        <v>30</v>
      </c>
      <c r="J72" s="2" t="s">
        <v>295</v>
      </c>
      <c r="K72" s="4">
        <v>4.2</v>
      </c>
      <c r="L72" s="4" t="s">
        <v>22</v>
      </c>
      <c r="M72" s="2" t="s">
        <v>312</v>
      </c>
      <c r="N72" s="2" t="s">
        <v>313</v>
      </c>
    </row>
    <row r="73" ht="15" spans="1:14">
      <c r="A73" s="4"/>
      <c r="B73" s="4" t="s">
        <v>314</v>
      </c>
      <c r="C73" s="7" t="s">
        <v>315</v>
      </c>
      <c r="D73" s="2" t="s">
        <v>316</v>
      </c>
      <c r="E73" s="2" t="s">
        <v>317</v>
      </c>
      <c r="F73" s="2" t="s">
        <v>318</v>
      </c>
      <c r="G73" s="4" t="str">
        <f>_xlfn.DISPIMG("ID_DFA93F4A50E54C55BF0F32D597F03417",1)</f>
        <v>=DISPIMG("ID_DFA93F4A50E54C55BF0F32D597F03417",1)</v>
      </c>
      <c r="H73" s="2" t="s">
        <v>319</v>
      </c>
      <c r="I73" s="2" t="s">
        <v>30</v>
      </c>
      <c r="J73" s="2" t="s">
        <v>295</v>
      </c>
      <c r="K73" s="4">
        <v>9.3</v>
      </c>
      <c r="L73" s="4" t="s">
        <v>64</v>
      </c>
      <c r="M73" s="2" t="s">
        <v>320</v>
      </c>
      <c r="N73" s="2" t="s">
        <v>321</v>
      </c>
    </row>
    <row r="74" ht="15" spans="1:14">
      <c r="A74" s="4"/>
      <c r="B74" s="4" t="s">
        <v>322</v>
      </c>
      <c r="C74" s="7"/>
      <c r="D74" s="2" t="s">
        <v>323</v>
      </c>
      <c r="E74" s="2" t="s">
        <v>324</v>
      </c>
      <c r="F74" s="2" t="s">
        <v>325</v>
      </c>
      <c r="G74" s="4"/>
      <c r="H74" s="4"/>
      <c r="I74" s="4"/>
      <c r="J74" s="4"/>
      <c r="K74" s="4"/>
      <c r="L74" s="4"/>
      <c r="M74" s="4"/>
      <c r="N74" s="4"/>
    </row>
    <row r="75" ht="40.5" spans="1:14">
      <c r="A75" s="4"/>
      <c r="B75" s="4">
        <v>16</v>
      </c>
      <c r="C75" s="7" t="s">
        <v>326</v>
      </c>
      <c r="D75" s="4">
        <v>0.3341</v>
      </c>
      <c r="E75" s="4">
        <v>3.0139</v>
      </c>
      <c r="F75" s="4"/>
      <c r="G75" s="4"/>
      <c r="H75" s="8" t="s">
        <v>327</v>
      </c>
      <c r="I75" s="2" t="s">
        <v>30</v>
      </c>
      <c r="J75" s="2" t="s">
        <v>328</v>
      </c>
      <c r="K75" s="4">
        <v>0.6</v>
      </c>
      <c r="L75" s="2" t="s">
        <v>42</v>
      </c>
      <c r="M75" s="4"/>
      <c r="N75" s="2" t="s">
        <v>329</v>
      </c>
    </row>
    <row r="76" ht="42" spans="1:14">
      <c r="A76" s="4"/>
      <c r="B76" s="4">
        <v>24</v>
      </c>
      <c r="C76" s="7" t="s">
        <v>330</v>
      </c>
      <c r="D76" s="4"/>
      <c r="E76" s="4">
        <v>0.0136</v>
      </c>
      <c r="F76" s="4"/>
      <c r="G76" s="4" t="str">
        <f>_xlfn.DISPIMG("ID_C86E2F30368B4B248FA9E0BD1B11BA44",1)</f>
        <v>=DISPIMG("ID_C86E2F30368B4B248FA9E0BD1B11BA44",1)</v>
      </c>
      <c r="H76" s="2" t="s">
        <v>331</v>
      </c>
      <c r="I76" s="2" t="s">
        <v>50</v>
      </c>
      <c r="J76" s="2" t="s">
        <v>332</v>
      </c>
      <c r="K76" s="4">
        <v>3.7</v>
      </c>
      <c r="L76" s="4" t="s">
        <v>22</v>
      </c>
      <c r="M76" s="2" t="s">
        <v>333</v>
      </c>
      <c r="N76" s="2" t="s">
        <v>334</v>
      </c>
    </row>
    <row r="77" ht="15" spans="1:14">
      <c r="A77" s="4"/>
      <c r="B77" s="4" t="s">
        <v>335</v>
      </c>
      <c r="C77" s="7" t="s">
        <v>336</v>
      </c>
      <c r="D77" s="2" t="s">
        <v>337</v>
      </c>
      <c r="E77" s="2" t="s">
        <v>338</v>
      </c>
      <c r="F77" s="2" t="s">
        <v>339</v>
      </c>
      <c r="G77" s="4" t="str">
        <f>_xlfn.DISPIMG("ID_311B6F2572B341DDAFC031BA7BF9E01A",1)</f>
        <v>=DISPIMG("ID_311B6F2572B341DDAFC031BA7BF9E01A",1)</v>
      </c>
      <c r="H77" s="2" t="s">
        <v>170</v>
      </c>
      <c r="I77" s="2" t="s">
        <v>340</v>
      </c>
      <c r="J77" s="2" t="s">
        <v>341</v>
      </c>
      <c r="K77" s="4">
        <v>0.35</v>
      </c>
      <c r="L77" s="2" t="s">
        <v>42</v>
      </c>
      <c r="M77" s="4"/>
      <c r="N77" s="2" t="s">
        <v>342</v>
      </c>
    </row>
    <row r="78" ht="15" spans="1:14">
      <c r="A78" s="4"/>
      <c r="B78" s="4" t="s">
        <v>343</v>
      </c>
      <c r="C78" s="7"/>
      <c r="D78" s="4"/>
      <c r="E78" s="4" t="s">
        <v>344</v>
      </c>
      <c r="F78" s="4" t="s">
        <v>345</v>
      </c>
      <c r="G78" s="4"/>
      <c r="H78" s="4"/>
      <c r="I78" s="4"/>
      <c r="J78" s="4"/>
      <c r="K78" s="4"/>
      <c r="L78" s="4"/>
      <c r="M78" s="4"/>
      <c r="N78" s="4"/>
    </row>
    <row r="79" ht="67.5" spans="1:14">
      <c r="A79" s="4"/>
      <c r="B79" s="4">
        <v>28</v>
      </c>
      <c r="C79" s="7" t="s">
        <v>346</v>
      </c>
      <c r="D79" s="4"/>
      <c r="E79" s="4">
        <v>0.1186</v>
      </c>
      <c r="F79" s="4">
        <v>0.891</v>
      </c>
      <c r="G79" s="4"/>
      <c r="H79" s="2" t="s">
        <v>347</v>
      </c>
      <c r="I79" s="2" t="s">
        <v>30</v>
      </c>
      <c r="J79" s="2" t="s">
        <v>348</v>
      </c>
      <c r="K79" s="4">
        <v>3.3</v>
      </c>
      <c r="L79" s="4" t="s">
        <v>22</v>
      </c>
      <c r="M79" s="2" t="s">
        <v>349</v>
      </c>
      <c r="N79" s="4" t="s">
        <v>350</v>
      </c>
    </row>
    <row r="80" ht="15" spans="1:14">
      <c r="A80" s="4"/>
      <c r="B80" s="4" t="s">
        <v>351</v>
      </c>
      <c r="C80" s="7" t="s">
        <v>352</v>
      </c>
      <c r="D80" s="4"/>
      <c r="E80" s="4" t="s">
        <v>353</v>
      </c>
      <c r="F80" s="4" t="s">
        <v>354</v>
      </c>
      <c r="G80" s="4" t="str">
        <f>_xlfn.DISPIMG("ID_A5C97B4180114F0993DDB07F6FDA0911",1)</f>
        <v>=DISPIMG("ID_A5C97B4180114F0993DDB07F6FDA0911",1)</v>
      </c>
      <c r="H80" s="2" t="s">
        <v>170</v>
      </c>
      <c r="I80" s="2" t="s">
        <v>30</v>
      </c>
      <c r="J80" s="2" t="s">
        <v>295</v>
      </c>
      <c r="K80" s="2" t="s">
        <v>355</v>
      </c>
      <c r="L80" s="4"/>
      <c r="M80" s="2" t="s">
        <v>356</v>
      </c>
      <c r="N80" s="2" t="s">
        <v>357</v>
      </c>
    </row>
    <row r="81" ht="15" spans="1:14">
      <c r="A81" s="4"/>
      <c r="B81" s="4" t="s">
        <v>358</v>
      </c>
      <c r="C81" s="7"/>
      <c r="D81" s="4" t="s">
        <v>359</v>
      </c>
      <c r="E81" s="4" t="s">
        <v>360</v>
      </c>
      <c r="F81" s="4" t="s">
        <v>361</v>
      </c>
      <c r="G81" s="4"/>
      <c r="H81" s="4"/>
      <c r="I81" s="4"/>
      <c r="J81" s="4"/>
      <c r="K81" s="4"/>
      <c r="L81" s="4"/>
      <c r="M81" s="4"/>
      <c r="N81" s="4"/>
    </row>
    <row r="82" ht="45" spans="1:14">
      <c r="A82" s="4"/>
      <c r="B82" s="4" t="s">
        <v>362</v>
      </c>
      <c r="C82" s="7" t="s">
        <v>363</v>
      </c>
      <c r="D82" s="4">
        <v>0.129</v>
      </c>
      <c r="E82" s="4">
        <v>0.03</v>
      </c>
      <c r="F82" s="4">
        <v>0.013</v>
      </c>
      <c r="G82" s="4"/>
      <c r="H82" s="2" t="s">
        <v>364</v>
      </c>
      <c r="I82" s="2" t="s">
        <v>30</v>
      </c>
      <c r="J82" s="2" t="s">
        <v>295</v>
      </c>
      <c r="K82" s="4">
        <v>6</v>
      </c>
      <c r="L82" s="4" t="s">
        <v>64</v>
      </c>
      <c r="M82" s="2" t="s">
        <v>365</v>
      </c>
      <c r="N82" s="2" t="s">
        <v>366</v>
      </c>
    </row>
    <row r="83" ht="32.25" spans="1:14">
      <c r="A83" s="4"/>
      <c r="B83" s="4" t="s">
        <v>367</v>
      </c>
      <c r="C83" s="7" t="s">
        <v>368</v>
      </c>
      <c r="D83" s="4"/>
      <c r="E83" s="4">
        <v>2.39</v>
      </c>
      <c r="F83" s="4"/>
      <c r="G83" s="4"/>
      <c r="H83" s="2" t="s">
        <v>369</v>
      </c>
      <c r="I83" s="2" t="s">
        <v>30</v>
      </c>
      <c r="J83" s="2" t="s">
        <v>295</v>
      </c>
      <c r="K83" s="4" t="s">
        <v>370</v>
      </c>
      <c r="L83" s="4"/>
      <c r="M83" s="2" t="s">
        <v>371</v>
      </c>
      <c r="N83" s="2" t="s">
        <v>372</v>
      </c>
    </row>
    <row r="84" ht="15" spans="1:14">
      <c r="A84" s="4"/>
      <c r="B84" s="4" t="s">
        <v>373</v>
      </c>
      <c r="C84" s="7" t="s">
        <v>374</v>
      </c>
      <c r="D84" s="4"/>
      <c r="E84" s="2" t="s">
        <v>375</v>
      </c>
      <c r="F84" s="2" t="s">
        <v>376</v>
      </c>
      <c r="G84" s="4" t="str">
        <f>_xlfn.DISPIMG("ID_EBD299CA2F1948DEB90D2EB9916EDF6C",1)</f>
        <v>=DISPIMG("ID_EBD299CA2F1948DEB90D2EB9916EDF6C",1)</v>
      </c>
      <c r="H84" s="2" t="s">
        <v>377</v>
      </c>
      <c r="I84" s="2" t="s">
        <v>30</v>
      </c>
      <c r="J84" s="2" t="s">
        <v>295</v>
      </c>
      <c r="K84" s="4">
        <v>1.9</v>
      </c>
      <c r="L84" s="4" t="s">
        <v>22</v>
      </c>
      <c r="M84" s="2" t="s">
        <v>378</v>
      </c>
      <c r="N84" s="2" t="s">
        <v>379</v>
      </c>
    </row>
    <row r="85" ht="15" spans="1:14">
      <c r="A85" s="4"/>
      <c r="B85" s="4" t="s">
        <v>380</v>
      </c>
      <c r="C85" s="7"/>
      <c r="D85" s="4"/>
      <c r="E85" s="2" t="s">
        <v>381</v>
      </c>
      <c r="F85" s="2" t="s">
        <v>382</v>
      </c>
      <c r="G85" s="4"/>
      <c r="H85" s="4"/>
      <c r="I85" s="4"/>
      <c r="J85" s="4"/>
      <c r="K85" s="4"/>
      <c r="L85" s="4"/>
      <c r="M85" s="4"/>
      <c r="N85" s="4"/>
    </row>
    <row r="86" ht="45" spans="1:14">
      <c r="A86" s="4"/>
      <c r="B86" s="4" t="s">
        <v>383</v>
      </c>
      <c r="C86" s="7" t="s">
        <v>384</v>
      </c>
      <c r="D86" s="4">
        <v>0.0305</v>
      </c>
      <c r="E86" s="4">
        <v>0.0046</v>
      </c>
      <c r="F86" s="4">
        <v>0.0147</v>
      </c>
      <c r="G86" s="4"/>
      <c r="H86" s="2" t="s">
        <v>117</v>
      </c>
      <c r="I86" s="2" t="s">
        <v>30</v>
      </c>
      <c r="J86" s="2" t="s">
        <v>295</v>
      </c>
      <c r="K86" s="4">
        <v>8.7</v>
      </c>
      <c r="L86" s="4" t="s">
        <v>64</v>
      </c>
      <c r="M86" s="2" t="s">
        <v>385</v>
      </c>
      <c r="N86" s="2" t="s">
        <v>386</v>
      </c>
    </row>
    <row r="87" ht="15" spans="1:14">
      <c r="A87" s="4"/>
      <c r="B87" s="4" t="s">
        <v>387</v>
      </c>
      <c r="C87" s="7" t="s">
        <v>388</v>
      </c>
      <c r="D87" s="4"/>
      <c r="E87" s="2" t="s">
        <v>389</v>
      </c>
      <c r="F87" s="4"/>
      <c r="G87" s="4"/>
      <c r="H87" s="2" t="s">
        <v>390</v>
      </c>
      <c r="I87" s="2" t="s">
        <v>30</v>
      </c>
      <c r="J87" s="2" t="s">
        <v>295</v>
      </c>
      <c r="K87" s="4">
        <v>10</v>
      </c>
      <c r="L87" s="4" t="s">
        <v>64</v>
      </c>
      <c r="M87" s="2" t="s">
        <v>391</v>
      </c>
      <c r="N87" s="2" t="s">
        <v>392</v>
      </c>
    </row>
    <row r="88" ht="15" spans="1:14">
      <c r="A88" s="4"/>
      <c r="B88" s="4" t="s">
        <v>393</v>
      </c>
      <c r="C88" s="7"/>
      <c r="D88" s="4"/>
      <c r="E88" s="2" t="s">
        <v>394</v>
      </c>
      <c r="F88" s="4"/>
      <c r="G88" s="4"/>
      <c r="H88" s="4"/>
      <c r="I88" s="4"/>
      <c r="J88" s="4"/>
      <c r="K88" s="4">
        <v>25</v>
      </c>
      <c r="L88" s="4" t="s">
        <v>105</v>
      </c>
      <c r="M88" s="4"/>
      <c r="N88" s="4"/>
    </row>
    <row r="89" ht="45" spans="1:14">
      <c r="A89" s="4"/>
      <c r="B89" s="4" t="s">
        <v>395</v>
      </c>
      <c r="C89" s="7" t="s">
        <v>396</v>
      </c>
      <c r="D89" s="4"/>
      <c r="E89" s="4">
        <v>0.084</v>
      </c>
      <c r="F89" s="4"/>
      <c r="G89" s="4"/>
      <c r="H89" s="2" t="s">
        <v>104</v>
      </c>
      <c r="I89" s="2" t="s">
        <v>30</v>
      </c>
      <c r="J89" s="2" t="s">
        <v>295</v>
      </c>
      <c r="K89" s="4">
        <v>1.2</v>
      </c>
      <c r="L89" s="4" t="s">
        <v>22</v>
      </c>
      <c r="M89" s="2" t="s">
        <v>397</v>
      </c>
      <c r="N89" s="2" t="s">
        <v>398</v>
      </c>
    </row>
    <row r="90" ht="45" spans="1:14">
      <c r="A90" s="4"/>
      <c r="B90" s="4" t="s">
        <v>399</v>
      </c>
      <c r="C90" s="7" t="s">
        <v>400</v>
      </c>
      <c r="D90" s="4"/>
      <c r="E90" s="4">
        <v>0.139</v>
      </c>
      <c r="F90" s="4">
        <v>0.499</v>
      </c>
      <c r="G90" s="4"/>
      <c r="H90" s="2" t="s">
        <v>165</v>
      </c>
      <c r="I90" s="2" t="s">
        <v>30</v>
      </c>
      <c r="J90" s="2" t="s">
        <v>341</v>
      </c>
      <c r="K90" s="4">
        <v>4</v>
      </c>
      <c r="L90" s="4" t="s">
        <v>22</v>
      </c>
      <c r="M90" s="2" t="s">
        <v>401</v>
      </c>
      <c r="N90" s="2" t="s">
        <v>402</v>
      </c>
    </row>
    <row r="91" ht="15" spans="1:14">
      <c r="A91" s="4"/>
      <c r="B91" s="4" t="s">
        <v>403</v>
      </c>
      <c r="C91" s="7" t="s">
        <v>404</v>
      </c>
      <c r="D91" s="4"/>
      <c r="E91" s="2" t="s">
        <v>405</v>
      </c>
      <c r="F91" s="4"/>
      <c r="G91" s="4"/>
      <c r="H91" s="2" t="s">
        <v>69</v>
      </c>
      <c r="I91" s="2" t="s">
        <v>30</v>
      </c>
      <c r="J91" s="2" t="s">
        <v>295</v>
      </c>
      <c r="K91" s="2" t="s">
        <v>248</v>
      </c>
      <c r="L91" s="4"/>
      <c r="M91" s="4"/>
      <c r="N91" s="2" t="s">
        <v>406</v>
      </c>
    </row>
    <row r="92" ht="15" spans="1:14">
      <c r="A92" s="4"/>
      <c r="B92" s="4" t="s">
        <v>407</v>
      </c>
      <c r="C92" s="7"/>
      <c r="D92" s="4"/>
      <c r="E92" s="2" t="s">
        <v>408</v>
      </c>
      <c r="F92" s="4"/>
      <c r="G92" s="4"/>
      <c r="H92" s="4"/>
      <c r="I92" s="4"/>
      <c r="J92" s="4"/>
      <c r="K92" s="4"/>
      <c r="L92" s="4"/>
      <c r="M92" s="4"/>
      <c r="N92" s="4"/>
    </row>
    <row r="93" ht="47.25" spans="1:14">
      <c r="A93" s="4"/>
      <c r="B93" s="4" t="s">
        <v>409</v>
      </c>
      <c r="C93" s="7" t="s">
        <v>410</v>
      </c>
      <c r="D93" s="4"/>
      <c r="E93" s="4"/>
      <c r="F93" s="4">
        <v>0.1029</v>
      </c>
      <c r="G93" s="4"/>
      <c r="H93" s="2" t="s">
        <v>411</v>
      </c>
      <c r="I93" s="2" t="s">
        <v>30</v>
      </c>
      <c r="J93" s="2" t="s">
        <v>295</v>
      </c>
      <c r="K93" s="4">
        <v>0.6</v>
      </c>
      <c r="L93" s="2" t="s">
        <v>42</v>
      </c>
      <c r="M93" s="2" t="s">
        <v>412</v>
      </c>
      <c r="N93" s="2" t="s">
        <v>413</v>
      </c>
    </row>
    <row r="94" ht="57" spans="1:14">
      <c r="A94" s="4"/>
      <c r="B94" s="4" t="s">
        <v>414</v>
      </c>
      <c r="C94" s="7" t="s">
        <v>415</v>
      </c>
      <c r="D94" s="4"/>
      <c r="E94" s="4"/>
      <c r="F94" s="4">
        <v>2444</v>
      </c>
      <c r="G94" s="4"/>
      <c r="H94" s="2" t="s">
        <v>416</v>
      </c>
      <c r="I94" s="2" t="s">
        <v>30</v>
      </c>
      <c r="J94" s="2" t="s">
        <v>295</v>
      </c>
      <c r="K94" s="4">
        <v>0.16</v>
      </c>
      <c r="L94" s="2" t="s">
        <v>42</v>
      </c>
      <c r="M94" s="2" t="s">
        <v>417</v>
      </c>
      <c r="N94" s="2" t="s">
        <v>418</v>
      </c>
    </row>
    <row r="95" ht="43.5" spans="1:14">
      <c r="A95" s="4"/>
      <c r="B95" s="4" t="s">
        <v>419</v>
      </c>
      <c r="C95" s="7" t="s">
        <v>420</v>
      </c>
      <c r="D95" s="4">
        <v>0.71</v>
      </c>
      <c r="E95" s="4">
        <v>0.26</v>
      </c>
      <c r="F95" s="4">
        <v>0.68</v>
      </c>
      <c r="G95" s="4"/>
      <c r="H95" s="2" t="s">
        <v>421</v>
      </c>
      <c r="I95" s="2" t="s">
        <v>30</v>
      </c>
      <c r="J95" s="2" t="s">
        <v>295</v>
      </c>
      <c r="K95" s="4">
        <v>0.016</v>
      </c>
      <c r="L95" s="2" t="s">
        <v>42</v>
      </c>
      <c r="M95" s="4"/>
      <c r="N95" s="2" t="s">
        <v>422</v>
      </c>
    </row>
    <row r="96" ht="45" spans="1:14">
      <c r="A96" s="4"/>
      <c r="B96" s="4" t="s">
        <v>423</v>
      </c>
      <c r="C96" s="7" t="s">
        <v>424</v>
      </c>
      <c r="D96" s="4">
        <v>0.974</v>
      </c>
      <c r="E96" s="4">
        <v>0.111</v>
      </c>
      <c r="F96" s="4"/>
      <c r="G96" s="4"/>
      <c r="H96" s="2" t="s">
        <v>425</v>
      </c>
      <c r="I96" s="2" t="s">
        <v>30</v>
      </c>
      <c r="J96" s="2" t="s">
        <v>295</v>
      </c>
      <c r="K96" s="4">
        <v>0.6</v>
      </c>
      <c r="L96" s="2" t="s">
        <v>42</v>
      </c>
      <c r="M96" s="2" t="s">
        <v>426</v>
      </c>
      <c r="N96" s="2" t="s">
        <v>427</v>
      </c>
    </row>
    <row r="97" ht="45" spans="1:14">
      <c r="A97" s="4"/>
      <c r="B97" s="4" t="s">
        <v>428</v>
      </c>
      <c r="C97" s="7" t="s">
        <v>429</v>
      </c>
      <c r="D97" s="4"/>
      <c r="E97" s="4">
        <v>8.42</v>
      </c>
      <c r="F97" s="4">
        <v>3</v>
      </c>
      <c r="G97" s="4"/>
      <c r="H97" s="2" t="s">
        <v>104</v>
      </c>
      <c r="I97" s="2" t="s">
        <v>30</v>
      </c>
      <c r="J97" s="2" t="s">
        <v>295</v>
      </c>
      <c r="K97" s="4">
        <v>60</v>
      </c>
      <c r="L97" s="4" t="s">
        <v>265</v>
      </c>
      <c r="M97" s="2" t="s">
        <v>430</v>
      </c>
      <c r="N97" s="2" t="s">
        <v>431</v>
      </c>
    </row>
    <row r="98" ht="55.5" spans="1:14">
      <c r="A98" s="4"/>
      <c r="B98" s="4" t="s">
        <v>432</v>
      </c>
      <c r="C98" s="7" t="s">
        <v>433</v>
      </c>
      <c r="D98" s="4">
        <v>3.481</v>
      </c>
      <c r="E98" s="4">
        <v>0.214</v>
      </c>
      <c r="F98" s="4">
        <v>0.228</v>
      </c>
      <c r="G98" s="4"/>
      <c r="H98" s="2" t="s">
        <v>165</v>
      </c>
      <c r="I98" s="2" t="s">
        <v>30</v>
      </c>
      <c r="J98" s="2" t="s">
        <v>295</v>
      </c>
      <c r="K98" s="4">
        <v>3.4</v>
      </c>
      <c r="L98" s="4" t="s">
        <v>22</v>
      </c>
      <c r="M98" s="4"/>
      <c r="N98" s="2" t="s">
        <v>434</v>
      </c>
    </row>
    <row r="99" ht="57" spans="1:14">
      <c r="A99" s="4"/>
      <c r="B99" s="4" t="s">
        <v>435</v>
      </c>
      <c r="C99" s="7" t="s">
        <v>436</v>
      </c>
      <c r="D99" s="4"/>
      <c r="E99" s="4">
        <v>0.0898</v>
      </c>
      <c r="F99" s="4">
        <v>0.1368</v>
      </c>
      <c r="G99" s="4" t="str">
        <f>_xlfn.DISPIMG("ID_5B289EE528DD4524B3BC5569130646D4",1)</f>
        <v>=DISPIMG("ID_5B289EE528DD4524B3BC5569130646D4",1)</v>
      </c>
      <c r="H99" s="2" t="s">
        <v>69</v>
      </c>
      <c r="I99" s="2" t="s">
        <v>30</v>
      </c>
      <c r="J99" s="2" t="s">
        <v>295</v>
      </c>
      <c r="K99" s="4">
        <v>120</v>
      </c>
      <c r="L99" s="4" t="s">
        <v>265</v>
      </c>
      <c r="M99" s="2" t="s">
        <v>437</v>
      </c>
      <c r="N99" s="2" t="s">
        <v>438</v>
      </c>
    </row>
    <row r="100" ht="30" spans="1:14">
      <c r="A100" s="4"/>
      <c r="B100" s="4" t="s">
        <v>439</v>
      </c>
      <c r="C100" s="7" t="s">
        <v>214</v>
      </c>
      <c r="D100" s="4"/>
      <c r="E100" s="5">
        <v>0.304</v>
      </c>
      <c r="F100" s="5">
        <v>0.343</v>
      </c>
      <c r="G100" s="4"/>
      <c r="H100" s="2" t="s">
        <v>69</v>
      </c>
      <c r="I100" s="2" t="s">
        <v>30</v>
      </c>
      <c r="J100" s="2" t="s">
        <v>295</v>
      </c>
      <c r="K100" s="4">
        <v>60</v>
      </c>
      <c r="L100" s="4" t="s">
        <v>265</v>
      </c>
      <c r="M100" s="4"/>
      <c r="N100" s="2" t="s">
        <v>215</v>
      </c>
    </row>
    <row r="101" ht="15" spans="1:14">
      <c r="A101" s="4"/>
      <c r="B101" s="4" t="s">
        <v>440</v>
      </c>
      <c r="C101" s="7" t="s">
        <v>441</v>
      </c>
      <c r="D101" s="4"/>
      <c r="E101" s="4">
        <v>0.7</v>
      </c>
      <c r="F101" s="4">
        <v>0.6</v>
      </c>
      <c r="G101" s="4"/>
      <c r="H101" s="2" t="s">
        <v>442</v>
      </c>
      <c r="I101" s="2" t="s">
        <v>98</v>
      </c>
      <c r="J101" s="2" t="s">
        <v>295</v>
      </c>
      <c r="K101" s="2" t="s">
        <v>248</v>
      </c>
      <c r="L101" s="4"/>
      <c r="M101" s="2" t="s">
        <v>443</v>
      </c>
      <c r="N101" s="2" t="s">
        <v>444</v>
      </c>
    </row>
    <row r="102" ht="15" spans="1:14">
      <c r="A102" s="4"/>
      <c r="B102" s="4" t="s">
        <v>445</v>
      </c>
      <c r="C102" s="7"/>
      <c r="D102" s="4"/>
      <c r="E102" s="4"/>
      <c r="F102" s="4">
        <v>0.024</v>
      </c>
      <c r="G102" s="4"/>
      <c r="H102" s="4"/>
      <c r="I102" s="4"/>
      <c r="J102" s="4"/>
      <c r="K102" s="4"/>
      <c r="L102" s="4"/>
      <c r="M102" s="4"/>
      <c r="N102" s="4"/>
    </row>
    <row r="103" ht="15" spans="1:14">
      <c r="A103" s="4"/>
      <c r="B103" s="4" t="s">
        <v>446</v>
      </c>
      <c r="C103" s="7"/>
      <c r="D103" s="4"/>
      <c r="E103" s="4"/>
      <c r="F103" s="4">
        <v>0.09</v>
      </c>
      <c r="G103" s="4"/>
      <c r="H103" s="4"/>
      <c r="I103" s="4"/>
      <c r="J103" s="4"/>
      <c r="K103" s="4"/>
      <c r="L103" s="4"/>
      <c r="M103" s="4"/>
      <c r="N103" s="4"/>
    </row>
    <row r="104" ht="15" spans="1:14">
      <c r="A104" s="4"/>
      <c r="B104" s="4" t="s">
        <v>447</v>
      </c>
      <c r="C104" s="7"/>
      <c r="D104" s="4"/>
      <c r="E104" s="4"/>
      <c r="F104" s="4">
        <v>0.043</v>
      </c>
      <c r="G104" s="4"/>
      <c r="H104" s="4"/>
      <c r="I104" s="4"/>
      <c r="J104" s="4"/>
      <c r="K104" s="4"/>
      <c r="L104" s="4"/>
      <c r="M104" s="4"/>
      <c r="N104" s="4"/>
    </row>
    <row r="105" ht="45" spans="1:14">
      <c r="A105" s="4"/>
      <c r="B105" s="4" t="s">
        <v>448</v>
      </c>
      <c r="C105" s="7" t="s">
        <v>449</v>
      </c>
      <c r="D105" s="4"/>
      <c r="E105" s="4">
        <v>13.8</v>
      </c>
      <c r="F105" s="4">
        <v>0.23</v>
      </c>
      <c r="G105" s="4"/>
      <c r="H105" s="2" t="s">
        <v>450</v>
      </c>
      <c r="I105" s="2" t="s">
        <v>30</v>
      </c>
      <c r="J105" s="2" t="s">
        <v>295</v>
      </c>
      <c r="K105" s="4">
        <v>0.35</v>
      </c>
      <c r="L105" s="2" t="s">
        <v>42</v>
      </c>
      <c r="M105" s="2" t="s">
        <v>451</v>
      </c>
      <c r="N105" s="2" t="s">
        <v>452</v>
      </c>
    </row>
    <row r="106" ht="72" spans="1:14">
      <c r="A106" s="2" t="s">
        <v>453</v>
      </c>
      <c r="B106" s="4" t="s">
        <v>454</v>
      </c>
      <c r="C106" s="4" t="s">
        <v>108</v>
      </c>
      <c r="D106" s="4">
        <v>0.86</v>
      </c>
      <c r="E106" s="4">
        <v>5.7</v>
      </c>
      <c r="F106" s="4"/>
      <c r="G106" s="4" t="str">
        <f>_xlfn.DISPIMG("ID_91FA291CBA2E49BEA83DD95AF63B6E8A",1)</f>
        <v>=DISPIMG("ID_91FA291CBA2E49BEA83DD95AF63B6E8A",1)</v>
      </c>
      <c r="H106" s="2" t="s">
        <v>109</v>
      </c>
      <c r="I106" s="2" t="s">
        <v>20</v>
      </c>
      <c r="J106" s="2" t="s">
        <v>455</v>
      </c>
      <c r="K106" s="4">
        <v>7.29</v>
      </c>
      <c r="L106" s="4" t="s">
        <v>64</v>
      </c>
      <c r="M106" s="2" t="s">
        <v>110</v>
      </c>
      <c r="N106" s="2" t="s">
        <v>111</v>
      </c>
    </row>
    <row r="107" ht="42" spans="1:14">
      <c r="A107" s="2"/>
      <c r="B107" s="4" t="s">
        <v>456</v>
      </c>
      <c r="C107" s="4" t="s">
        <v>457</v>
      </c>
      <c r="D107" s="4"/>
      <c r="E107" s="4">
        <v>0.308</v>
      </c>
      <c r="F107" s="4"/>
      <c r="G107" s="4" t="str">
        <f>_xlfn.DISPIMG("ID_D5E07232D7614FFB8A40D55F3CD80EB2",1)</f>
        <v>=DISPIMG("ID_D5E07232D7614FFB8A40D55F3CD80EB2",1)</v>
      </c>
      <c r="H107" s="2" t="s">
        <v>458</v>
      </c>
      <c r="I107" s="2" t="s">
        <v>30</v>
      </c>
      <c r="J107" s="2" t="s">
        <v>459</v>
      </c>
      <c r="K107" s="4">
        <v>150</v>
      </c>
      <c r="L107" s="4" t="s">
        <v>265</v>
      </c>
      <c r="M107" s="2" t="s">
        <v>460</v>
      </c>
      <c r="N107" s="2" t="s">
        <v>461</v>
      </c>
    </row>
  </sheetData>
  <mergeCells count="174">
    <mergeCell ref="A1:N1"/>
    <mergeCell ref="A3:A58"/>
    <mergeCell ref="A59:A67"/>
    <mergeCell ref="A68:A105"/>
    <mergeCell ref="A106:A107"/>
    <mergeCell ref="C3:C4"/>
    <mergeCell ref="C13:C15"/>
    <mergeCell ref="C18:C19"/>
    <mergeCell ref="C24:C25"/>
    <mergeCell ref="C26:C27"/>
    <mergeCell ref="C28:C30"/>
    <mergeCell ref="C32:C33"/>
    <mergeCell ref="C38:C43"/>
    <mergeCell ref="C52:C53"/>
    <mergeCell ref="C54:C57"/>
    <mergeCell ref="C68:C71"/>
    <mergeCell ref="C73:C74"/>
    <mergeCell ref="C77:C78"/>
    <mergeCell ref="C80:C81"/>
    <mergeCell ref="C84:C85"/>
    <mergeCell ref="C87:C88"/>
    <mergeCell ref="C91:C92"/>
    <mergeCell ref="C101:C104"/>
    <mergeCell ref="D3:D4"/>
    <mergeCell ref="D14:D15"/>
    <mergeCell ref="D18:D19"/>
    <mergeCell ref="D28:D30"/>
    <mergeCell ref="D54:D57"/>
    <mergeCell ref="D84:D85"/>
    <mergeCell ref="D87:D88"/>
    <mergeCell ref="D91:D92"/>
    <mergeCell ref="D101:D104"/>
    <mergeCell ref="E18:E19"/>
    <mergeCell ref="E68:E71"/>
    <mergeCell ref="F13:F14"/>
    <mergeCell ref="F54:F57"/>
    <mergeCell ref="F87:F88"/>
    <mergeCell ref="F91:F92"/>
    <mergeCell ref="G3:G4"/>
    <mergeCell ref="G13:G15"/>
    <mergeCell ref="G18:G19"/>
    <mergeCell ref="G24:G25"/>
    <mergeCell ref="G26:G27"/>
    <mergeCell ref="G28:G30"/>
    <mergeCell ref="G32:G33"/>
    <mergeCell ref="G38:G43"/>
    <mergeCell ref="G52:G53"/>
    <mergeCell ref="G54:G57"/>
    <mergeCell ref="G68:G71"/>
    <mergeCell ref="G73:G74"/>
    <mergeCell ref="G77:G78"/>
    <mergeCell ref="G80:G81"/>
    <mergeCell ref="G84:G85"/>
    <mergeCell ref="G87:G88"/>
    <mergeCell ref="G91:G92"/>
    <mergeCell ref="G101:G104"/>
    <mergeCell ref="H3:H4"/>
    <mergeCell ref="H13:H15"/>
    <mergeCell ref="H18:H19"/>
    <mergeCell ref="H24:H25"/>
    <mergeCell ref="H26:H27"/>
    <mergeCell ref="H28:H30"/>
    <mergeCell ref="H32:H33"/>
    <mergeCell ref="H38:H43"/>
    <mergeCell ref="H52:H53"/>
    <mergeCell ref="H54:H57"/>
    <mergeCell ref="H68:H71"/>
    <mergeCell ref="H73:H74"/>
    <mergeCell ref="H77:H78"/>
    <mergeCell ref="H80:H81"/>
    <mergeCell ref="H84:H85"/>
    <mergeCell ref="H87:H88"/>
    <mergeCell ref="H91:H92"/>
    <mergeCell ref="H101:H104"/>
    <mergeCell ref="I3:I4"/>
    <mergeCell ref="I13:I15"/>
    <mergeCell ref="I18:I19"/>
    <mergeCell ref="I24:I25"/>
    <mergeCell ref="I26:I27"/>
    <mergeCell ref="I28:I30"/>
    <mergeCell ref="I32:I33"/>
    <mergeCell ref="I38:I43"/>
    <mergeCell ref="I52:I53"/>
    <mergeCell ref="I54:I57"/>
    <mergeCell ref="I68:I71"/>
    <mergeCell ref="I73:I74"/>
    <mergeCell ref="I77:I78"/>
    <mergeCell ref="I80:I81"/>
    <mergeCell ref="I84:I85"/>
    <mergeCell ref="I87:I88"/>
    <mergeCell ref="I91:I92"/>
    <mergeCell ref="I101:I104"/>
    <mergeCell ref="J3:J4"/>
    <mergeCell ref="J13:J15"/>
    <mergeCell ref="J18:J19"/>
    <mergeCell ref="J24:J25"/>
    <mergeCell ref="J26:J27"/>
    <mergeCell ref="J28:J30"/>
    <mergeCell ref="J32:J33"/>
    <mergeCell ref="J38:J43"/>
    <mergeCell ref="J52:J53"/>
    <mergeCell ref="J54:J57"/>
    <mergeCell ref="J68:J71"/>
    <mergeCell ref="J73:J74"/>
    <mergeCell ref="J77:J78"/>
    <mergeCell ref="J80:J81"/>
    <mergeCell ref="J84:J85"/>
    <mergeCell ref="J87:J88"/>
    <mergeCell ref="J91:J92"/>
    <mergeCell ref="J101:J104"/>
    <mergeCell ref="K18:K19"/>
    <mergeCell ref="K26:K27"/>
    <mergeCell ref="K32:K33"/>
    <mergeCell ref="K38:K40"/>
    <mergeCell ref="K41:K43"/>
    <mergeCell ref="K52:K53"/>
    <mergeCell ref="K68:K69"/>
    <mergeCell ref="K70:K71"/>
    <mergeCell ref="K73:K74"/>
    <mergeCell ref="K77:K78"/>
    <mergeCell ref="K80:K81"/>
    <mergeCell ref="K84:K85"/>
    <mergeCell ref="K91:K92"/>
    <mergeCell ref="K101:K104"/>
    <mergeCell ref="L18:L19"/>
    <mergeCell ref="L26:L27"/>
    <mergeCell ref="L32:L33"/>
    <mergeCell ref="L38:L40"/>
    <mergeCell ref="L41:L43"/>
    <mergeCell ref="L52:L53"/>
    <mergeCell ref="L68:L69"/>
    <mergeCell ref="L70:L71"/>
    <mergeCell ref="L73:L74"/>
    <mergeCell ref="L77:L78"/>
    <mergeCell ref="L80:L81"/>
    <mergeCell ref="L84:L85"/>
    <mergeCell ref="L91:L92"/>
    <mergeCell ref="L101:L104"/>
    <mergeCell ref="M3:M4"/>
    <mergeCell ref="M13:M15"/>
    <mergeCell ref="M18:M19"/>
    <mergeCell ref="M24:M25"/>
    <mergeCell ref="M26:M27"/>
    <mergeCell ref="M28:M30"/>
    <mergeCell ref="M32:M33"/>
    <mergeCell ref="M38:M43"/>
    <mergeCell ref="M52:M53"/>
    <mergeCell ref="M54:M57"/>
    <mergeCell ref="M68:M71"/>
    <mergeCell ref="M73:M74"/>
    <mergeCell ref="M77:M78"/>
    <mergeCell ref="M80:M81"/>
    <mergeCell ref="M84:M85"/>
    <mergeCell ref="M87:M88"/>
    <mergeCell ref="M91:M92"/>
    <mergeCell ref="M101:M104"/>
    <mergeCell ref="N3:N4"/>
    <mergeCell ref="N13:N15"/>
    <mergeCell ref="N18:N19"/>
    <mergeCell ref="N24:N25"/>
    <mergeCell ref="N26:N27"/>
    <mergeCell ref="N28:N30"/>
    <mergeCell ref="N32:N33"/>
    <mergeCell ref="N38:N43"/>
    <mergeCell ref="N52:N53"/>
    <mergeCell ref="N54:N57"/>
    <mergeCell ref="N68:N71"/>
    <mergeCell ref="N73:N74"/>
    <mergeCell ref="N77:N78"/>
    <mergeCell ref="N80:N81"/>
    <mergeCell ref="N84:N85"/>
    <mergeCell ref="N87:N88"/>
    <mergeCell ref="N91:N92"/>
    <mergeCell ref="N101:N10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21766</dc:creator>
  <cp:lastModifiedBy>灵魂摆烂</cp:lastModifiedBy>
  <dcterms:created xsi:type="dcterms:W3CDTF">2026-06-09T08:44:48Z</dcterms:created>
  <dcterms:modified xsi:type="dcterms:W3CDTF">2026-06-09T08:45:44Z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C8D381B680064B0695FBC74EE42507D1_11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