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7.xml" ContentType="application/vnd.openxmlformats-officedocument.spreadsheetml.comments+xml"/>
  <Override PartName="/xl/drawings/drawing10.xml" ContentType="application/vnd.openxmlformats-officedocument.drawing+xml"/>
  <Override PartName="/xl/comments8.xml" ContentType="application/vnd.openxmlformats-officedocument.spreadsheetml.comments+xml"/>
  <Override PartName="/xl/drawings/drawing11.xml" ContentType="application/vnd.openxmlformats-officedocument.drawing+xml"/>
  <Override PartName="/xl/comments9.xml" ContentType="application/vnd.openxmlformats-officedocument.spreadsheetml.comments+xml"/>
  <Override PartName="/xl/drawings/drawing12.xml" ContentType="application/vnd.openxmlformats-officedocument.drawing+xml"/>
  <Override PartName="/xl/comments10.xml" ContentType="application/vnd.openxmlformats-officedocument.spreadsheetml.comments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omments11.xml" ContentType="application/vnd.openxmlformats-officedocument.spreadsheetml.comments+xml"/>
  <Override PartName="/xl/drawings/drawing15.xml" ContentType="application/vnd.openxmlformats-officedocument.drawing+xml"/>
  <Override PartName="/xl/comments12.xml" ContentType="application/vnd.openxmlformats-officedocument.spreadsheetml.comments+xml"/>
  <Override PartName="/xl/drawings/drawing16.xml" ContentType="application/vnd.openxmlformats-officedocument.drawing+xml"/>
  <Override PartName="/xl/comments13.xml" ContentType="application/vnd.openxmlformats-officedocument.spreadsheetml.comments+xml"/>
  <Override PartName="/xl/drawings/drawing17.xml" ContentType="application/vnd.openxmlformats-officedocument.drawing+xml"/>
  <Override PartName="/xl/comments14.xml" ContentType="application/vnd.openxmlformats-officedocument.spreadsheetml.comments+xml"/>
  <Override PartName="/xl/drawings/drawing18.xml" ContentType="application/vnd.openxmlformats-officedocument.drawing+xml"/>
  <Override PartName="/xl/comments15.xml" ContentType="application/vnd.openxmlformats-officedocument.spreadsheetml.comments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omments16.xml" ContentType="application/vnd.openxmlformats-officedocument.spreadsheetml.comments+xml"/>
  <Override PartName="/xl/drawings/drawing21.xml" ContentType="application/vnd.openxmlformats-officedocument.drawing+xml"/>
  <Override PartName="/xl/comments17.xml" ContentType="application/vnd.openxmlformats-officedocument.spreadsheetml.comments+xml"/>
  <Override PartName="/xl/drawings/drawing22.xml" ContentType="application/vnd.openxmlformats-officedocument.drawing+xml"/>
  <Override PartName="/xl/comments18.xml" ContentType="application/vnd.openxmlformats-officedocument.spreadsheetml.comments+xml"/>
  <Override PartName="/xl/drawings/drawing23.xml" ContentType="application/vnd.openxmlformats-officedocument.drawing+xml"/>
  <Override PartName="/xl/comments19.xml" ContentType="application/vnd.openxmlformats-officedocument.spreadsheetml.comments+xml"/>
  <Override PartName="/xl/drawings/drawing24.xml" ContentType="application/vnd.openxmlformats-officedocument.drawing+xml"/>
  <Override PartName="/xl/comments20.xml" ContentType="application/vnd.openxmlformats-officedocument.spreadsheetml.comments+xml"/>
  <Override PartName="/xl/drawings/drawing25.xml" ContentType="application/vnd.openxmlformats-officedocument.drawing+xml"/>
  <Override PartName="/xl/comments21.xml" ContentType="application/vnd.openxmlformats-officedocument.spreadsheetml.comments+xml"/>
  <Override PartName="/xl/drawings/drawing26.xml" ContentType="application/vnd.openxmlformats-officedocument.drawing+xml"/>
  <Override PartName="/xl/comments22.xml" ContentType="application/vnd.openxmlformats-officedocument.spreadsheetml.comments+xml"/>
  <Override PartName="/xl/drawings/drawing27.xml" ContentType="application/vnd.openxmlformats-officedocument.drawing+xml"/>
  <Override PartName="/xl/comments23.xml" ContentType="application/vnd.openxmlformats-officedocument.spreadsheetml.comments+xml"/>
  <Override PartName="/xl/drawings/drawing28.xml" ContentType="application/vnd.openxmlformats-officedocument.drawing+xml"/>
  <Override PartName="/xl/comments24.xml" ContentType="application/vnd.openxmlformats-officedocument.spreadsheetml.comments+xml"/>
  <Override PartName="/xl/drawings/drawing29.xml" ContentType="application/vnd.openxmlformats-officedocument.drawing+xml"/>
  <Override PartName="/xl/comments25.xml" ContentType="application/vnd.openxmlformats-officedocument.spreadsheetml.comments+xml"/>
  <Override PartName="/xl/drawings/drawing30.xml" ContentType="application/vnd.openxmlformats-officedocument.drawing+xml"/>
  <Override PartName="/xl/comments26.xml" ContentType="application/vnd.openxmlformats-officedocument.spreadsheetml.comments+xml"/>
  <Override PartName="/xl/drawings/drawing31.xml" ContentType="application/vnd.openxmlformats-officedocument.drawing+xml"/>
  <Override PartName="/xl/comments27.xml" ContentType="application/vnd.openxmlformats-officedocument.spreadsheetml.comments+xml"/>
  <Override PartName="/xl/drawings/drawing32.xml" ContentType="application/vnd.openxmlformats-officedocument.drawing+xml"/>
  <Override PartName="/xl/comments28.xml" ContentType="application/vnd.openxmlformats-officedocument.spreadsheetml.comments+xml"/>
  <Override PartName="/xl/drawings/drawing33.xml" ContentType="application/vnd.openxmlformats-officedocument.drawing+xml"/>
  <Override PartName="/xl/comments2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3733\Desktop\"/>
    </mc:Choice>
  </mc:AlternateContent>
  <xr:revisionPtr revIDLastSave="0" documentId="13_ncr:1_{2D1E932D-0FF9-4C12-9FB7-2CD89F5558D7}" xr6:coauthVersionLast="47" xr6:coauthVersionMax="47" xr10:uidLastSave="{00000000-0000-0000-0000-000000000000}"/>
  <bookViews>
    <workbookView xWindow="-110" yWindow="-110" windowWidth="25820" windowHeight="15500" firstSheet="2" activeTab="9" xr2:uid="{00000000-000D-0000-FFFF-FFFF00000000}"/>
  </bookViews>
  <sheets>
    <sheet name="__E_T_A_P__E_X_P_O_R_T__" sheetId="3" state="hidden" r:id="rId1"/>
    <sheet name="_FormulaHelpers_" sheetId="4" state="hidden" r:id="rId2"/>
    <sheet name="Project Information" sheetId="29" r:id="rId3"/>
    <sheet name="Bus" sheetId="8" r:id="rId4"/>
    <sheet name="Cable" sheetId="12" state="hidden" r:id="rId5"/>
    <sheet name="Transmission Line" sheetId="16" state="hidden" r:id="rId6"/>
    <sheet name="Two-Winding Transformer" sheetId="11" state="hidden" r:id="rId7"/>
    <sheet name="Three-Winding Transformer" sheetId="13" state="hidden" r:id="rId8"/>
    <sheet name="Reactor" sheetId="17" state="hidden" r:id="rId9"/>
    <sheet name="Impedance" sheetId="18" r:id="rId10"/>
    <sheet name="Induction Motor" sheetId="5" state="hidden" r:id="rId11"/>
    <sheet name="Synchronous Motor" sheetId="6" state="hidden" r:id="rId12"/>
    <sheet name="Static Load" sheetId="14" state="hidden" r:id="rId13"/>
    <sheet name="Lumped Load" sheetId="15" r:id="rId14"/>
    <sheet name="VFD" sheetId="19" state="hidden" r:id="rId15"/>
    <sheet name="MOV" sheetId="20" state="hidden" r:id="rId16"/>
    <sheet name="LVCB" sheetId="21" state="hidden" r:id="rId17"/>
    <sheet name="HVCB" sheetId="22" state="hidden" r:id="rId18"/>
    <sheet name="Fuse" sheetId="23" state="hidden" r:id="rId19"/>
    <sheet name="Single Pole Switch" sheetId="25" state="hidden" r:id="rId20"/>
    <sheet name="Double Throw Switch" sheetId="24" state="hidden" r:id="rId21"/>
    <sheet name="Contactor" sheetId="26" state="hidden" r:id="rId22"/>
    <sheet name="Synchronous Generator" sheetId="27" state="hidden" r:id="rId23"/>
    <sheet name="Current Transformer" sheetId="28" state="hidden" r:id="rId24"/>
    <sheet name="Potential Transformer" sheetId="30" state="hidden" r:id="rId25"/>
    <sheet name="Utility" sheetId="31" r:id="rId26"/>
    <sheet name="Universal Relay" sheetId="32" state="hidden" r:id="rId27"/>
    <sheet name="OL Heater_OL Relay" sheetId="33" state="hidden" r:id="rId28"/>
    <sheet name="Recloser" sheetId="34" state="hidden" r:id="rId29"/>
    <sheet name="Voltage Relay" sheetId="35" state="hidden" r:id="rId30"/>
    <sheet name="Frequency Relay" sheetId="36" state="hidden" r:id="rId31"/>
    <sheet name="Capacitor" sheetId="37" state="hidden" r:id="rId32"/>
    <sheet name="Panel" sheetId="38" state="hidden" r:id="rId33"/>
    <sheet name="Voltage Regulator" sheetId="39" state="hidden" r:id="rId34"/>
    <sheet name="Inverter" sheetId="40" r:id="rId35"/>
  </sheets>
  <externalReferences>
    <externalReference r:id="rId36"/>
  </externalReferences>
  <definedNames>
    <definedName name="DataType0">_FormulaHelpers_!$A$7</definedName>
    <definedName name="DataType1">_FormulaHelpers_!$A$8</definedName>
    <definedName name="DataType2">_FormulaHelpers_!$A$9</definedName>
    <definedName name="DataType3">_FormulaHelpers_!$A$10</definedName>
    <definedName name="DataType4">_FormulaHelpers_!$A$11</definedName>
    <definedName name="DataType5">_FormulaHelpers_!$A$12</definedName>
    <definedName name="DataType6">_FormulaHelpers_!$A$13</definedName>
    <definedName name="DataType7">_FormulaHelpers_!$A$14</definedName>
    <definedName name="DataType8">_FormulaHelpers_!$A$15</definedName>
    <definedName name="DataType9">_FormulaHelpers_!$A$16</definedName>
    <definedName name="ETAPElementXmlTags" localSheetId="34">[1]_FormulaHelpers_!$A$52:$A$83</definedName>
    <definedName name="ETAPElementXmlTags" localSheetId="22">#REF!</definedName>
    <definedName name="ETAPElementXmlTags">_FormulaHelpers_!$A$55:$A$86</definedName>
    <definedName name="Frequency" localSheetId="34">[1]_FormulaHelpers_!$B$3</definedName>
    <definedName name="Frequency" localSheetId="22">#REF!</definedName>
    <definedName name="Frequency">_FormulaHelpers_!$B$3</definedName>
    <definedName name="IndMotorPropTags">_FormulaHelpers_!$C$93:$C$408</definedName>
    <definedName name="LoadCat0">_FormulaHelpers_!$A$31</definedName>
    <definedName name="LoadCat1">_FormulaHelpers_!$A$32</definedName>
    <definedName name="LoadCat2">_FormulaHelpers_!$A$33</definedName>
    <definedName name="LoadCat3">_FormulaHelpers_!$A$34</definedName>
    <definedName name="LoadCat4">_FormulaHelpers_!$A$35</definedName>
    <definedName name="LoadCat5">_FormulaHelpers_!$A$36</definedName>
    <definedName name="LoadCat6">_FormulaHelpers_!$A$37</definedName>
    <definedName name="LoadCat7">_FormulaHelpers_!$A$38</definedName>
    <definedName name="LoadCat8">_FormulaHelpers_!$A$39</definedName>
    <definedName name="LoadCat9">_FormulaHelpers_!$A$40</definedName>
    <definedName name="_xlnm.Print_Titles" localSheetId="3">Bus!$1:$9</definedName>
    <definedName name="_xlnm.Print_Titles" localSheetId="4">Cable!$1:$9</definedName>
    <definedName name="_xlnm.Print_Titles" localSheetId="21">Contactor!$1:$9</definedName>
    <definedName name="_xlnm.Print_Titles" localSheetId="20">'Double Throw Switch'!$1:$9</definedName>
    <definedName name="_xlnm.Print_Titles" localSheetId="18">Fuse!$1:$9</definedName>
    <definedName name="_xlnm.Print_Titles" localSheetId="17">HVCB!$1:$9</definedName>
    <definedName name="_xlnm.Print_Titles" localSheetId="9">Impedance!$1:$9</definedName>
    <definedName name="_xlnm.Print_Titles" localSheetId="10">'Induction Motor'!$1:$9</definedName>
    <definedName name="_xlnm.Print_Titles" localSheetId="13">'Lumped Load'!$1:$9</definedName>
    <definedName name="_xlnm.Print_Titles" localSheetId="16">LVCB!$1:$9</definedName>
    <definedName name="_xlnm.Print_Titles" localSheetId="15">MOV!$1:$9</definedName>
    <definedName name="_xlnm.Print_Titles" localSheetId="8">Reactor!$1:$9</definedName>
    <definedName name="_xlnm.Print_Titles" localSheetId="19">'Single Pole Switch'!$1:$9</definedName>
    <definedName name="_xlnm.Print_Titles" localSheetId="12">'Static Load'!$1:$9</definedName>
    <definedName name="_xlnm.Print_Titles" localSheetId="22">'Synchronous Generator'!$1:$9</definedName>
    <definedName name="_xlnm.Print_Titles" localSheetId="11">'Synchronous Motor'!$1:$9</definedName>
    <definedName name="_xlnm.Print_Titles" localSheetId="7">'Three-Winding Transformer'!$1:$9</definedName>
    <definedName name="_xlnm.Print_Titles" localSheetId="5">'Transmission Line'!$1:$9</definedName>
    <definedName name="_xlnm.Print_Titles" localSheetId="6">'Two-Winding Transformer'!$1:$9</definedName>
    <definedName name="_xlnm.Print_Titles" localSheetId="14">VFD!$1:$9</definedName>
    <definedName name="Priority0">_FormulaHelpers_!$A$19</definedName>
    <definedName name="Priority1">_FormulaHelpers_!$A$20</definedName>
    <definedName name="Priority2">_FormulaHelpers_!$A$21</definedName>
    <definedName name="Priority3">_FormulaHelpers_!$A$22</definedName>
    <definedName name="Priority4">_FormulaHelpers_!$A$23</definedName>
    <definedName name="Priority5">_FormulaHelpers_!$A$24</definedName>
    <definedName name="Priority6">_FormulaHelpers_!$A$25</definedName>
    <definedName name="Priority7">_FormulaHelpers_!$A$26</definedName>
    <definedName name="Priority8">_FormulaHelpers_!$A$27</definedName>
    <definedName name="Priority9">_FormulaHelpers_!$A$28</definedName>
    <definedName name="SystemUnit">_FormulaHelpers_!$B$4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8" l="1"/>
  <c r="J11" i="18"/>
  <c r="N11" i="18"/>
  <c r="M11" i="18"/>
  <c r="S11" i="31"/>
  <c r="R11" i="31"/>
  <c r="Q11" i="31"/>
  <c r="P11" i="31"/>
  <c r="O11" i="31"/>
  <c r="N11" i="31"/>
  <c r="M11" i="31"/>
  <c r="L11" i="31"/>
  <c r="K11" i="31"/>
  <c r="J11" i="31"/>
  <c r="I11" i="31"/>
  <c r="H11" i="31"/>
  <c r="F11" i="31"/>
  <c r="C11" i="31"/>
  <c r="B11" i="31"/>
  <c r="Y11" i="15"/>
  <c r="X11" i="15"/>
  <c r="W11" i="15"/>
  <c r="V11" i="15"/>
  <c r="U11" i="15"/>
  <c r="T11" i="15"/>
  <c r="S11" i="15"/>
  <c r="R11" i="15"/>
  <c r="N11" i="15"/>
  <c r="M11" i="15"/>
  <c r="L11" i="15"/>
  <c r="K11" i="15"/>
  <c r="J11" i="15"/>
  <c r="I11" i="15"/>
  <c r="F11" i="15"/>
  <c r="D11" i="15"/>
  <c r="C11" i="15"/>
  <c r="B11" i="15"/>
  <c r="AH11" i="40"/>
  <c r="AG11" i="40"/>
  <c r="AF11" i="40"/>
  <c r="AE11" i="40"/>
  <c r="AD11" i="40"/>
  <c r="AC11" i="40"/>
  <c r="AB11" i="40"/>
  <c r="AA11" i="40"/>
  <c r="Z11" i="40"/>
  <c r="Y11" i="40"/>
  <c r="X11" i="40"/>
  <c r="V11" i="40"/>
  <c r="U11" i="40"/>
  <c r="T11" i="40"/>
  <c r="S11" i="40"/>
  <c r="R11" i="40"/>
  <c r="Q11" i="40"/>
  <c r="P11" i="40"/>
  <c r="O11" i="40"/>
  <c r="N11" i="40"/>
  <c r="M11" i="40"/>
  <c r="L11" i="40"/>
  <c r="F11" i="40"/>
  <c r="E11" i="40"/>
  <c r="D11" i="40"/>
  <c r="C11" i="40"/>
  <c r="B11" i="40"/>
  <c r="O11" i="18"/>
  <c r="L11" i="18"/>
  <c r="I11" i="18"/>
  <c r="H11" i="18"/>
  <c r="E11" i="18"/>
  <c r="D11" i="18"/>
  <c r="C11" i="18"/>
  <c r="B11" i="18"/>
  <c r="P12" i="8"/>
  <c r="O12" i="8"/>
  <c r="N12" i="8"/>
  <c r="M12" i="8"/>
  <c r="H12" i="8"/>
  <c r="G12" i="8"/>
  <c r="D12" i="8"/>
  <c r="C12" i="8"/>
  <c r="B12" i="8"/>
  <c r="P11" i="8"/>
  <c r="O11" i="8"/>
  <c r="N11" i="8"/>
  <c r="M11" i="8"/>
  <c r="H11" i="8"/>
  <c r="G11" i="8"/>
  <c r="D11" i="8"/>
  <c r="C11" i="8"/>
  <c r="B11" i="8"/>
  <c r="G11" i="29"/>
  <c r="F11" i="29"/>
  <c r="E11" i="29"/>
  <c r="D11" i="29"/>
  <c r="C11" i="29"/>
  <c r="B11" i="29"/>
  <c r="A11" i="29"/>
  <c r="P4" i="40"/>
  <c r="C4" i="40"/>
  <c r="P3" i="40"/>
  <c r="C3" i="40"/>
  <c r="C2" i="40"/>
  <c r="C1" i="40"/>
  <c r="P4" i="39"/>
  <c r="C4" i="39"/>
  <c r="P3" i="39"/>
  <c r="C3" i="39"/>
  <c r="C2" i="39"/>
  <c r="C1" i="39"/>
  <c r="N4" i="38"/>
  <c r="C4" i="38"/>
  <c r="N3" i="38"/>
  <c r="C3" i="38"/>
  <c r="C2" i="38"/>
  <c r="C1" i="38"/>
  <c r="K4" i="37"/>
  <c r="C4" i="37"/>
  <c r="K3" i="37"/>
  <c r="C3" i="37"/>
  <c r="C2" i="37"/>
  <c r="C1" i="37"/>
  <c r="K4" i="29"/>
  <c r="K3" i="29"/>
  <c r="C4" i="29"/>
  <c r="C3" i="29"/>
  <c r="C2" i="29"/>
  <c r="C1" i="8"/>
  <c r="C1" i="29"/>
  <c r="M4" i="36"/>
  <c r="C4" i="36"/>
  <c r="M3" i="36"/>
  <c r="C3" i="36"/>
  <c r="C2" i="36"/>
  <c r="C1" i="36"/>
  <c r="M4" i="35"/>
  <c r="C4" i="35"/>
  <c r="M3" i="35"/>
  <c r="C3" i="35"/>
  <c r="C2" i="35"/>
  <c r="C1" i="35"/>
  <c r="W4" i="34"/>
  <c r="C4" i="34"/>
  <c r="W3" i="34"/>
  <c r="C3" i="34"/>
  <c r="C2" i="34"/>
  <c r="C1" i="34"/>
  <c r="Q4" i="33"/>
  <c r="C4" i="33"/>
  <c r="Q3" i="33"/>
  <c r="C3" i="33"/>
  <c r="C2" i="33"/>
  <c r="C1" i="33"/>
  <c r="P4" i="32"/>
  <c r="C4" i="32"/>
  <c r="P3" i="32"/>
  <c r="C3" i="32"/>
  <c r="C2" i="32"/>
  <c r="C1" i="32"/>
  <c r="T4" i="31"/>
  <c r="C4" i="31"/>
  <c r="T3" i="31"/>
  <c r="C3" i="31"/>
  <c r="C2" i="31"/>
  <c r="C1" i="31"/>
  <c r="M4" i="30"/>
  <c r="C4" i="30"/>
  <c r="M3" i="30"/>
  <c r="C3" i="30"/>
  <c r="C2" i="30"/>
  <c r="C1" i="30"/>
  <c r="P4" i="27"/>
  <c r="P3" i="27"/>
  <c r="C4" i="27"/>
  <c r="C3" i="27"/>
  <c r="C2" i="27"/>
  <c r="C1" i="27"/>
  <c r="C1" i="26"/>
  <c r="M4" i="28"/>
  <c r="C4" i="28"/>
  <c r="M3" i="28"/>
  <c r="C3" i="28"/>
  <c r="C2" i="28"/>
  <c r="C1" i="28"/>
  <c r="K4" i="26"/>
  <c r="C4" i="26"/>
  <c r="K3" i="26"/>
  <c r="C3" i="26"/>
  <c r="C2" i="26"/>
  <c r="N4" i="25"/>
  <c r="C4" i="25"/>
  <c r="N3" i="25"/>
  <c r="C3" i="25"/>
  <c r="C2" i="25"/>
  <c r="C1" i="25"/>
  <c r="O4" i="24"/>
  <c r="C4" i="24"/>
  <c r="O3" i="24"/>
  <c r="C3" i="24"/>
  <c r="C2" i="24"/>
  <c r="C1" i="24"/>
  <c r="S4" i="23"/>
  <c r="C4" i="23"/>
  <c r="S3" i="23"/>
  <c r="C3" i="23"/>
  <c r="C2" i="23"/>
  <c r="C1" i="23"/>
  <c r="Q4" i="22"/>
  <c r="C4" i="22"/>
  <c r="Q3" i="22"/>
  <c r="C3" i="22"/>
  <c r="C2" i="22"/>
  <c r="C1" i="22"/>
  <c r="C1" i="21"/>
  <c r="C2" i="21"/>
  <c r="C3" i="21"/>
  <c r="O3" i="21"/>
  <c r="C4" i="21"/>
  <c r="O4" i="21"/>
  <c r="C1" i="20"/>
  <c r="C2" i="20"/>
  <c r="C3" i="20"/>
  <c r="K3" i="20"/>
  <c r="C4" i="20"/>
  <c r="K4" i="20"/>
  <c r="C1" i="19"/>
  <c r="C2" i="19"/>
  <c r="C3" i="19"/>
  <c r="J3" i="19"/>
  <c r="C4" i="19"/>
  <c r="J4" i="19"/>
  <c r="C1" i="18"/>
  <c r="C2" i="18"/>
  <c r="C3" i="18"/>
  <c r="O3" i="18"/>
  <c r="C4" i="18"/>
  <c r="O4" i="18"/>
  <c r="C1" i="17"/>
  <c r="C2" i="17"/>
  <c r="C3" i="17"/>
  <c r="O3" i="17"/>
  <c r="C4" i="17"/>
  <c r="O4" i="17"/>
  <c r="C1" i="16"/>
  <c r="C2" i="16"/>
  <c r="C3" i="16"/>
  <c r="P3" i="16"/>
  <c r="C4" i="16"/>
  <c r="P4" i="16"/>
  <c r="C1" i="15"/>
  <c r="C2" i="15"/>
  <c r="C3" i="15"/>
  <c r="K3" i="15"/>
  <c r="C4" i="15"/>
  <c r="K4" i="15"/>
  <c r="C1" i="14"/>
  <c r="C2" i="14"/>
  <c r="C3" i="14"/>
  <c r="K3" i="14"/>
  <c r="C4" i="14"/>
  <c r="K4" i="14"/>
  <c r="D1" i="13"/>
  <c r="D2" i="13"/>
  <c r="D3" i="13"/>
  <c r="K3" i="13"/>
  <c r="D4" i="13"/>
  <c r="K4" i="13"/>
  <c r="C1" i="12"/>
  <c r="C2" i="12"/>
  <c r="C3" i="12"/>
  <c r="K3" i="12"/>
  <c r="C4" i="12"/>
  <c r="K4" i="12"/>
  <c r="K10" i="12"/>
  <c r="C1" i="11"/>
  <c r="C2" i="11"/>
  <c r="C3" i="11"/>
  <c r="I3" i="11"/>
  <c r="C4" i="11"/>
  <c r="I4" i="11"/>
  <c r="C2" i="8"/>
  <c r="C3" i="8"/>
  <c r="O3" i="8"/>
  <c r="C4" i="8"/>
  <c r="O4" i="8"/>
  <c r="C1" i="6"/>
  <c r="C2" i="6"/>
  <c r="C3" i="6"/>
  <c r="K3" i="6"/>
  <c r="C4" i="6"/>
  <c r="K4" i="6"/>
  <c r="C1" i="5"/>
  <c r="C2" i="5"/>
  <c r="C3" i="5"/>
  <c r="K3" i="5"/>
  <c r="C4" i="5"/>
  <c r="K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F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50 hz
60 hz</t>
        </r>
      </text>
    </comment>
    <comment ref="G7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0 UNKNOWN
1 Inches
2 Points
3 Feet
4 Yards
5 Miles
6 NauticalMiles
7 Millimeters
8 Centimeters
9 Meters
10 Kilometers
11 DecimalDegrees
12 Decimeters</t>
        </r>
      </text>
    </comment>
    <comment ref="I7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0 – Web Mercator
1 – Spherical Mercator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U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AN8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BE8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BS8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S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AS8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BK8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W8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K7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>KVA
MVA
VA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8" authorId="0" shapeId="0" xr:uid="{00000000-0006-0000-0D00-000002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AM8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AB8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AL8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AA8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P8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P8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AQ8" authorId="0" shapeId="0" xr:uid="{00000000-0006-0000-16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O8" authorId="0" shapeId="0" xr:uid="{00000000-0006-0000-17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O8" authorId="0" shapeId="0" xr:uid="{00000000-0006-0000-18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X8" authorId="0" shapeId="0" xr:uid="{00000000-0006-0000-19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AY8" authorId="0" shapeId="0" xr:uid="{00000000-0006-0000-1A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AE8" authorId="0" shapeId="0" xr:uid="{00000000-0006-0000-1B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AL8" authorId="0" shapeId="0" xr:uid="{00000000-0006-0000-1C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K8" authorId="0" shapeId="0" xr:uid="{00000000-0006-0000-1D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K8" authorId="0" shapeId="0" xr:uid="{00000000-0006-0000-1E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V8" authorId="0" shapeId="0" xr:uid="{00000000-0006-0000-1F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AC8" authorId="0" shapeId="0" xr:uid="{00000000-0006-0000-20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Y8" authorId="0" shapeId="0" xr:uid="{00000000-0006-0000-21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fei.gao</author>
  </authors>
  <commentList>
    <comment ref="AM8" authorId="0" shapeId="0" xr:uid="{00000000-0006-0000-2200-000001000000}">
      <text>
        <r>
          <rPr>
            <b/>
            <sz val="9"/>
            <color indexed="81"/>
            <rFont val="Tahoma"/>
            <family val="2"/>
          </rPr>
          <t>Transmission=15
Sub Transmission=16
Primary UG=17
Primary OH=17
Secondary UG=18
Secondary OH=18
Load UG=19
Load OH=19
Street Light=20
None=21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<sst xmlns="http://schemas.openxmlformats.org/spreadsheetml/2006/main" count="9517" uniqueCount="5217">
  <si>
    <t>Min DF (%)</t>
  </si>
  <si>
    <t>[Dmin]</t>
  </si>
  <si>
    <t>Max DF (%)</t>
  </si>
  <si>
    <t>[Dmax]</t>
  </si>
  <si>
    <t>ANSI or IEC</t>
  </si>
  <si>
    <t>[Standard]</t>
  </si>
  <si>
    <t>Bus Type</t>
  </si>
  <si>
    <t>[RatingType]</t>
  </si>
  <si>
    <t>Cont Rating (A)</t>
  </si>
  <si>
    <t>Bracing Symm RMS (kA)</t>
  </si>
  <si>
    <t>Bracing Asymm RMS (kA)</t>
  </si>
  <si>
    <t xml:space="preserve">Bracing Peak IEC (kA) </t>
  </si>
  <si>
    <t>Comment</t>
  </si>
  <si>
    <t>BUS DATA</t>
  </si>
  <si>
    <t>INDUCTION MOTOR DATA</t>
  </si>
  <si>
    <t>SYNCHRONOUS MOTOR DATA</t>
  </si>
  <si>
    <t>_eF=Round((120*Frequency/_eN[Poles]), 0)</t>
  </si>
  <si>
    <t>_eF=Round((120*Frequency/_eN[Poles])*(1 - _eN[RatedSlip]/100), 0)</t>
  </si>
  <si>
    <t>_eF=Round(_eN[RatedSlip], 1)</t>
  </si>
  <si>
    <t xml:space="preserve">ParentType </t>
  </si>
  <si>
    <t xml:space="preserve">ParentIID </t>
  </si>
  <si>
    <t xml:space="preserve">ParentExtRef </t>
  </si>
  <si>
    <t xml:space="preserve">ParentName </t>
  </si>
  <si>
    <t xml:space="preserve">CableLibFlag </t>
  </si>
  <si>
    <t xml:space="preserve">PdeAction </t>
  </si>
  <si>
    <t xml:space="preserve">PdeDumpster </t>
  </si>
  <si>
    <t xml:space="preserve">PdeNewID </t>
  </si>
  <si>
    <t xml:space="preserve">PdeStatus </t>
  </si>
  <si>
    <t xml:space="preserve">PdeConfig </t>
  </si>
  <si>
    <t xml:space="preserve">LocX </t>
  </si>
  <si>
    <t xml:space="preserve">LocY </t>
  </si>
  <si>
    <t xml:space="preserve">ExtRef </t>
  </si>
  <si>
    <t xml:space="preserve">FixedLoc </t>
  </si>
  <si>
    <t xml:space="preserve">Hidden </t>
  </si>
  <si>
    <t xml:space="preserve">MetafileName </t>
  </si>
  <si>
    <t xml:space="preserve">Orientation </t>
  </si>
  <si>
    <t xml:space="preserve">SymbolSize </t>
  </si>
  <si>
    <t xml:space="preserve">SymbolType </t>
  </si>
  <si>
    <t xml:space="preserve">LocT </t>
  </si>
  <si>
    <t xml:space="preserve">LocL </t>
  </si>
  <si>
    <t xml:space="preserve">LocB </t>
  </si>
  <si>
    <t xml:space="preserve">LocR </t>
  </si>
  <si>
    <t xml:space="preserve">Color </t>
  </si>
  <si>
    <t xml:space="preserve">Mirrored </t>
  </si>
  <si>
    <t xml:space="preserve">Locked </t>
  </si>
  <si>
    <t xml:space="preserve">CSDGroup </t>
  </si>
  <si>
    <t xml:space="preserve">GUID_SPEL </t>
  </si>
  <si>
    <t xml:space="preserve">GUID_GIS </t>
  </si>
  <si>
    <t xml:space="preserve">GUID_EXC </t>
  </si>
  <si>
    <t xml:space="preserve">GUID_ACC </t>
  </si>
  <si>
    <t xml:space="preserve">GUID_EDPP </t>
  </si>
  <si>
    <t xml:space="preserve">OtiGUID </t>
  </si>
  <si>
    <t xml:space="preserve">Purged </t>
  </si>
  <si>
    <t xml:space="preserve">AlteredBy </t>
  </si>
  <si>
    <t xml:space="preserve">AlteredTime </t>
  </si>
  <si>
    <t xml:space="preserve">AmpacityAllowable </t>
  </si>
  <si>
    <t xml:space="preserve">AuxNeutralCableAccess </t>
  </si>
  <si>
    <t xml:space="preserve">AuxNeutralCabSize </t>
  </si>
  <si>
    <t xml:space="preserve">AuxNeutralLibDataAccessed </t>
  </si>
  <si>
    <t xml:space="preserve">AuxNeutralLibDataModified </t>
  </si>
  <si>
    <t xml:space="preserve">AuxProtectivCableAccess </t>
  </si>
  <si>
    <t xml:space="preserve">AuxProtectivCabSize </t>
  </si>
  <si>
    <t xml:space="preserve">AuxProtectivLibDataAccessed </t>
  </si>
  <si>
    <t xml:space="preserve">AuxProtectivLibDataModified </t>
  </si>
  <si>
    <t xml:space="preserve">BaseTemp </t>
  </si>
  <si>
    <t xml:space="preserve">CableAccess </t>
  </si>
  <si>
    <t xml:space="preserve">CableLengthUnit </t>
  </si>
  <si>
    <t xml:space="preserve">CableLoading </t>
  </si>
  <si>
    <t xml:space="preserve">CableODValue </t>
  </si>
  <si>
    <t xml:space="preserve">CableSizing </t>
  </si>
  <si>
    <t xml:space="preserve">CableType </t>
  </si>
  <si>
    <t xml:space="preserve">CabSize </t>
  </si>
  <si>
    <t xml:space="preserve">CheckedBy </t>
  </si>
  <si>
    <t xml:space="preserve">CheckedTime </t>
  </si>
  <si>
    <t xml:space="preserve">Checker_DRating </t>
  </si>
  <si>
    <t xml:space="preserve">Checker_FRDAmpacity </t>
  </si>
  <si>
    <t xml:space="preserve">Checker_Misc </t>
  </si>
  <si>
    <t xml:space="preserve">Checker_Sizing </t>
  </si>
  <si>
    <t xml:space="preserve">CheckerCommentPage </t>
  </si>
  <si>
    <t xml:space="preserve">CheckerConfiguration </t>
  </si>
  <si>
    <t xml:space="preserve">CheckerConfiguration2 </t>
  </si>
  <si>
    <t xml:space="preserve">CheckerFRDAmpacity2 </t>
  </si>
  <si>
    <t xml:space="preserve">CheckerProtect2 </t>
  </si>
  <si>
    <t xml:space="preserve">CheckerReliablePage </t>
  </si>
  <si>
    <t xml:space="preserve">CheckerRemarksPage </t>
  </si>
  <si>
    <t xml:space="preserve">DataRevs </t>
  </si>
  <si>
    <t xml:space="preserve">DCCable </t>
  </si>
  <si>
    <t xml:space="preserve">DynLinkToLib </t>
  </si>
  <si>
    <t xml:space="preserve">EquipID </t>
  </si>
  <si>
    <t xml:space="preserve">EquipmentCable </t>
  </si>
  <si>
    <t xml:space="preserve">FromBus </t>
  </si>
  <si>
    <t xml:space="preserve">ID </t>
  </si>
  <si>
    <t xml:space="preserve">IID </t>
  </si>
  <si>
    <t xml:space="preserve">ImpedanceUnits </t>
  </si>
  <si>
    <t xml:space="preserve">InService </t>
  </si>
  <si>
    <t xml:space="preserve">InServiceState </t>
  </si>
  <si>
    <t xml:space="preserve">Issue </t>
  </si>
  <si>
    <t xml:space="preserve">LengthValue </t>
  </si>
  <si>
    <t xml:space="preserve">LibDataAccessed </t>
  </si>
  <si>
    <t xml:space="preserve">LibDataModified </t>
  </si>
  <si>
    <t xml:space="preserve">LoadingAmp </t>
  </si>
  <si>
    <t xml:space="preserve">MaxTempValue </t>
  </si>
  <si>
    <t xml:space="preserve">MinimumVst </t>
  </si>
  <si>
    <t xml:space="preserve">MinTempValue </t>
  </si>
  <si>
    <t xml:space="preserve">NeutralCableAccess </t>
  </si>
  <si>
    <t xml:space="preserve">NeutralCabSize </t>
  </si>
  <si>
    <t xml:space="preserve">NeutralLibDataAccessed </t>
  </si>
  <si>
    <t xml:space="preserve">NeutralLibDataModified </t>
  </si>
  <si>
    <t xml:space="preserve">NumberOfWires </t>
  </si>
  <si>
    <t xml:space="preserve">OhmsPerLengthUnit </t>
  </si>
  <si>
    <t xml:space="preserve">OhmsPerLengthValue </t>
  </si>
  <si>
    <t xml:space="preserve">OperatingLoad </t>
  </si>
  <si>
    <t xml:space="preserve">OperatingLoadPhaseA </t>
  </si>
  <si>
    <t xml:space="preserve">OperatingLoadPhaseB </t>
  </si>
  <si>
    <t xml:space="preserve">OperatingLoadPhaseC </t>
  </si>
  <si>
    <t xml:space="preserve">Phase </t>
  </si>
  <si>
    <t xml:space="preserve">PhaseValue </t>
  </si>
  <si>
    <t xml:space="preserve">ProtectiveCableAccess </t>
  </si>
  <si>
    <t xml:space="preserve">ProtectiveCabSize </t>
  </si>
  <si>
    <t xml:space="preserve">ProtectiveLibDataAccessed </t>
  </si>
  <si>
    <t xml:space="preserve">ProtectiveLibDataModified </t>
  </si>
  <si>
    <t xml:space="preserve">Revision </t>
  </si>
  <si>
    <t xml:space="preserve">RPosValue </t>
  </si>
  <si>
    <t xml:space="preserve">RZeroValue </t>
  </si>
  <si>
    <t xml:space="preserve">SCTimeInSec </t>
  </si>
  <si>
    <t xml:space="preserve">ShieldingType </t>
  </si>
  <si>
    <t xml:space="preserve">SizingFlag </t>
  </si>
  <si>
    <t xml:space="preserve">ToBus </t>
  </si>
  <si>
    <t xml:space="preserve">Tolerance </t>
  </si>
  <si>
    <t xml:space="preserve">TransparentCable </t>
  </si>
  <si>
    <t xml:space="preserve">UGSFixedCurrent </t>
  </si>
  <si>
    <t xml:space="preserve">UGSFixedSize </t>
  </si>
  <si>
    <t xml:space="preserve">VoltageDrop </t>
  </si>
  <si>
    <t xml:space="preserve">XPosValue </t>
  </si>
  <si>
    <t xml:space="preserve">XZeroValue </t>
  </si>
  <si>
    <t xml:space="preserve">YPosValue </t>
  </si>
  <si>
    <t xml:space="preserve">YZeroValue </t>
  </si>
  <si>
    <t xml:space="preserve">Current0 </t>
  </si>
  <si>
    <t xml:space="preserve">Current1 </t>
  </si>
  <si>
    <t xml:space="preserve">Current10 </t>
  </si>
  <si>
    <t xml:space="preserve">Current11 </t>
  </si>
  <si>
    <t xml:space="preserve">Current12 </t>
  </si>
  <si>
    <t xml:space="preserve">Current13 </t>
  </si>
  <si>
    <t xml:space="preserve">Current14 </t>
  </si>
  <si>
    <t xml:space="preserve">Current15 </t>
  </si>
  <si>
    <t xml:space="preserve">Current16 </t>
  </si>
  <si>
    <t xml:space="preserve">Current17 </t>
  </si>
  <si>
    <t xml:space="preserve">Current18 </t>
  </si>
  <si>
    <t xml:space="preserve">Current19 </t>
  </si>
  <si>
    <t xml:space="preserve">Current2 </t>
  </si>
  <si>
    <t xml:space="preserve">Current3 </t>
  </si>
  <si>
    <t xml:space="preserve">Current4 </t>
  </si>
  <si>
    <t xml:space="preserve">Current5 </t>
  </si>
  <si>
    <t xml:space="preserve">Current6 </t>
  </si>
  <si>
    <t xml:space="preserve">Current7 </t>
  </si>
  <si>
    <t xml:space="preserve">Current8 </t>
  </si>
  <si>
    <t xml:space="preserve">Current9 </t>
  </si>
  <si>
    <t xml:space="preserve">Time0 </t>
  </si>
  <si>
    <t xml:space="preserve">Time1 </t>
  </si>
  <si>
    <t xml:space="preserve">Time10 </t>
  </si>
  <si>
    <t xml:space="preserve">Time11 </t>
  </si>
  <si>
    <t xml:space="preserve">Time12 </t>
  </si>
  <si>
    <t xml:space="preserve">Time13 </t>
  </si>
  <si>
    <t xml:space="preserve">Time14 </t>
  </si>
  <si>
    <t xml:space="preserve">Time15 </t>
  </si>
  <si>
    <t xml:space="preserve">Time16 </t>
  </si>
  <si>
    <t xml:space="preserve">Time17 </t>
  </si>
  <si>
    <t xml:space="preserve">Time18 </t>
  </si>
  <si>
    <t xml:space="preserve">Time19 </t>
  </si>
  <si>
    <t xml:space="preserve">Time2 </t>
  </si>
  <si>
    <t xml:space="preserve">Time3 </t>
  </si>
  <si>
    <t xml:space="preserve">Time4 </t>
  </si>
  <si>
    <t xml:space="preserve">Time5 </t>
  </si>
  <si>
    <t xml:space="preserve">Time6 </t>
  </si>
  <si>
    <t xml:space="preserve">Time7 </t>
  </si>
  <si>
    <t xml:space="preserve">Time8 </t>
  </si>
  <si>
    <t xml:space="preserve">Time9 </t>
  </si>
  <si>
    <t xml:space="preserve">AllowableAmpOpt </t>
  </si>
  <si>
    <t xml:space="preserve">AmpacityBase </t>
  </si>
  <si>
    <t xml:space="preserve">AmpacityDerated </t>
  </si>
  <si>
    <t xml:space="preserve">AmpacityUGS </t>
  </si>
  <si>
    <t xml:space="preserve">AmpacityUserDef </t>
  </si>
  <si>
    <t xml:space="preserve">Application </t>
  </si>
  <si>
    <t xml:space="preserve">Armor </t>
  </si>
  <si>
    <t xml:space="preserve">ArmorCurrentValue </t>
  </si>
  <si>
    <t xml:space="preserve">ArmorR </t>
  </si>
  <si>
    <t xml:space="preserve">ArmorX </t>
  </si>
  <si>
    <t xml:space="preserve">AuxCableBunched </t>
  </si>
  <si>
    <t xml:space="preserve">AuxCableFixed </t>
  </si>
  <si>
    <t xml:space="preserve">AuxNeutral </t>
  </si>
  <si>
    <t xml:space="preserve">AuxNeutralConductorNum </t>
  </si>
  <si>
    <t xml:space="preserve">AuxNeutralConductorType </t>
  </si>
  <si>
    <t xml:space="preserve">AuxNeutralInsulation </t>
  </si>
  <si>
    <t xml:space="preserve">AuxNeutralR </t>
  </si>
  <si>
    <t xml:space="preserve">AuxNeutralX </t>
  </si>
  <si>
    <t xml:space="preserve">AuxProtective </t>
  </si>
  <si>
    <t xml:space="preserve">AuxProtectiveConductorNum </t>
  </si>
  <si>
    <t xml:space="preserve">AuxProtectiveConductorType </t>
  </si>
  <si>
    <t xml:space="preserve">AuxProtectiveInsulation </t>
  </si>
  <si>
    <t xml:space="preserve">AuxProtectiveR </t>
  </si>
  <si>
    <t xml:space="preserve">AuxProtectiveX </t>
  </si>
  <si>
    <t xml:space="preserve">BaseAGConduit </t>
  </si>
  <si>
    <t xml:space="preserve">BaseAGTrays </t>
  </si>
  <si>
    <t xml:space="preserve">BasekV </t>
  </si>
  <si>
    <t xml:space="preserve">BaseUGBurried </t>
  </si>
  <si>
    <t xml:space="preserve">BaseUGDuct </t>
  </si>
  <si>
    <t xml:space="preserve">BoolFieldsCable </t>
  </si>
  <si>
    <t xml:space="preserve">BottomCover </t>
  </si>
  <si>
    <t xml:space="preserve">BS3036Fuse </t>
  </si>
  <si>
    <t xml:space="preserve">BS7671_17SubType </t>
  </si>
  <si>
    <t xml:space="preserve">BS7671SubType </t>
  </si>
  <si>
    <t xml:space="preserve">BSLayout </t>
  </si>
  <si>
    <t xml:space="preserve">Calc3PhkA_Min </t>
  </si>
  <si>
    <t xml:space="preserve">CalcLGkA </t>
  </si>
  <si>
    <t xml:space="preserve">CalcLGkA_Max </t>
  </si>
  <si>
    <t xml:space="preserve">CalcLLGkA </t>
  </si>
  <si>
    <t xml:space="preserve">CalcLLGkA_Max </t>
  </si>
  <si>
    <t xml:space="preserve">CalcLLkA </t>
  </si>
  <si>
    <t xml:space="preserve">CalcLLkA_Max </t>
  </si>
  <si>
    <t xml:space="preserve">CalcSCkA </t>
  </si>
  <si>
    <t xml:space="preserve">CalcStandard </t>
  </si>
  <si>
    <t xml:space="preserve">CalcXOverR </t>
  </si>
  <si>
    <t xml:space="preserve">CfFactor </t>
  </si>
  <si>
    <t xml:space="preserve">CheckerProtect </t>
  </si>
  <si>
    <t xml:space="preserve">CircuitClearance </t>
  </si>
  <si>
    <t xml:space="preserve">Coating </t>
  </si>
  <si>
    <t xml:space="preserve">CoatingACF </t>
  </si>
  <si>
    <t xml:space="preserve">CoatingConfig </t>
  </si>
  <si>
    <t xml:space="preserve">CoatingLibAccessed </t>
  </si>
  <si>
    <t xml:space="preserve">CoatingManufacturer </t>
  </si>
  <si>
    <t xml:space="preserve">CoatingMaterial </t>
  </si>
  <si>
    <t xml:space="preserve">CondODValue </t>
  </si>
  <si>
    <t xml:space="preserve">ConductorsPerLocation </t>
  </si>
  <si>
    <t xml:space="preserve">CumulativeEffect </t>
  </si>
  <si>
    <t xml:space="preserve">Description </t>
  </si>
  <si>
    <t xml:space="preserve">DesignMF </t>
  </si>
  <si>
    <t xml:space="preserve">DeviceBritishStandard </t>
  </si>
  <si>
    <t xml:space="preserve">EN50122 </t>
  </si>
  <si>
    <t xml:space="preserve">EN50122Voltage </t>
  </si>
  <si>
    <t xml:space="preserve">EndConnection </t>
  </si>
  <si>
    <t xml:space="preserve">EquipmentName </t>
  </si>
  <si>
    <t xml:space="preserve">EquipmentType </t>
  </si>
  <si>
    <t xml:space="preserve">ExcludeSecondEarthFault </t>
  </si>
  <si>
    <t xml:space="preserve">FactorkOpt </t>
  </si>
  <si>
    <t>LVCB DATA</t>
  </si>
  <si>
    <t>LVCB</t>
  </si>
  <si>
    <t xml:space="preserve">ansiCurrent </t>
  </si>
  <si>
    <t xml:space="preserve">ansiInterrupting </t>
  </si>
  <si>
    <t xml:space="preserve">AnsiIntrWithoutInst </t>
  </si>
  <si>
    <t xml:space="preserve">ansiTestPF </t>
  </si>
  <si>
    <t xml:space="preserve">ansiVoltage </t>
  </si>
  <si>
    <t xml:space="preserve">CheckerH1 </t>
  </si>
  <si>
    <t xml:space="preserve">CheckerInterlockPage </t>
  </si>
  <si>
    <t xml:space="preserve">CheckerPageSetting </t>
  </si>
  <si>
    <t xml:space="preserve">CheckerSC </t>
  </si>
  <si>
    <t xml:space="preserve">ElectricalStandard </t>
  </si>
  <si>
    <t xml:space="preserve">ElectroMechInst </t>
  </si>
  <si>
    <t xml:space="preserve">ElectroMechInstPickup </t>
  </si>
  <si>
    <t xml:space="preserve">ElectroMechInstPickup_Label </t>
  </si>
  <si>
    <t xml:space="preserve">ElectroMechLT </t>
  </si>
  <si>
    <t xml:space="preserve">ElectroMechLTBand </t>
  </si>
  <si>
    <t xml:space="preserve">ElectroMechLTBand_Label </t>
  </si>
  <si>
    <t xml:space="preserve">ElectroMechLTPickup </t>
  </si>
  <si>
    <t xml:space="preserve">ElectroMechLTPickup_Label </t>
  </si>
  <si>
    <t xml:space="preserve">ElectroMechST </t>
  </si>
  <si>
    <t xml:space="preserve">ElectroMechSTBand </t>
  </si>
  <si>
    <t xml:space="preserve">ElectroMechSTBand_Label </t>
  </si>
  <si>
    <t xml:space="preserve">ElectroMechSTHBand </t>
  </si>
  <si>
    <t xml:space="preserve">ElectroMechSTHBand_Label </t>
  </si>
  <si>
    <t xml:space="preserve">ElectroMechSTPickup </t>
  </si>
  <si>
    <t xml:space="preserve">ElectroMechSTPickup_Label </t>
  </si>
  <si>
    <t xml:space="preserve">FromElement </t>
  </si>
  <si>
    <t xml:space="preserve">Fused </t>
  </si>
  <si>
    <t xml:space="preserve">iecBreaking </t>
  </si>
  <si>
    <t xml:space="preserve">iecCurrent </t>
  </si>
  <si>
    <t xml:space="preserve">iecMaking </t>
  </si>
  <si>
    <t xml:space="preserve">IecServiceBreaking </t>
  </si>
  <si>
    <t xml:space="preserve">iecTimeDelay </t>
  </si>
  <si>
    <t xml:space="preserve">iecVoltage </t>
  </si>
  <si>
    <t xml:space="preserve">Ithr </t>
  </si>
  <si>
    <t xml:space="preserve">Limiter </t>
  </si>
  <si>
    <t xml:space="preserve">McpPickup </t>
  </si>
  <si>
    <t xml:space="preserve">McpPickup_Label </t>
  </si>
  <si>
    <t xml:space="preserve">McpPickupRange </t>
  </si>
  <si>
    <t xml:space="preserve">RCShortCircuitCurrent </t>
  </si>
  <si>
    <t xml:space="preserve">SizeID </t>
  </si>
  <si>
    <t xml:space="preserve">SstGrd </t>
  </si>
  <si>
    <t xml:space="preserve">SstGrdBand </t>
  </si>
  <si>
    <t xml:space="preserve">SstGrdBand_Label </t>
  </si>
  <si>
    <t xml:space="preserve">SstGrdBand_Tag </t>
  </si>
  <si>
    <t xml:space="preserve">SstGrdCurve_Name </t>
  </si>
  <si>
    <t xml:space="preserve">SstGrdCurve_Tag </t>
  </si>
  <si>
    <t xml:space="preserve">SstGrdI2t </t>
  </si>
  <si>
    <t xml:space="preserve">SstGrdPickup </t>
  </si>
  <si>
    <t xml:space="preserve">SstGrdPickup_Label </t>
  </si>
  <si>
    <t xml:space="preserve">SstGrdPickup_Tag </t>
  </si>
  <si>
    <t xml:space="preserve">SstMaintenanceGrd </t>
  </si>
  <si>
    <t xml:space="preserve">SstMaintenanceGrdPickup </t>
  </si>
  <si>
    <t xml:space="preserve">SstMaintenanceGrdPickup_Label </t>
  </si>
  <si>
    <t xml:space="preserve">SstMaintenanceGrdPickup_Tag </t>
  </si>
  <si>
    <t xml:space="preserve">SstMaintenancePh </t>
  </si>
  <si>
    <t xml:space="preserve">SstMaintenancePhPickup </t>
  </si>
  <si>
    <t xml:space="preserve">SstMaintenancePhPickup_Label </t>
  </si>
  <si>
    <t xml:space="preserve">SstMaintenancePhPickup_Tag </t>
  </si>
  <si>
    <t xml:space="preserve">SstPhInst </t>
  </si>
  <si>
    <t xml:space="preserve">SstPhInstOverride </t>
  </si>
  <si>
    <t xml:space="preserve">SstPhInstPickup </t>
  </si>
  <si>
    <t xml:space="preserve">SstPhInstPickup_Label </t>
  </si>
  <si>
    <t xml:space="preserve">SstPhInstPickup_Tag </t>
  </si>
  <si>
    <t xml:space="preserve">SstPhLT </t>
  </si>
  <si>
    <t xml:space="preserve">SstPhLTBand </t>
  </si>
  <si>
    <t xml:space="preserve">SstPhLTBand_Label </t>
  </si>
  <si>
    <t xml:space="preserve">SstPhLTBand_Tag </t>
  </si>
  <si>
    <t xml:space="preserve">SstPhLTCurve_Name </t>
  </si>
  <si>
    <t xml:space="preserve">SstPhLTCurve_Tag </t>
  </si>
  <si>
    <t xml:space="preserve">SstPhLTPickup </t>
  </si>
  <si>
    <t xml:space="preserve">SstPhLTPickup_Label </t>
  </si>
  <si>
    <t xml:space="preserve">SstPhLTPickup_Tag </t>
  </si>
  <si>
    <t xml:space="preserve">SstPhST </t>
  </si>
  <si>
    <t xml:space="preserve">SstPhSTBand </t>
  </si>
  <si>
    <t xml:space="preserve">SstPhSTBand_Label </t>
  </si>
  <si>
    <t xml:space="preserve">SstPhSTBand_Tag </t>
  </si>
  <si>
    <t xml:space="preserve">SstPhSTCurve_Name </t>
  </si>
  <si>
    <t xml:space="preserve">SstPhSTCurve_Tag </t>
  </si>
  <si>
    <t xml:space="preserve">SstPhSTI2t </t>
  </si>
  <si>
    <t xml:space="preserve">SstPhSTPickup </t>
  </si>
  <si>
    <t xml:space="preserve">SstPhSTPickup_Label </t>
  </si>
  <si>
    <t xml:space="preserve">SstPhSTPickup_Tag </t>
  </si>
  <si>
    <t xml:space="preserve">SstRatingPlug </t>
  </si>
  <si>
    <t xml:space="preserve">Status </t>
  </si>
  <si>
    <t xml:space="preserve">ThermalMagGrdPickup </t>
  </si>
  <si>
    <t xml:space="preserve">ThermalMagGrdTimeDelay </t>
  </si>
  <si>
    <t xml:space="preserve">ThermalMagMagTrip </t>
  </si>
  <si>
    <t xml:space="preserve">ThermalMagMagTrip_Label </t>
  </si>
  <si>
    <t xml:space="preserve">ThermalMagThermalTrip </t>
  </si>
  <si>
    <t xml:space="preserve">Tkr </t>
  </si>
  <si>
    <t xml:space="preserve">ToElement </t>
  </si>
  <si>
    <t xml:space="preserve">TripDeviceMFR </t>
  </si>
  <si>
    <t xml:space="preserve">TripDeviceModel </t>
  </si>
  <si>
    <t xml:space="preserve">TripDeviceSizeID </t>
  </si>
  <si>
    <t xml:space="preserve">TripDeviceTypeName </t>
  </si>
  <si>
    <t xml:space="preserve">TypeOfBreaker </t>
  </si>
  <si>
    <t xml:space="preserve">CBTripDeviceState </t>
  </si>
  <si>
    <t xml:space="preserve">IsPostClose </t>
  </si>
  <si>
    <t xml:space="preserve">IsPostOpen </t>
  </si>
  <si>
    <t xml:space="preserve">IsPreClose </t>
  </si>
  <si>
    <t xml:space="preserve">IsPreOpen </t>
  </si>
  <si>
    <t xml:space="preserve">Logic_Comment </t>
  </si>
  <si>
    <t xml:space="preserve">Override </t>
  </si>
  <si>
    <t xml:space="preserve">FaultArrow3Phase </t>
  </si>
  <si>
    <t xml:space="preserve">FaultArrow3PhaseMin </t>
  </si>
  <si>
    <t xml:space="preserve">FaultArrowLG </t>
  </si>
  <si>
    <t xml:space="preserve">FaultArrowLGMin </t>
  </si>
  <si>
    <t xml:space="preserve">SymRMS </t>
  </si>
  <si>
    <t xml:space="preserve">TotalAsym3PhasekA </t>
  </si>
  <si>
    <t xml:space="preserve">TotalAsymLGkA </t>
  </si>
  <si>
    <t xml:space="preserve">TotalSym3PhasekA </t>
  </si>
  <si>
    <t xml:space="preserve">TotalSym3PhasekAMin </t>
  </si>
  <si>
    <t xml:space="preserve">TotalSymLGkA </t>
  </si>
  <si>
    <t xml:space="preserve">TotalSymLGkAMin </t>
  </si>
  <si>
    <t xml:space="preserve">UDBasekVMin </t>
  </si>
  <si>
    <t xml:space="preserve">UDGroundkA </t>
  </si>
  <si>
    <t xml:space="preserve">UDGroundkAMin </t>
  </si>
  <si>
    <t xml:space="preserve">UDPhasekA </t>
  </si>
  <si>
    <t xml:space="preserve">UDPhasekAMin </t>
  </si>
  <si>
    <t>From Element</t>
  </si>
  <si>
    <t>To Element</t>
  </si>
  <si>
    <t>Status</t>
  </si>
  <si>
    <t>Info</t>
  </si>
  <si>
    <t>_eF=IF(_eN[ElectricalStandard] = 0, "ANSI", "IEC")</t>
  </si>
  <si>
    <t>Type</t>
  </si>
  <si>
    <t>_eF=CHOOSE((_eN[TypeOfBreaker] + 1), "Molded Case", "Power", "Insulated Case")</t>
  </si>
  <si>
    <t>Size</t>
  </si>
  <si>
    <t>[SizeID]</t>
  </si>
  <si>
    <t>Test PF (%)</t>
  </si>
  <si>
    <t>Ratings</t>
  </si>
  <si>
    <t>ANSI</t>
  </si>
  <si>
    <t>Amps</t>
  </si>
  <si>
    <t>Int. kA</t>
  </si>
  <si>
    <t>_eF=Round(_eN[Tkr], 1)</t>
  </si>
  <si>
    <t>Tkr (s)</t>
  </si>
  <si>
    <t>ST w/s (kA)</t>
  </si>
  <si>
    <t>Fused</t>
  </si>
  <si>
    <t>_eF=IF(_eN[Fused] = 0, "No", "Yes")</t>
  </si>
  <si>
    <t xml:space="preserve">FDRTag </t>
  </si>
  <si>
    <t xml:space="preserve">FillPercentage </t>
  </si>
  <si>
    <t xml:space="preserve">FireStop </t>
  </si>
  <si>
    <t xml:space="preserve">FireStopACF </t>
  </si>
  <si>
    <t xml:space="preserve">FireStopConfig </t>
  </si>
  <si>
    <t xml:space="preserve">FireStopLibAccessed </t>
  </si>
  <si>
    <t xml:space="preserve">FireStopManufacturer </t>
  </si>
  <si>
    <t xml:space="preserve">FireStopMaterial </t>
  </si>
  <si>
    <t xml:space="preserve">FireWrap </t>
  </si>
  <si>
    <t xml:space="preserve">FireWrapACF </t>
  </si>
  <si>
    <t xml:space="preserve">FireWrapConfig </t>
  </si>
  <si>
    <t xml:space="preserve">FireWrapLibAccessed </t>
  </si>
  <si>
    <t xml:space="preserve">FireWrapManufacturer </t>
  </si>
  <si>
    <t xml:space="preserve">FireWrapMaterial </t>
  </si>
  <si>
    <t xml:space="preserve">FullLoadAmp </t>
  </si>
  <si>
    <t xml:space="preserve">GroundFinalTempOpt </t>
  </si>
  <si>
    <t xml:space="preserve">GroundInitialTempOpt </t>
  </si>
  <si>
    <t xml:space="preserve">GroundPlotI2T </t>
  </si>
  <si>
    <t xml:space="preserve">GroundUserFinalTemp </t>
  </si>
  <si>
    <t xml:space="preserve">GroundUserInitialTemp </t>
  </si>
  <si>
    <t xml:space="preserve">GroupingEffect </t>
  </si>
  <si>
    <t xml:space="preserve">IEC60364SubType </t>
  </si>
  <si>
    <t xml:space="preserve">IncludeArmorZ </t>
  </si>
  <si>
    <t xml:space="preserve">IniTempOpt </t>
  </si>
  <si>
    <t xml:space="preserve">InstallationByOpt </t>
  </si>
  <si>
    <t xml:space="preserve">InsulationLength </t>
  </si>
  <si>
    <t xml:space="preserve">InsulThickness </t>
  </si>
  <si>
    <t xml:space="preserve">JacketThickness </t>
  </si>
  <si>
    <t xml:space="preserve">JacketType </t>
  </si>
  <si>
    <t xml:space="preserve">LeakageI </t>
  </si>
  <si>
    <t xml:space="preserve">LoadDiversity </t>
  </si>
  <si>
    <t xml:space="preserve">LoadFactor </t>
  </si>
  <si>
    <t xml:space="preserve">LocalRToGround </t>
  </si>
  <si>
    <t xml:space="preserve">MainCableFixed </t>
  </si>
  <si>
    <t xml:space="preserve">MaintainedSpacing </t>
  </si>
  <si>
    <t xml:space="preserve">MaxSWPres </t>
  </si>
  <si>
    <t xml:space="preserve">MaxTension </t>
  </si>
  <si>
    <t xml:space="preserve">NEC </t>
  </si>
  <si>
    <t xml:space="preserve">NECTaAdjust </t>
  </si>
  <si>
    <t xml:space="preserve">Neutral </t>
  </si>
  <si>
    <t xml:space="preserve">NeutralConductorNum </t>
  </si>
  <si>
    <t xml:space="preserve">NeutralConductorType </t>
  </si>
  <si>
    <t xml:space="preserve">NeutralFinalTempOpt </t>
  </si>
  <si>
    <t xml:space="preserve">NeutralGrounding </t>
  </si>
  <si>
    <t xml:space="preserve">NeutralInitialTempOpt </t>
  </si>
  <si>
    <t xml:space="preserve">NeutralInsulation </t>
  </si>
  <si>
    <t xml:space="preserve">NeutralPlotI2T </t>
  </si>
  <si>
    <t xml:space="preserve">NeutralR </t>
  </si>
  <si>
    <t xml:space="preserve">NeutralUserFinalTemp </t>
  </si>
  <si>
    <t xml:space="preserve">NeutralUserInitialTemp </t>
  </si>
  <si>
    <t xml:space="preserve">NeutralX </t>
  </si>
  <si>
    <t xml:space="preserve">NoOfCircuit </t>
  </si>
  <si>
    <t xml:space="preserve">NoOfTrays </t>
  </si>
  <si>
    <t xml:space="preserve">NumberOfColumns </t>
  </si>
  <si>
    <t xml:space="preserve">NumberOfRows </t>
  </si>
  <si>
    <t xml:space="preserve">OtherHarmonic </t>
  </si>
  <si>
    <t xml:space="preserve">OvercurrentDeviceRating </t>
  </si>
  <si>
    <t xml:space="preserve">OverloadProtectionGID </t>
  </si>
  <si>
    <t xml:space="preserve">OverloadProtectionIID </t>
  </si>
  <si>
    <t xml:space="preserve">OverloadProtectionOpt </t>
  </si>
  <si>
    <t xml:space="preserve">PhaseFinalTempOpt </t>
  </si>
  <si>
    <t xml:space="preserve">PhaseInitialTempOpt </t>
  </si>
  <si>
    <t xml:space="preserve">PhasePlotI2T </t>
  </si>
  <si>
    <t xml:space="preserve">PhaseUserFinalTemp </t>
  </si>
  <si>
    <t xml:space="preserve">PhaseUserInitialTemp </t>
  </si>
  <si>
    <t xml:space="preserve">PinSCkA </t>
  </si>
  <si>
    <t xml:space="preserve">PlotConductorsPerPhase </t>
  </si>
  <si>
    <t xml:space="preserve">PlotStandard </t>
  </si>
  <si>
    <t xml:space="preserve">ProjectionMF </t>
  </si>
  <si>
    <t xml:space="preserve">Protective </t>
  </si>
  <si>
    <t xml:space="preserve">ProtectiveConductorNum </t>
  </si>
  <si>
    <t xml:space="preserve">ProtectiveConductorType </t>
  </si>
  <si>
    <t xml:space="preserve">ProtectiveGroundingR </t>
  </si>
  <si>
    <t xml:space="preserve">ProtectiveGroundingX </t>
  </si>
  <si>
    <t xml:space="preserve">ProtectiveInsulation </t>
  </si>
  <si>
    <t xml:space="preserve">RacewayType </t>
  </si>
  <si>
    <t xml:space="preserve">RatedRCDCurrent </t>
  </si>
  <si>
    <t xml:space="preserve">RCDBS7671_17Type </t>
  </si>
  <si>
    <t xml:space="preserve">RCDGroundGID </t>
  </si>
  <si>
    <t xml:space="preserve">RCDGroundIID </t>
  </si>
  <si>
    <t xml:space="preserve">RCDOpt </t>
  </si>
  <si>
    <t xml:space="preserve">Rdc25Value </t>
  </si>
  <si>
    <t xml:space="preserve">RHO </t>
  </si>
  <si>
    <t xml:space="preserve">SCCurrentOpt </t>
  </si>
  <si>
    <t xml:space="preserve">SCDeviceRating </t>
  </si>
  <si>
    <t xml:space="preserve">SCIEpsilon </t>
  </si>
  <si>
    <t xml:space="preserve">SCkA </t>
  </si>
  <si>
    <t xml:space="preserve">SCLGTimeInSec </t>
  </si>
  <si>
    <t xml:space="preserve">SCProtectionGID </t>
  </si>
  <si>
    <t xml:space="preserve">SCProtectionIID </t>
  </si>
  <si>
    <t xml:space="preserve">SCProtectionOpt </t>
  </si>
  <si>
    <t xml:space="preserve">SheathThickness </t>
  </si>
  <si>
    <t xml:space="preserve">SheathType </t>
  </si>
  <si>
    <t xml:space="preserve">ShockProtectionOpt </t>
  </si>
  <si>
    <t xml:space="preserve">SimultaneouslyOverloading </t>
  </si>
  <si>
    <t xml:space="preserve">SpacedCableLayout </t>
  </si>
  <si>
    <t xml:space="preserve">SpacingOpt </t>
  </si>
  <si>
    <t xml:space="preserve">Structure </t>
  </si>
  <si>
    <t xml:space="preserve">StructureR </t>
  </si>
  <si>
    <t xml:space="preserve">StructureX </t>
  </si>
  <si>
    <t xml:space="preserve">SystemGroundingType </t>
  </si>
  <si>
    <t xml:space="preserve">Ta </t>
  </si>
  <si>
    <t xml:space="preserve">Tc </t>
  </si>
  <si>
    <t xml:space="preserve">ThermalInsulationApplied </t>
  </si>
  <si>
    <t xml:space="preserve">ThirdHarmonic </t>
  </si>
  <si>
    <t xml:space="preserve">TimeUnit </t>
  </si>
  <si>
    <t xml:space="preserve">TopCover </t>
  </si>
  <si>
    <t xml:space="preserve">TrayDepth </t>
  </si>
  <si>
    <t xml:space="preserve">TrayWidth </t>
  </si>
  <si>
    <t xml:space="preserve">TrefoilCableLayout </t>
  </si>
  <si>
    <t xml:space="preserve">TripleHarmonic </t>
  </si>
  <si>
    <t xml:space="preserve">UseMaxPhaseI </t>
  </si>
  <si>
    <t xml:space="preserve">User3PhkA_Min </t>
  </si>
  <si>
    <t xml:space="preserve">UserDefRCDTime </t>
  </si>
  <si>
    <t xml:space="preserve">UserLGkA </t>
  </si>
  <si>
    <t xml:space="preserve">UserLGkA_Max </t>
  </si>
  <si>
    <t xml:space="preserve">UserLLGkA </t>
  </si>
  <si>
    <t xml:space="preserve">UserLLGkA_Max </t>
  </si>
  <si>
    <t xml:space="preserve">UserLLkA </t>
  </si>
  <si>
    <t xml:space="preserve">UserLLkA_Max </t>
  </si>
  <si>
    <t xml:space="preserve">UserPDNominalAmp </t>
  </si>
  <si>
    <t xml:space="preserve">UserPDOperatingAmp </t>
  </si>
  <si>
    <t xml:space="preserve">UserXOverR </t>
  </si>
  <si>
    <t xml:space="preserve">VerticalTrayLayout </t>
  </si>
  <si>
    <t xml:space="preserve">WarehouseInfo </t>
  </si>
  <si>
    <t xml:space="preserve">Weight </t>
  </si>
  <si>
    <t xml:space="preserve">MFRName </t>
  </si>
  <si>
    <t xml:space="preserve">OneLineDWG </t>
  </si>
  <si>
    <t xml:space="preserve">PurchasingDate </t>
  </si>
  <si>
    <t xml:space="preserve">ReferenceDWG </t>
  </si>
  <si>
    <t xml:space="preserve">UserField1 </t>
  </si>
  <si>
    <t xml:space="preserve">UserField2 </t>
  </si>
  <si>
    <t xml:space="preserve">UserField3 </t>
  </si>
  <si>
    <t xml:space="preserve">UserField4 </t>
  </si>
  <si>
    <t xml:space="preserve">UserField5 </t>
  </si>
  <si>
    <t xml:space="preserve">UserField6 </t>
  </si>
  <si>
    <t xml:space="preserve">UserField7 </t>
  </si>
  <si>
    <t xml:space="preserve">CommentText </t>
  </si>
  <si>
    <t xml:space="preserve">FailureRate </t>
  </si>
  <si>
    <t xml:space="preserve">LibRating </t>
  </si>
  <si>
    <t xml:space="preserve">LibSource </t>
  </si>
  <si>
    <t xml:space="preserve">LibType </t>
  </si>
  <si>
    <t xml:space="preserve">LoadSector </t>
  </si>
  <si>
    <t xml:space="preserve">MTTR </t>
  </si>
  <si>
    <t xml:space="preserve">NoOfLoads </t>
  </si>
  <si>
    <t xml:space="preserve">OutageRate </t>
  </si>
  <si>
    <t xml:space="preserve">OutageTime </t>
  </si>
  <si>
    <t xml:space="preserve">PermFailureRate </t>
  </si>
  <si>
    <t xml:space="preserve">ReplaceTime </t>
  </si>
  <si>
    <t xml:space="preserve">SpareAvail </t>
  </si>
  <si>
    <t xml:space="preserve">SwitchTime </t>
  </si>
  <si>
    <t xml:space="preserve">UnitLength </t>
  </si>
  <si>
    <t>CABLE DATA</t>
  </si>
  <si>
    <t xml:space="preserve"> Unit System (English or Metric)</t>
  </si>
  <si>
    <t>Conductor Type (Al or Cu)</t>
  </si>
  <si>
    <t>Installation (Mag/Non-Mag/Overhead)</t>
  </si>
  <si>
    <t>Cable Voltage (kV)</t>
  </si>
  <si>
    <t>% Class</t>
  </si>
  <si>
    <t>Cable Source</t>
  </si>
  <si>
    <t>Insulation</t>
  </si>
  <si>
    <t>#/Cable</t>
  </si>
  <si>
    <t>Cable Size</t>
  </si>
  <si>
    <t>Library Unit Length</t>
  </si>
  <si>
    <t>Library Length Unit</t>
  </si>
  <si>
    <r>
      <t>Base Temperature (</t>
    </r>
    <r>
      <rPr>
        <b/>
        <sz val="10"/>
        <rFont val="Arial"/>
        <family val="2"/>
      </rPr>
      <t>º</t>
    </r>
    <r>
      <rPr>
        <b/>
        <sz val="10"/>
        <rFont val="Arial"/>
        <family val="2"/>
      </rPr>
      <t>C)</t>
    </r>
  </si>
  <si>
    <t>Cable Length</t>
  </si>
  <si>
    <t>Cable Length Unit</t>
  </si>
  <si>
    <t>[CableLengthUnit]</t>
  </si>
  <si>
    <t>Tolerance (%)</t>
  </si>
  <si>
    <r>
      <t>Temperature (</t>
    </r>
    <r>
      <rPr>
        <b/>
        <sz val="10"/>
        <rFont val="Arial"/>
        <family val="2"/>
      </rPr>
      <t>º</t>
    </r>
    <r>
      <rPr>
        <b/>
        <sz val="10"/>
        <rFont val="Arial"/>
        <family val="2"/>
      </rPr>
      <t>C)</t>
    </r>
  </si>
  <si>
    <t xml:space="preserve"> Min.</t>
  </si>
  <si>
    <t xml:space="preserve"> Max.</t>
  </si>
  <si>
    <t>R</t>
  </si>
  <si>
    <t>Y</t>
  </si>
  <si>
    <t>Positive Sequence</t>
  </si>
  <si>
    <t>Cable Impedance per Conductor</t>
  </si>
  <si>
    <t>Zero Sequence</t>
  </si>
  <si>
    <t>Impedance Unit</t>
  </si>
  <si>
    <t>Device4_WorksheetName</t>
  </si>
  <si>
    <t>Device4_XmlTag</t>
  </si>
  <si>
    <t>Device4_DataAddress</t>
  </si>
  <si>
    <t>_eF=Round(_eN[Tolerance],2)</t>
  </si>
  <si>
    <t>_eF=Round(_eN[MinTempValue], 1)</t>
  </si>
  <si>
    <t>_eF=Round(_eN[MaxTempValue], 1)</t>
  </si>
  <si>
    <t>_eF=Round(_eN[RPosValue], 3)</t>
  </si>
  <si>
    <t>_eF=Round(_eN[XPosValue], 3)</t>
  </si>
  <si>
    <t>_eF=Round(_eN[YPosValue], 5)</t>
  </si>
  <si>
    <t>[CommentText]</t>
  </si>
  <si>
    <t>CA_Frequency</t>
  </si>
  <si>
    <t>CA_Length</t>
  </si>
  <si>
    <t>CA_Temperature</t>
  </si>
  <si>
    <t>CA_Installation</t>
  </si>
  <si>
    <t>CA_NoofConductors</t>
  </si>
  <si>
    <t>CA_ConductorType</t>
  </si>
  <si>
    <t>CA_PercentClass</t>
  </si>
  <si>
    <t>CA_RatedkV</t>
  </si>
  <si>
    <t>CA_AGAmpacityTc    </t>
  </si>
  <si>
    <t>CA_AGAmpacityTa</t>
  </si>
  <si>
    <t>CA_UGAmpacityRHO</t>
  </si>
  <si>
    <t>CA_UGAmpacityTc</t>
  </si>
  <si>
    <t>CA_UGAmpacityTa</t>
  </si>
  <si>
    <t>CA_UnitSystem</t>
  </si>
  <si>
    <t>CA_Insulation</t>
  </si>
  <si>
    <t>CA_Source</t>
  </si>
  <si>
    <t>[CA_UnitSystem]</t>
  </si>
  <si>
    <t>[CA_ConductorType]</t>
  </si>
  <si>
    <t>[CA_Installation]</t>
  </si>
  <si>
    <t>[CA_RatedkV]</t>
  </si>
  <si>
    <t>[CA_PercentClass]</t>
  </si>
  <si>
    <t>[CA_Source]</t>
  </si>
  <si>
    <t>[CA_Insulation]</t>
  </si>
  <si>
    <t>[CA_NoofConductors]</t>
  </si>
  <si>
    <t>[CA_Length]</t>
  </si>
  <si>
    <t>[CA_Temperature]</t>
  </si>
  <si>
    <t>2W-Transformer</t>
  </si>
  <si>
    <t>Device5_WorksheetName</t>
  </si>
  <si>
    <t>Device5_XmlTag</t>
  </si>
  <si>
    <t>Device5_DataAddress</t>
  </si>
  <si>
    <t xml:space="preserve">ansiLibModified </t>
  </si>
  <si>
    <t xml:space="preserve">AnsiMaxMVA </t>
  </si>
  <si>
    <t xml:space="preserve">AnsiMVA </t>
  </si>
  <si>
    <t xml:space="preserve">AnsiPosXR </t>
  </si>
  <si>
    <t xml:space="preserve">AnsiPosZ </t>
  </si>
  <si>
    <t xml:space="preserve">AnsiZeroXoverR </t>
  </si>
  <si>
    <t xml:space="preserve">AnsiZeroZ </t>
  </si>
  <si>
    <t xml:space="preserve">CenterTap </t>
  </si>
  <si>
    <t xml:space="preserve">CheckerConnect </t>
  </si>
  <si>
    <t xml:space="preserve">CheckerGroundingPage </t>
  </si>
  <si>
    <t xml:space="preserve">CheckerHarmonicPage </t>
  </si>
  <si>
    <t xml:space="preserve">CheckerImpedance2 </t>
  </si>
  <si>
    <t xml:space="preserve">CheckerImpedance3 </t>
  </si>
  <si>
    <t xml:space="preserve">CheckerImpedancePage </t>
  </si>
  <si>
    <t xml:space="preserve">CheckerInfoPage </t>
  </si>
  <si>
    <t xml:space="preserve">CheckerLTCPage </t>
  </si>
  <si>
    <t xml:space="preserve">CheckerOptimizingPage </t>
  </si>
  <si>
    <t xml:space="preserve">CheckerProtection </t>
  </si>
  <si>
    <t xml:space="preserve">CheckerRating1Phase </t>
  </si>
  <si>
    <t xml:space="preserve">CheckerRating2 </t>
  </si>
  <si>
    <t xml:space="preserve">CheckerRatingPage </t>
  </si>
  <si>
    <t xml:space="preserve">CheckerSizingPage </t>
  </si>
  <si>
    <t xml:space="preserve">CheckerTap2 </t>
  </si>
  <si>
    <t xml:space="preserve">CheckerTapPage </t>
  </si>
  <si>
    <t xml:space="preserve">GenerationUnitGID </t>
  </si>
  <si>
    <t xml:space="preserve">GenerationUnitIID </t>
  </si>
  <si>
    <t xml:space="preserve">Grounded </t>
  </si>
  <si>
    <t xml:space="preserve">iecLibModified </t>
  </si>
  <si>
    <t xml:space="preserve">KFactor </t>
  </si>
  <si>
    <t xml:space="preserve">LastPrimGroundingRX </t>
  </si>
  <si>
    <t xml:space="preserve">LastSecGroundingRX </t>
  </si>
  <si>
    <t xml:space="preserve">MVAButton </t>
  </si>
  <si>
    <t xml:space="preserve">NegTapSetting </t>
  </si>
  <si>
    <t xml:space="preserve">PhaseShiftHL </t>
  </si>
  <si>
    <t xml:space="preserve">PhaseShiftPS </t>
  </si>
  <si>
    <t xml:space="preserve">PhaseShiftType </t>
  </si>
  <si>
    <t xml:space="preserve">PosTapSetting </t>
  </si>
  <si>
    <t xml:space="preserve">PrimaryInitialTimeDelay </t>
  </si>
  <si>
    <t xml:space="preserve">PrimarykVTapButton </t>
  </si>
  <si>
    <t xml:space="preserve">PrimaryLTCOpTap </t>
  </si>
  <si>
    <t xml:space="preserve">PrimaryMaxPercentTap </t>
  </si>
  <si>
    <t xml:space="preserve">PrimaryMinPercentTap </t>
  </si>
  <si>
    <t xml:space="preserve">PrimaryOperatingTime </t>
  </si>
  <si>
    <t xml:space="preserve">PrimaryRegBusID </t>
  </si>
  <si>
    <t xml:space="preserve">PrimaryRegVolPercent </t>
  </si>
  <si>
    <t xml:space="preserve">PrimaryStepPercentTap </t>
  </si>
  <si>
    <t xml:space="preserve">PrimCheckBox </t>
  </si>
  <si>
    <t xml:space="preserve">PrimConnectionButton </t>
  </si>
  <si>
    <t xml:space="preserve">PrimEarthingType </t>
  </si>
  <si>
    <t xml:space="preserve">PrimFLA </t>
  </si>
  <si>
    <t xml:space="preserve">PrimGroundingAmpers1 </t>
  </si>
  <si>
    <t xml:space="preserve">PrimGroundingAmpers2 </t>
  </si>
  <si>
    <t xml:space="preserve">PrimGroundingKV1 </t>
  </si>
  <si>
    <t xml:space="preserve">PrimGroundingKV2 </t>
  </si>
  <si>
    <t xml:space="preserve">PrimGroundingKVA </t>
  </si>
  <si>
    <t xml:space="preserve">PrimGroundingSecOhms </t>
  </si>
  <si>
    <t xml:space="preserve">PrimGroundingType </t>
  </si>
  <si>
    <t xml:space="preserve">PrimkV </t>
  </si>
  <si>
    <t xml:space="preserve">PrimLTCVLower </t>
  </si>
  <si>
    <t xml:space="preserve">PrimLTCVUpper </t>
  </si>
  <si>
    <t xml:space="preserve">PrimPercentTap </t>
  </si>
  <si>
    <t xml:space="preserve">RatedPrimFLA </t>
  </si>
  <si>
    <t xml:space="preserve">RatedPrimFLAMax </t>
  </si>
  <si>
    <t xml:space="preserve">RatedPrimkV </t>
  </si>
  <si>
    <t xml:space="preserve">RatedSecFLA </t>
  </si>
  <si>
    <t xml:space="preserve">RatedSecFLAMax </t>
  </si>
  <si>
    <t xml:space="preserve">RatedSeckV </t>
  </si>
  <si>
    <t xml:space="preserve">RevCtrl </t>
  </si>
  <si>
    <t xml:space="preserve">SecCheckBox </t>
  </si>
  <si>
    <t xml:space="preserve">SecConnectionButton </t>
  </si>
  <si>
    <t xml:space="preserve">SecEarthingType </t>
  </si>
  <si>
    <t xml:space="preserve">SecFLA </t>
  </si>
  <si>
    <t xml:space="preserve">SecGroundingAmpers1 </t>
  </si>
  <si>
    <t xml:space="preserve">SecGroundingAmpers2 </t>
  </si>
  <si>
    <t xml:space="preserve">SecGroundingKV1 </t>
  </si>
  <si>
    <t xml:space="preserve">SecGroundingKV2 </t>
  </si>
  <si>
    <t xml:space="preserve">SecGroundingKVA </t>
  </si>
  <si>
    <t xml:space="preserve">SecGroundingSecOhms </t>
  </si>
  <si>
    <t xml:space="preserve">SecGroundingType </t>
  </si>
  <si>
    <t xml:space="preserve">SeckV </t>
  </si>
  <si>
    <t xml:space="preserve">SecLTCVLower </t>
  </si>
  <si>
    <t xml:space="preserve">SecLTCVUpper </t>
  </si>
  <si>
    <t xml:space="preserve">SecondaryInitialTimeDelay </t>
  </si>
  <si>
    <t xml:space="preserve">SecondarykVTapButton </t>
  </si>
  <si>
    <t xml:space="preserve">SecondaryLTCOpTap </t>
  </si>
  <si>
    <t xml:space="preserve">SecondaryMaxPercentTap </t>
  </si>
  <si>
    <t xml:space="preserve">SecondaryMinPercentTap </t>
  </si>
  <si>
    <t xml:space="preserve">SecondaryOperatingTime </t>
  </si>
  <si>
    <t xml:space="preserve">SecondaryRegBusID </t>
  </si>
  <si>
    <t xml:space="preserve">SecondaryRegVolPercent </t>
  </si>
  <si>
    <t xml:space="preserve">SecondaryStepPercentTap </t>
  </si>
  <si>
    <t xml:space="preserve">SecPercentTap </t>
  </si>
  <si>
    <t xml:space="preserve">TapButton </t>
  </si>
  <si>
    <t xml:space="preserve">ThreeSinglePhase </t>
  </si>
  <si>
    <t xml:space="preserve">TRODBIID </t>
  </si>
  <si>
    <t xml:space="preserve">UnitTransformer </t>
  </si>
  <si>
    <t xml:space="preserve">UserDefinedRating </t>
  </si>
  <si>
    <t xml:space="preserve">VectorOrWinding </t>
  </si>
  <si>
    <t xml:space="preserve">XFMR2OpenDeltaPhaseType </t>
  </si>
  <si>
    <t xml:space="preserve">XFMR2Type </t>
  </si>
  <si>
    <t xml:space="preserve">XFMRStandard </t>
  </si>
  <si>
    <t xml:space="preserve">ZNeg5PercentTap </t>
  </si>
  <si>
    <t xml:space="preserve">ZPos5PercentTap </t>
  </si>
  <si>
    <t xml:space="preserve">Altitude </t>
  </si>
  <si>
    <t xml:space="preserve">Altitude_OPER </t>
  </si>
  <si>
    <t xml:space="preserve">AmbientTemp </t>
  </si>
  <si>
    <t xml:space="preserve">AmbientTemp_OPER </t>
  </si>
  <si>
    <t xml:space="preserve">AuxLoadkVA </t>
  </si>
  <si>
    <t xml:space="preserve">AuxLoadMvar </t>
  </si>
  <si>
    <t xml:space="preserve">AuxLoadMW </t>
  </si>
  <si>
    <t xml:space="preserve">BIL </t>
  </si>
  <si>
    <t xml:space="preserve">BoolFieldsXFMR2 </t>
  </si>
  <si>
    <t xml:space="preserve">Class1MVA </t>
  </si>
  <si>
    <t xml:space="preserve">Class1MVA_T1 </t>
  </si>
  <si>
    <t xml:space="preserve">Class1MVA_T2 </t>
  </si>
  <si>
    <t xml:space="preserve">Class1MVA_T3 </t>
  </si>
  <si>
    <t xml:space="preserve">Class2MVA </t>
  </si>
  <si>
    <t xml:space="preserve">Class2MVA_T1 </t>
  </si>
  <si>
    <t xml:space="preserve">Class2MVA_T2 </t>
  </si>
  <si>
    <t xml:space="preserve">Class2MVA_T3 </t>
  </si>
  <si>
    <t xml:space="preserve">Class3MVA </t>
  </si>
  <si>
    <t xml:space="preserve">Class3MVA_T1 </t>
  </si>
  <si>
    <t xml:space="preserve">Class3MVA_T2 </t>
  </si>
  <si>
    <t xml:space="preserve">Class3MVA_T3 </t>
  </si>
  <si>
    <t xml:space="preserve">ClassName </t>
  </si>
  <si>
    <t xml:space="preserve">CoreLoss </t>
  </si>
  <si>
    <t xml:space="preserve">CurveShift </t>
  </si>
  <si>
    <t xml:space="preserve">DataFromLib </t>
  </si>
  <si>
    <t xml:space="preserve">DataType </t>
  </si>
  <si>
    <t xml:space="preserve">DeratedClass1MVA </t>
  </si>
  <si>
    <t xml:space="preserve">DeratedClass2MVA </t>
  </si>
  <si>
    <t xml:space="preserve">DeratedClass3MVA </t>
  </si>
  <si>
    <t xml:space="preserve">DeratedSelection </t>
  </si>
  <si>
    <t xml:space="preserve">DeviceType </t>
  </si>
  <si>
    <t xml:space="preserve">Efficiency </t>
  </si>
  <si>
    <t xml:space="preserve">FaultFrequency </t>
  </si>
  <si>
    <t xml:space="preserve">GenMaxMvar </t>
  </si>
  <si>
    <t xml:space="preserve">GenMinMvar </t>
  </si>
  <si>
    <t xml:space="preserve">GenMW </t>
  </si>
  <si>
    <t xml:space="preserve">GenRatedkV </t>
  </si>
  <si>
    <t xml:space="preserve">GenVariation </t>
  </si>
  <si>
    <t xml:space="preserve">GroundR </t>
  </si>
  <si>
    <t xml:space="preserve">GrowthFactor </t>
  </si>
  <si>
    <t xml:space="preserve">HarmonicRc </t>
  </si>
  <si>
    <t xml:space="preserve">HarmonicXm </t>
  </si>
  <si>
    <t xml:space="preserve">IncludeSpareLoads </t>
  </si>
  <si>
    <t xml:space="preserve">InrushDuration </t>
  </si>
  <si>
    <t xml:space="preserve">InrushMultiplier </t>
  </si>
  <si>
    <t xml:space="preserve">InrushTimeConstant </t>
  </si>
  <si>
    <t xml:space="preserve">InrushType </t>
  </si>
  <si>
    <t xml:space="preserve">ITotalPercent </t>
  </si>
  <si>
    <t xml:space="preserve">LibAccess </t>
  </si>
  <si>
    <t xml:space="preserve">LocSupervised </t>
  </si>
  <si>
    <t xml:space="preserve">ManufacturerName </t>
  </si>
  <si>
    <t xml:space="preserve">MaxSCContribution </t>
  </si>
  <si>
    <t xml:space="preserve">MfrModelID </t>
  </si>
  <si>
    <t xml:space="preserve">NLA </t>
  </si>
  <si>
    <t xml:space="preserve">Operating_Stage1 </t>
  </si>
  <si>
    <t xml:space="preserve">Operating_Stage2 </t>
  </si>
  <si>
    <t xml:space="preserve">OptimizeFields </t>
  </si>
  <si>
    <t xml:space="preserve">PercentZNeg </t>
  </si>
  <si>
    <t xml:space="preserve">PercentZPos </t>
  </si>
  <si>
    <t xml:space="preserve">PlotDamage </t>
  </si>
  <si>
    <t xml:space="preserve">PosR </t>
  </si>
  <si>
    <t xml:space="preserve">PosRoverX </t>
  </si>
  <si>
    <t xml:space="preserve">PosX </t>
  </si>
  <si>
    <t xml:space="preserve">PrimarykA </t>
  </si>
  <si>
    <t xml:space="preserve">PrimaryXoverR </t>
  </si>
  <si>
    <t xml:space="preserve">PrimCableR </t>
  </si>
  <si>
    <t xml:space="preserve">PrimCableX </t>
  </si>
  <si>
    <t xml:space="preserve">PrimCableY </t>
  </si>
  <si>
    <t xml:space="preserve">PrimDistributedNeutral </t>
  </si>
  <si>
    <t xml:space="preserve">PrimFLA_T1 </t>
  </si>
  <si>
    <t xml:space="preserve">PrimFLA_T2 </t>
  </si>
  <si>
    <t xml:space="preserve">PrimFLA_T3 </t>
  </si>
  <si>
    <t xml:space="preserve">PrimkA </t>
  </si>
  <si>
    <t xml:space="preserve">PrimkV_T1 </t>
  </si>
  <si>
    <t xml:space="preserve">PrimkV_T2 </t>
  </si>
  <si>
    <t xml:space="preserve">PrimkV_T3 </t>
  </si>
  <si>
    <t xml:space="preserve">PrimkVFixedTapButton </t>
  </si>
  <si>
    <t xml:space="preserve">PrimMaxPercentFixedTap </t>
  </si>
  <si>
    <t xml:space="preserve">PrimMinPercentFixedTap </t>
  </si>
  <si>
    <t xml:space="preserve">PrimNumSteps </t>
  </si>
  <si>
    <t xml:space="preserve">R_T1 </t>
  </si>
  <si>
    <t xml:space="preserve">R_T2 </t>
  </si>
  <si>
    <t xml:space="preserve">R_T3 </t>
  </si>
  <si>
    <t xml:space="preserve">RoverX_T1 </t>
  </si>
  <si>
    <t xml:space="preserve">RoverX_T2 </t>
  </si>
  <si>
    <t xml:space="preserve">RoverX_T3 </t>
  </si>
  <si>
    <t xml:space="preserve">SecCableR </t>
  </si>
  <si>
    <t xml:space="preserve">SecCableX </t>
  </si>
  <si>
    <t xml:space="preserve">SecCableY </t>
  </si>
  <si>
    <t xml:space="preserve">SecDistributedNeutral </t>
  </si>
  <si>
    <t xml:space="preserve">SecFLA_T1 </t>
  </si>
  <si>
    <t xml:space="preserve">SecFLA_T2 </t>
  </si>
  <si>
    <t xml:space="preserve">SecFLA_T3 </t>
  </si>
  <si>
    <t xml:space="preserve">SeckA </t>
  </si>
  <si>
    <t xml:space="preserve">SeckV_T1 </t>
  </si>
  <si>
    <t xml:space="preserve">SeckV_T2 </t>
  </si>
  <si>
    <t xml:space="preserve">SeckV_T3 </t>
  </si>
  <si>
    <t xml:space="preserve">SeckVFixedTapButton </t>
  </si>
  <si>
    <t xml:space="preserve">SecMaxPercentFixedTap </t>
  </si>
  <si>
    <t xml:space="preserve">SecMinPercentFixedTap </t>
  </si>
  <si>
    <t xml:space="preserve">SecNumSteps </t>
  </si>
  <si>
    <t xml:space="preserve">SecondarykA </t>
  </si>
  <si>
    <t xml:space="preserve">SecondaryXoverR </t>
  </si>
  <si>
    <t xml:space="preserve">SizingLoadkVA </t>
  </si>
  <si>
    <t xml:space="preserve">SourceType </t>
  </si>
  <si>
    <t xml:space="preserve">SysNominalkV </t>
  </si>
  <si>
    <t xml:space="preserve">SystemCalculated </t>
  </si>
  <si>
    <t xml:space="preserve">SystemImpedance </t>
  </si>
  <si>
    <t xml:space="preserve">SysVariation </t>
  </si>
  <si>
    <t xml:space="preserve">Temp1 </t>
  </si>
  <si>
    <t xml:space="preserve">Temp2 </t>
  </si>
  <si>
    <t xml:space="preserve">Temperature </t>
  </si>
  <si>
    <t xml:space="preserve">Total_Loss </t>
  </si>
  <si>
    <t xml:space="preserve">TypeName </t>
  </si>
  <si>
    <t xml:space="preserve">UDPrimarykA </t>
  </si>
  <si>
    <t xml:space="preserve">UDPrimaryXoverR </t>
  </si>
  <si>
    <t xml:space="preserve">UDSecondarykA </t>
  </si>
  <si>
    <t xml:space="preserve">UDSecondaryXoverR </t>
  </si>
  <si>
    <t xml:space="preserve">UpdateOpLoad </t>
  </si>
  <si>
    <t xml:space="preserve">UseANSISize </t>
  </si>
  <si>
    <t xml:space="preserve">UseGFForMaxRating </t>
  </si>
  <si>
    <t xml:space="preserve">X_T1 </t>
  </si>
  <si>
    <t xml:space="preserve">X_T2 </t>
  </si>
  <si>
    <t xml:space="preserve">X_T3 </t>
  </si>
  <si>
    <t xml:space="preserve">XFMRPercentZ </t>
  </si>
  <si>
    <t xml:space="preserve">XFMRRatedkVA </t>
  </si>
  <si>
    <t xml:space="preserve">XFMRSubType </t>
  </si>
  <si>
    <t xml:space="preserve">XFMRType </t>
  </si>
  <si>
    <t xml:space="preserve">XFMRXOverR </t>
  </si>
  <si>
    <t xml:space="preserve">XoverR_T1 </t>
  </si>
  <si>
    <t xml:space="preserve">XoverR_T2 </t>
  </si>
  <si>
    <t xml:space="preserve">XoverR_T3 </t>
  </si>
  <si>
    <t xml:space="preserve">Z_T1 </t>
  </si>
  <si>
    <t xml:space="preserve">Z_T2 </t>
  </si>
  <si>
    <t xml:space="preserve">Z_T3 </t>
  </si>
  <si>
    <t xml:space="preserve">ZeroR </t>
  </si>
  <si>
    <t xml:space="preserve">ZeroRoverX </t>
  </si>
  <si>
    <t xml:space="preserve">ZeroX </t>
  </si>
  <si>
    <t>TWO-WINDING TRANSFORMER DATA</t>
  </si>
  <si>
    <t>Temp Rise</t>
  </si>
  <si>
    <t>[Temperature]</t>
  </si>
  <si>
    <t>Primary Voltage</t>
  </si>
  <si>
    <t>kV</t>
  </si>
  <si>
    <t>Seondary Voltage</t>
  </si>
  <si>
    <t>Pri-Sec Impedance</t>
  </si>
  <si>
    <t>%</t>
  </si>
  <si>
    <t>Basic Impulse Level</t>
  </si>
  <si>
    <t>[BIL]</t>
  </si>
  <si>
    <t>Cooling Code</t>
  </si>
  <si>
    <t>[ClassName]</t>
  </si>
  <si>
    <t>K Factor</t>
  </si>
  <si>
    <t>X/R Rating</t>
  </si>
  <si>
    <t>_eF=Round(_eN[PrimkV], 2)</t>
  </si>
  <si>
    <t>_eF=Round(_eN[SeckV], 2)</t>
  </si>
  <si>
    <t>_eF=Round(_eN[AnsiPosXR], 1)</t>
  </si>
  <si>
    <t>_eF=Round(_eN[AnsiMaxMVA]/IF(_eN[MVAButton] = 1, 1, 1000), 2)</t>
  </si>
  <si>
    <t>_eF=Round([Kfactor],2)</t>
  </si>
  <si>
    <t>_eF=Round(_eN[AnsiPosZ], 1)</t>
  </si>
  <si>
    <t>THREE-WINDING TRANSFORMER DATA</t>
  </si>
  <si>
    <t>3W-Transformer</t>
  </si>
  <si>
    <t xml:space="preserve">kVAButton </t>
  </si>
  <si>
    <t xml:space="preserve">LastTerGroundingRX </t>
  </si>
  <si>
    <t xml:space="preserve">PhaseShiftPT </t>
  </si>
  <si>
    <t xml:space="preserve">PrimaryBus </t>
  </si>
  <si>
    <t xml:space="preserve">PrimkVA </t>
  </si>
  <si>
    <t xml:space="preserve">PrimMaxkVA </t>
  </si>
  <si>
    <t xml:space="preserve">PSPosXoverR </t>
  </si>
  <si>
    <t xml:space="preserve">PSPosZ </t>
  </si>
  <si>
    <t xml:space="preserve">PSZeroXoverR </t>
  </si>
  <si>
    <t xml:space="preserve">PSZeroZ </t>
  </si>
  <si>
    <t xml:space="preserve">PTPosXoverR </t>
  </si>
  <si>
    <t xml:space="preserve">PTPosZ </t>
  </si>
  <si>
    <t xml:space="preserve">PTZeroXoverR </t>
  </si>
  <si>
    <t xml:space="preserve">PTZeroZ </t>
  </si>
  <si>
    <t xml:space="preserve">SeckVA </t>
  </si>
  <si>
    <t xml:space="preserve">SecMaxkVA </t>
  </si>
  <si>
    <t xml:space="preserve">SecondaryBus </t>
  </si>
  <si>
    <t xml:space="preserve">STPosXoverR </t>
  </si>
  <si>
    <t xml:space="preserve">STPosZ </t>
  </si>
  <si>
    <t xml:space="preserve">STZeroXoverR </t>
  </si>
  <si>
    <t xml:space="preserve">STZeroZ </t>
  </si>
  <si>
    <t xml:space="preserve">TerCheckBox </t>
  </si>
  <si>
    <t xml:space="preserve">TerConnectionButton </t>
  </si>
  <si>
    <t xml:space="preserve">TerEarthingType </t>
  </si>
  <si>
    <t xml:space="preserve">TerGroundingAmpers1 </t>
  </si>
  <si>
    <t xml:space="preserve">TerGroundingKV1 </t>
  </si>
  <si>
    <t xml:space="preserve">TerGroundingKV2 </t>
  </si>
  <si>
    <t xml:space="preserve">TerGroundingKVA </t>
  </si>
  <si>
    <t xml:space="preserve">TerGroundingSecOhms </t>
  </si>
  <si>
    <t xml:space="preserve">TerGroundingType </t>
  </si>
  <si>
    <t xml:space="preserve">TeritiaryBus </t>
  </si>
  <si>
    <t xml:space="preserve">TerkV </t>
  </si>
  <si>
    <t xml:space="preserve">TerkVA </t>
  </si>
  <si>
    <t xml:space="preserve">TerLTCVLower </t>
  </si>
  <si>
    <t xml:space="preserve">TerLTCVUpper </t>
  </si>
  <si>
    <t xml:space="preserve">TerMaxkVA </t>
  </si>
  <si>
    <t xml:space="preserve">TerPercentTap </t>
  </si>
  <si>
    <t xml:space="preserve">TertiaryInitialTimeDelay </t>
  </si>
  <si>
    <t xml:space="preserve">TertiarykVTapButton </t>
  </si>
  <si>
    <t xml:space="preserve">TertiaryLTCOpTap </t>
  </si>
  <si>
    <t xml:space="preserve">TertiaryMaxPercentTap </t>
  </si>
  <si>
    <t xml:space="preserve">TertiaryMinPercentTap </t>
  </si>
  <si>
    <t xml:space="preserve">TertiaryOperatingTime </t>
  </si>
  <si>
    <t xml:space="preserve">TertiaryRegBusID </t>
  </si>
  <si>
    <t xml:space="preserve">TertiaryRegVolPercent </t>
  </si>
  <si>
    <t xml:space="preserve">TertiaryStepPercentTap </t>
  </si>
  <si>
    <t xml:space="preserve">PlotSide </t>
  </si>
  <si>
    <t xml:space="preserve">SystemImpedanceSec </t>
  </si>
  <si>
    <t xml:space="preserve">SystemImpedanceTer </t>
  </si>
  <si>
    <t xml:space="preserve">TerDistributedNeutral </t>
  </si>
  <si>
    <t xml:space="preserve">TertiarykA </t>
  </si>
  <si>
    <t xml:space="preserve">UDTertiarykA </t>
  </si>
  <si>
    <t>Tertiary Voltage</t>
  </si>
  <si>
    <t>_eF=Round(_eN[TerkV], 2)</t>
  </si>
  <si>
    <t>_eF=Round(_eN[PSPosZ], 1)</t>
  </si>
  <si>
    <t>Pri-Ter Impedance</t>
  </si>
  <si>
    <t>_eF=Round(_eN[PTPosZ], 1)</t>
  </si>
  <si>
    <t>Sec-Ter Impedance</t>
  </si>
  <si>
    <t>_eF=Round(_eN[STPosZ], 1)</t>
  </si>
  <si>
    <t>Pri-Sec X/R</t>
  </si>
  <si>
    <t>_eF=Round(_eN[PSPosXOverR], 1)</t>
  </si>
  <si>
    <t>Pri-Ter X/R</t>
  </si>
  <si>
    <t>_eF=Round(_eN[PTPosXOverR], 1)</t>
  </si>
  <si>
    <t>Sec-Ter X/R</t>
  </si>
  <si>
    <t>_eF=Round(_eN[STPosXOverR], 1)</t>
  </si>
  <si>
    <t>Device6_WorksheetName</t>
  </si>
  <si>
    <t>Device6_XmlTag</t>
  </si>
  <si>
    <t>Device6_DataAddress</t>
  </si>
  <si>
    <t>Xform3W</t>
  </si>
  <si>
    <t>StLoad</t>
  </si>
  <si>
    <t>Heater (StLoad)</t>
  </si>
  <si>
    <t xml:space="preserve">Amps </t>
  </si>
  <si>
    <t xml:space="preserve">Bus </t>
  </si>
  <si>
    <t xml:space="preserve">CheckerPageFour </t>
  </si>
  <si>
    <t xml:space="preserve">CheckerPageModel </t>
  </si>
  <si>
    <t xml:space="preserve">CheckerPageOne </t>
  </si>
  <si>
    <t xml:space="preserve">CheckerPageReliable </t>
  </si>
  <si>
    <t xml:space="preserve">CheckerPageThree </t>
  </si>
  <si>
    <t xml:space="preserve">CheckerPageTwo </t>
  </si>
  <si>
    <t xml:space="preserve">ContDF </t>
  </si>
  <si>
    <t xml:space="preserve">GroundingConnection </t>
  </si>
  <si>
    <t xml:space="preserve">HarmType </t>
  </si>
  <si>
    <t>MOV DATA</t>
  </si>
  <si>
    <t>MOV</t>
  </si>
  <si>
    <t xml:space="preserve">CheckerPageCableVd </t>
  </si>
  <si>
    <t xml:space="preserve">CheckerPageFdrAmp </t>
  </si>
  <si>
    <t xml:space="preserve">CheckerPageLoad </t>
  </si>
  <si>
    <t xml:space="preserve">CheckerPageNamePlate </t>
  </si>
  <si>
    <t xml:space="preserve">CheckerPageStartCat </t>
  </si>
  <si>
    <t xml:space="preserve">CloseDF </t>
  </si>
  <si>
    <t xml:space="preserve">Eff </t>
  </si>
  <si>
    <t xml:space="preserve">FSTime </t>
  </si>
  <si>
    <t xml:space="preserve">FStrokeTime </t>
  </si>
  <si>
    <t xml:space="preserve">HP </t>
  </si>
  <si>
    <t xml:space="preserve">I_LR </t>
  </si>
  <si>
    <t xml:space="preserve">I_NL </t>
  </si>
  <si>
    <t xml:space="preserve">I_Normal </t>
  </si>
  <si>
    <t xml:space="preserve">I_RatedT </t>
  </si>
  <si>
    <t xml:space="preserve">NameplateBits </t>
  </si>
  <si>
    <t xml:space="preserve">NormalTime </t>
  </si>
  <si>
    <t xml:space="preserve">OpenDF </t>
  </si>
  <si>
    <t xml:space="preserve">PF_LR </t>
  </si>
  <si>
    <t xml:space="preserve">PF_NL </t>
  </si>
  <si>
    <t xml:space="preserve">PF_Normal </t>
  </si>
  <si>
    <t xml:space="preserve">PF_RatedT </t>
  </si>
  <si>
    <t xml:space="preserve">Poles </t>
  </si>
  <si>
    <t xml:space="preserve">RatedT </t>
  </si>
  <si>
    <t xml:space="preserve">RPM </t>
  </si>
  <si>
    <t xml:space="preserve">SeatTime </t>
  </si>
  <si>
    <t xml:space="preserve">StallTime </t>
  </si>
  <si>
    <t xml:space="preserve">StartTime </t>
  </si>
  <si>
    <t xml:space="preserve">StrokeTime </t>
  </si>
  <si>
    <t xml:space="preserve">ThrottleDF </t>
  </si>
  <si>
    <t xml:space="preserve">MLibName </t>
  </si>
  <si>
    <t xml:space="preserve">NPBitset </t>
  </si>
  <si>
    <t xml:space="preserve">NPLibModified </t>
  </si>
  <si>
    <t xml:space="preserve">StartCat </t>
  </si>
  <si>
    <t xml:space="preserve">VLimit </t>
  </si>
  <si>
    <t xml:space="preserve">VLimitSeating </t>
  </si>
  <si>
    <t xml:space="preserve">VLimitTravel </t>
  </si>
  <si>
    <t>Initial Status</t>
  </si>
  <si>
    <t>Rated Torque ft-lb</t>
  </si>
  <si>
    <t>_eF=Round(_eN[RatedT], 1)</t>
  </si>
  <si>
    <t>Close DF</t>
  </si>
  <si>
    <t>[CloseDF]</t>
  </si>
  <si>
    <t>Opening DF</t>
  </si>
  <si>
    <t>Throttling DF</t>
  </si>
  <si>
    <t>[OpenDF]</t>
  </si>
  <si>
    <t>[ThrottleDF]</t>
  </si>
  <si>
    <t>_eF=FIXED(_eN[EFF], 1)</t>
  </si>
  <si>
    <t>FLA</t>
  </si>
  <si>
    <t>_eF=FIXED(_eN[IFL], 1)</t>
  </si>
  <si>
    <t>Starting Period</t>
  </si>
  <si>
    <t>No Load Period</t>
  </si>
  <si>
    <t>%PF</t>
  </si>
  <si>
    <t>%FLA</t>
  </si>
  <si>
    <t>Time (s)</t>
  </si>
  <si>
    <t>Travelling Period</t>
  </si>
  <si>
    <t>_eF=FIXED(_eN[I_Normal], 1)</t>
  </si>
  <si>
    <t>_eF=FIXED(_eN[PF_Normal], 1)</t>
  </si>
  <si>
    <t>Seating/Unseating</t>
  </si>
  <si>
    <t>Device13_WorksheetName</t>
  </si>
  <si>
    <t>Device13_XmlTag</t>
  </si>
  <si>
    <t>Device13_DataAddress</t>
  </si>
  <si>
    <t xml:space="preserve">HeaterR </t>
  </si>
  <si>
    <t xml:space="preserve">InterDF </t>
  </si>
  <si>
    <t xml:space="preserve">KV </t>
  </si>
  <si>
    <t xml:space="preserve">KVA </t>
  </si>
  <si>
    <t xml:space="preserve">KVAButton </t>
  </si>
  <si>
    <t xml:space="preserve">Kvar </t>
  </si>
  <si>
    <t xml:space="preserve">KW </t>
  </si>
  <si>
    <t xml:space="preserve">PercentLoad0 </t>
  </si>
  <si>
    <t xml:space="preserve">PercentLoad1 </t>
  </si>
  <si>
    <t xml:space="preserve">PercentLoad2 </t>
  </si>
  <si>
    <t xml:space="preserve">PercentLoad3 </t>
  </si>
  <si>
    <t xml:space="preserve">PercentLoad4 </t>
  </si>
  <si>
    <t xml:space="preserve">PercentLoad5 </t>
  </si>
  <si>
    <t xml:space="preserve">PercentLoad6 </t>
  </si>
  <si>
    <t xml:space="preserve">PercentLoad7 </t>
  </si>
  <si>
    <t xml:space="preserve">PercentLoad8 </t>
  </si>
  <si>
    <t xml:space="preserve">PercentLoad9 </t>
  </si>
  <si>
    <t xml:space="preserve">PF </t>
  </si>
  <si>
    <t xml:space="preserve">PhaseConnection </t>
  </si>
  <si>
    <t xml:space="preserve">Quantity </t>
  </si>
  <si>
    <t xml:space="preserve">SP3Wire </t>
  </si>
  <si>
    <t xml:space="preserve">SpareDF </t>
  </si>
  <si>
    <t xml:space="preserve">UseDMF </t>
  </si>
  <si>
    <t xml:space="preserve">ValidEquipmentCable </t>
  </si>
  <si>
    <t xml:space="preserve">EquipName </t>
  </si>
  <si>
    <t xml:space="preserve">HarmonicSourceID </t>
  </si>
  <si>
    <t xml:space="preserve">HeaterLibName </t>
  </si>
  <si>
    <t xml:space="preserve">LoadType </t>
  </si>
  <si>
    <t xml:space="preserve">Priority </t>
  </si>
  <si>
    <t xml:space="preserve">ReferencekVSel </t>
  </si>
  <si>
    <t xml:space="preserve">UDBasekV </t>
  </si>
  <si>
    <t>_eF=Round(_eN[kW], 0)</t>
  </si>
  <si>
    <t>_eF=FIXED(_eN[PF], 1)</t>
  </si>
  <si>
    <t>% PF</t>
  </si>
  <si>
    <t>Device7_WorksheetName</t>
  </si>
  <si>
    <t>Device7_XmlTag</t>
  </si>
  <si>
    <t>Device7_DataAddress</t>
  </si>
  <si>
    <t>LumpedLoad</t>
  </si>
  <si>
    <t>Non-Motor Load (Lumped Load)</t>
  </si>
  <si>
    <t xml:space="preserve">CheckerPageDM </t>
  </si>
  <si>
    <t xml:space="preserve">CheckerPageInfo </t>
  </si>
  <si>
    <t xml:space="preserve">CheckerPageNP </t>
  </si>
  <si>
    <t xml:space="preserve">CheckerPageNP2 </t>
  </si>
  <si>
    <t xml:space="preserve">CheckerPageRemarks </t>
  </si>
  <si>
    <t xml:space="preserve">CheckerPageSC </t>
  </si>
  <si>
    <t xml:space="preserve">DeltaY </t>
  </si>
  <si>
    <t xml:space="preserve">GroundingAmp </t>
  </si>
  <si>
    <t xml:space="preserve">GroundingOhm </t>
  </si>
  <si>
    <t xml:space="preserve">GroundingType </t>
  </si>
  <si>
    <t xml:space="preserve">IFL </t>
  </si>
  <si>
    <t xml:space="preserve">IsUDMSelected </t>
  </si>
  <si>
    <t xml:space="preserve">LoadPercent0 </t>
  </si>
  <si>
    <t xml:space="preserve">LoadPercent1 </t>
  </si>
  <si>
    <t xml:space="preserve">LoadPercent2 </t>
  </si>
  <si>
    <t xml:space="preserve">LoadPercent3 </t>
  </si>
  <si>
    <t xml:space="preserve">LoadPercent4 </t>
  </si>
  <si>
    <t xml:space="preserve">LoadPercent5 </t>
  </si>
  <si>
    <t xml:space="preserve">LoadPercent6 </t>
  </si>
  <si>
    <t xml:space="preserve">LoadPercent7 </t>
  </si>
  <si>
    <t xml:space="preserve">LoadPercent8 </t>
  </si>
  <si>
    <t xml:space="preserve">LoadPercent9 </t>
  </si>
  <si>
    <t xml:space="preserve">LRC </t>
  </si>
  <si>
    <t xml:space="preserve">ModelType </t>
  </si>
  <si>
    <t xml:space="preserve">MTLoadPercent </t>
  </si>
  <si>
    <t xml:space="preserve">MVA </t>
  </si>
  <si>
    <t xml:space="preserve">PercentTotalLoad </t>
  </si>
  <si>
    <t xml:space="preserve">SCBitSet </t>
  </si>
  <si>
    <t xml:space="preserve">SelectedUDMFileName </t>
  </si>
  <si>
    <t xml:space="preserve">TdP </t>
  </si>
  <si>
    <t xml:space="preserve">X </t>
  </si>
  <si>
    <t xml:space="preserve">XdP </t>
  </si>
  <si>
    <t xml:space="preserve">XOverR </t>
  </si>
  <si>
    <t xml:space="preserve">XP </t>
  </si>
  <si>
    <t xml:space="preserve">XPP </t>
  </si>
  <si>
    <t xml:space="preserve">a_Type3 </t>
  </si>
  <si>
    <t xml:space="preserve">a1_Type5 </t>
  </si>
  <si>
    <t xml:space="preserve">a2_Type5 </t>
  </si>
  <si>
    <t xml:space="preserve">b_Type3 </t>
  </si>
  <si>
    <t xml:space="preserve">b1_Type5 </t>
  </si>
  <si>
    <t xml:space="preserve">b2_Type5 </t>
  </si>
  <si>
    <t xml:space="preserve">Gamma </t>
  </si>
  <si>
    <t xml:space="preserve">H </t>
  </si>
  <si>
    <t xml:space="preserve">Kpf_Type3 </t>
  </si>
  <si>
    <t xml:space="preserve">Kpf1_Type5 </t>
  </si>
  <si>
    <t xml:space="preserve">Kpf2_Type4 </t>
  </si>
  <si>
    <t xml:space="preserve">Kpf2_Type5 </t>
  </si>
  <si>
    <t xml:space="preserve">Kqf_Type3 </t>
  </si>
  <si>
    <t xml:space="preserve">Kqf1_Type5 </t>
  </si>
  <si>
    <t xml:space="preserve">Kqf2_Type4 </t>
  </si>
  <si>
    <t xml:space="preserve">Kqf2_Type5 </t>
  </si>
  <si>
    <t xml:space="preserve">MotorLoadPercent </t>
  </si>
  <si>
    <t xml:space="preserve">P0_Type3 </t>
  </si>
  <si>
    <t xml:space="preserve">P0_Type4 </t>
  </si>
  <si>
    <t xml:space="preserve">P0_Type5 </t>
  </si>
  <si>
    <t xml:space="preserve">P1_Type4 </t>
  </si>
  <si>
    <t xml:space="preserve">P1_Type5 </t>
  </si>
  <si>
    <t xml:space="preserve">P2_Type4 </t>
  </si>
  <si>
    <t xml:space="preserve">P2_Type5 </t>
  </si>
  <si>
    <t xml:space="preserve">P3_Type4 </t>
  </si>
  <si>
    <t xml:space="preserve">P3_Type5 </t>
  </si>
  <si>
    <t xml:space="preserve">P4_Type5 </t>
  </si>
  <si>
    <t xml:space="preserve">P5_Type5 </t>
  </si>
  <si>
    <t xml:space="preserve">PhaseA_Amp </t>
  </si>
  <si>
    <t xml:space="preserve">PhaseA_MVA </t>
  </si>
  <si>
    <t xml:space="preserve">PhaseA_PF </t>
  </si>
  <si>
    <t xml:space="preserve">PhaseB_Amp </t>
  </si>
  <si>
    <t xml:space="preserve">PhaseB_MVA </t>
  </si>
  <si>
    <t xml:space="preserve">PhaseB_PF </t>
  </si>
  <si>
    <t xml:space="preserve">PhaseC_Amp </t>
  </si>
  <si>
    <t xml:space="preserve">PhaseC_MVA </t>
  </si>
  <si>
    <t xml:space="preserve">PhaseC_PF </t>
  </si>
  <si>
    <t xml:space="preserve">Q0_Type3 </t>
  </si>
  <si>
    <t xml:space="preserve">Q0_Type4 </t>
  </si>
  <si>
    <t xml:space="preserve">Q0_Type5 </t>
  </si>
  <si>
    <t xml:space="preserve">Q1_Type4 </t>
  </si>
  <si>
    <t xml:space="preserve">Q1_Type5 </t>
  </si>
  <si>
    <t xml:space="preserve">Q2_Type4 </t>
  </si>
  <si>
    <t xml:space="preserve">Q2_Type5 </t>
  </si>
  <si>
    <t xml:space="preserve">Q3_Type4 </t>
  </si>
  <si>
    <t>VFD DATA</t>
  </si>
  <si>
    <t>VFD (VFDrive)</t>
  </si>
  <si>
    <t xml:space="preserve">AcGrounded </t>
  </si>
  <si>
    <t xml:space="preserve">AcGroundR </t>
  </si>
  <si>
    <t xml:space="preserve">AutoClose </t>
  </si>
  <si>
    <t xml:space="preserve">BypassSwitch </t>
  </si>
  <si>
    <t xml:space="preserve">BypassSwitchLF </t>
  </si>
  <si>
    <t xml:space="preserve">CheckerPageControl </t>
  </si>
  <si>
    <t xml:space="preserve">CheckerPageHarmonic </t>
  </si>
  <si>
    <t xml:space="preserve">CheckerPageLoading </t>
  </si>
  <si>
    <t xml:space="preserve">CheckerPageRating </t>
  </si>
  <si>
    <t xml:space="preserve">CheckerPageStarting </t>
  </si>
  <si>
    <t xml:space="preserve">ControlledPF </t>
  </si>
  <si>
    <t xml:space="preserve">EarthingType </t>
  </si>
  <si>
    <t xml:space="preserve">InputBus </t>
  </si>
  <si>
    <t xml:space="preserve">InputFLA </t>
  </si>
  <si>
    <t xml:space="preserve">InputkV </t>
  </si>
  <si>
    <t xml:space="preserve">KWButton </t>
  </si>
  <si>
    <t xml:space="preserve">OperatingPF </t>
  </si>
  <si>
    <t xml:space="preserve">OperatingVoltPerHz </t>
  </si>
  <si>
    <t xml:space="preserve">OutputFLA </t>
  </si>
  <si>
    <t xml:space="preserve">OutputFrequency </t>
  </si>
  <si>
    <t xml:space="preserve">OutputkV </t>
  </si>
  <si>
    <t xml:space="preserve">OutputKVA </t>
  </si>
  <si>
    <t xml:space="preserve">OutputLoad </t>
  </si>
  <si>
    <t xml:space="preserve">OutputMaxFLA </t>
  </si>
  <si>
    <t xml:space="preserve">OutputMaxVLimit </t>
  </si>
  <si>
    <t xml:space="preserve">PercentEFF </t>
  </si>
  <si>
    <t xml:space="preserve">PercentPF </t>
  </si>
  <si>
    <t xml:space="preserve">ScK </t>
  </si>
  <si>
    <t xml:space="preserve">Alpha </t>
  </si>
  <si>
    <t xml:space="preserve">Beta </t>
  </si>
  <si>
    <t xml:space="preserve">ControlType </t>
  </si>
  <si>
    <t xml:space="preserve">DistributedNeutral </t>
  </si>
  <si>
    <t xml:space="preserve">DwHigh </t>
  </si>
  <si>
    <t xml:space="preserve">DwLow </t>
  </si>
  <si>
    <t xml:space="preserve">Kf </t>
  </si>
  <si>
    <t xml:space="preserve">Ki </t>
  </si>
  <si>
    <t xml:space="preserve">Kp </t>
  </si>
  <si>
    <t xml:space="preserve">LibOrCalc </t>
  </si>
  <si>
    <t xml:space="preserve">MaxFreq </t>
  </si>
  <si>
    <t xml:space="preserve">MaxOrder </t>
  </si>
  <si>
    <t xml:space="preserve">MinFreq </t>
  </si>
  <si>
    <t xml:space="preserve">NumberOfPulse </t>
  </si>
  <si>
    <t xml:space="preserve">PercentCurrentLimit </t>
  </si>
  <si>
    <t xml:space="preserve">PercentOperFreq </t>
  </si>
  <si>
    <t xml:space="preserve">PWMFactor </t>
  </si>
  <si>
    <t xml:space="preserve">ShiftAngle </t>
  </si>
  <si>
    <t xml:space="preserve">StarterControl </t>
  </si>
  <si>
    <t xml:space="preserve">SynchTime </t>
  </si>
  <si>
    <t xml:space="preserve">Tr </t>
  </si>
  <si>
    <t xml:space="preserve">VariableVHz </t>
  </si>
  <si>
    <t xml:space="preserve">VFDDCLinkC </t>
  </si>
  <si>
    <t xml:space="preserve">VFDDCLinkL </t>
  </si>
  <si>
    <t xml:space="preserve">VFDDCLinkR </t>
  </si>
  <si>
    <t xml:space="preserve">VFDType </t>
  </si>
  <si>
    <t xml:space="preserve">Xc </t>
  </si>
  <si>
    <t>VFDrive</t>
  </si>
  <si>
    <t>_eF=Round(_eN[kW], 1)</t>
  </si>
  <si>
    <t>% EFF</t>
  </si>
  <si>
    <t>_eF=FIXED(_eN[PercentEFF], 1)</t>
  </si>
  <si>
    <t>Device12_WorksheetName</t>
  </si>
  <si>
    <t>Device12_XmlTag</t>
  </si>
  <si>
    <t>Device12_DataAddress</t>
  </si>
  <si>
    <t>VFD</t>
  </si>
  <si>
    <t xml:space="preserve">Q3_Type5 </t>
  </si>
  <si>
    <t xml:space="preserve">Q4_Type5 </t>
  </si>
  <si>
    <t xml:space="preserve">Q5_Type5 </t>
  </si>
  <si>
    <t xml:space="preserve">StaticLoadPercent </t>
  </si>
  <si>
    <t xml:space="preserve">WR </t>
  </si>
  <si>
    <t>Heater ID</t>
  </si>
  <si>
    <t>Load kVA</t>
  </si>
  <si>
    <t>Device8_WorksheetName</t>
  </si>
  <si>
    <t>Device8_XmlTag</t>
  </si>
  <si>
    <t>Device8_DataAddress</t>
  </si>
  <si>
    <t>TRANSMISSION LINE DATA</t>
  </si>
  <si>
    <t>Xline</t>
  </si>
  <si>
    <t xml:space="preserve">BaseTemp1 </t>
  </si>
  <si>
    <t xml:space="preserve">BaseTemp2 </t>
  </si>
  <si>
    <t xml:space="preserve">CheckerComment </t>
  </si>
  <si>
    <t xml:space="preserve">CheckerConfig </t>
  </si>
  <si>
    <t xml:space="preserve">CheckerImped </t>
  </si>
  <si>
    <t xml:space="preserve">CheckerInfo </t>
  </si>
  <si>
    <t xml:space="preserve">CheckerParameter </t>
  </si>
  <si>
    <t xml:space="preserve">CheckerReliable </t>
  </si>
  <si>
    <t xml:space="preserve">CheckerRemarks </t>
  </si>
  <si>
    <t xml:space="preserve">ConductorType </t>
  </si>
  <si>
    <t xml:space="preserve">GroupNumber </t>
  </si>
  <si>
    <t xml:space="preserve">Length </t>
  </si>
  <si>
    <t xml:space="preserve">LengthUnit </t>
  </si>
  <si>
    <t xml:space="preserve">MaxTemp </t>
  </si>
  <si>
    <t xml:space="preserve">MinTemp </t>
  </si>
  <si>
    <t xml:space="preserve">PerLength </t>
  </si>
  <si>
    <t xml:space="preserve">PerLengthUnit </t>
  </si>
  <si>
    <t xml:space="preserve">RNeg </t>
  </si>
  <si>
    <t xml:space="preserve">RNeg2 </t>
  </si>
  <si>
    <t xml:space="preserve">RPos </t>
  </si>
  <si>
    <t xml:space="preserve">RPos2 </t>
  </si>
  <si>
    <t xml:space="preserve">RZero </t>
  </si>
  <si>
    <t xml:space="preserve">RZero2 </t>
  </si>
  <si>
    <t xml:space="preserve">UnitSystem </t>
  </si>
  <si>
    <t xml:space="preserve">XNeg </t>
  </si>
  <si>
    <t xml:space="preserve">XPos </t>
  </si>
  <si>
    <t xml:space="preserve">XZero </t>
  </si>
  <si>
    <t xml:space="preserve">YNeg </t>
  </si>
  <si>
    <t xml:space="preserve">YPos </t>
  </si>
  <si>
    <t xml:space="preserve">YZero </t>
  </si>
  <si>
    <t xml:space="preserve">AlCuDensity </t>
  </si>
  <si>
    <t xml:space="preserve">AllowableAmp </t>
  </si>
  <si>
    <t xml:space="preserve">Azimuth </t>
  </si>
  <si>
    <t xml:space="preserve">BaseAmp </t>
  </si>
  <si>
    <t xml:space="preserve">BoolFieldsXLine </t>
  </si>
  <si>
    <t xml:space="preserve">CalcButton </t>
  </si>
  <si>
    <t xml:space="preserve">CalcDuration </t>
  </si>
  <si>
    <t xml:space="preserve">CalculatedAmp </t>
  </si>
  <si>
    <t xml:space="preserve">CheckerAmpacity </t>
  </si>
  <si>
    <t xml:space="preserve">CheckerCoupling </t>
  </si>
  <si>
    <t xml:space="preserve">CheckerEarth </t>
  </si>
  <si>
    <t xml:space="preserve">CheckerLibData </t>
  </si>
  <si>
    <t xml:space="preserve">CheckerSag </t>
  </si>
  <si>
    <t xml:space="preserve">CheckSameTwrHght </t>
  </si>
  <si>
    <t xml:space="preserve">CheckUseOp </t>
  </si>
  <si>
    <t xml:space="preserve">Condition </t>
  </si>
  <si>
    <t xml:space="preserve">CondLibCode </t>
  </si>
  <si>
    <t xml:space="preserve">CondLineSize </t>
  </si>
  <si>
    <t xml:space="preserve">CondMaxTemp </t>
  </si>
  <si>
    <t xml:space="preserve">CondOpTemp </t>
  </si>
  <si>
    <t xml:space="preserve">CondPerPhase </t>
  </si>
  <si>
    <t xml:space="preserve">CondRDC </t>
  </si>
  <si>
    <t xml:space="preserve">CondStrength </t>
  </si>
  <si>
    <t>IMPEDANCE DATA</t>
  </si>
  <si>
    <t xml:space="preserve">CheckerRating </t>
  </si>
  <si>
    <t xml:space="preserve">KVbase </t>
  </si>
  <si>
    <t xml:space="preserve">Model </t>
  </si>
  <si>
    <t xml:space="preserve">MVAbase </t>
  </si>
  <si>
    <t xml:space="preserve">DataFormat </t>
  </si>
  <si>
    <t xml:space="preserve">RAA </t>
  </si>
  <si>
    <t xml:space="preserve">RAB </t>
  </si>
  <si>
    <t xml:space="preserve">RAC </t>
  </si>
  <si>
    <t xml:space="preserve">RBA </t>
  </si>
  <si>
    <t xml:space="preserve">RBB </t>
  </si>
  <si>
    <t xml:space="preserve">RBC </t>
  </si>
  <si>
    <t xml:space="preserve">RCA </t>
  </si>
  <si>
    <t xml:space="preserve">RCB </t>
  </si>
  <si>
    <t xml:space="preserve">RCC </t>
  </si>
  <si>
    <t xml:space="preserve">XAA </t>
  </si>
  <si>
    <t xml:space="preserve">XAB </t>
  </si>
  <si>
    <t xml:space="preserve">XAC </t>
  </si>
  <si>
    <t xml:space="preserve">XBA </t>
  </si>
  <si>
    <t xml:space="preserve">XBB </t>
  </si>
  <si>
    <t xml:space="preserve">XBC </t>
  </si>
  <si>
    <t xml:space="preserve">XCA </t>
  </si>
  <si>
    <t xml:space="preserve">XCB </t>
  </si>
  <si>
    <t xml:space="preserve">XCC </t>
  </si>
  <si>
    <t xml:space="preserve">YAA </t>
  </si>
  <si>
    <t xml:space="preserve">YAB </t>
  </si>
  <si>
    <t xml:space="preserve">YAC </t>
  </si>
  <si>
    <t xml:space="preserve">YBA </t>
  </si>
  <si>
    <t xml:space="preserve">YBB </t>
  </si>
  <si>
    <t xml:space="preserve">YBC </t>
  </si>
  <si>
    <t xml:space="preserve">YCA </t>
  </si>
  <si>
    <t xml:space="preserve">YCB </t>
  </si>
  <si>
    <t xml:space="preserve">YCC </t>
  </si>
  <si>
    <t>Unit % or Ohms</t>
  </si>
  <si>
    <t>_eF=IF(_eN[UnitSystem] = 0, "%", "Ohms")</t>
  </si>
  <si>
    <t>Base kV (required for Unit in %)</t>
  </si>
  <si>
    <t>Positive R</t>
  </si>
  <si>
    <t>Positive X</t>
  </si>
  <si>
    <t>Positive Y</t>
  </si>
  <si>
    <t>_eF=Round(_eN[RPos], 1)</t>
  </si>
  <si>
    <t>_eF=Round(_eN[XPos], 1)</t>
  </si>
  <si>
    <t>_eF=Round(_eN[YPos], 1)</t>
  </si>
  <si>
    <t>Zero R</t>
  </si>
  <si>
    <t>Zero X</t>
  </si>
  <si>
    <t>Zero Y</t>
  </si>
  <si>
    <t>Device11_WorksheetName</t>
  </si>
  <si>
    <t>Device11_XmlTag</t>
  </si>
  <si>
    <t>Device11_DataAddress</t>
  </si>
  <si>
    <t xml:space="preserve">CondTa </t>
  </si>
  <si>
    <t xml:space="preserve">CondTc </t>
  </si>
  <si>
    <t xml:space="preserve">ConductorXa </t>
  </si>
  <si>
    <t xml:space="preserve">ConductorXaPrime </t>
  </si>
  <si>
    <t xml:space="preserve">ConfigType </t>
  </si>
  <si>
    <t xml:space="preserve">CouplingXOffset </t>
  </si>
  <si>
    <t xml:space="preserve">CouplingYOffset </t>
  </si>
  <si>
    <t xml:space="preserve">D12 </t>
  </si>
  <si>
    <t xml:space="preserve">DAB </t>
  </si>
  <si>
    <t xml:space="preserve">DBC </t>
  </si>
  <si>
    <t xml:space="preserve">DCA </t>
  </si>
  <si>
    <t xml:space="preserve">DCG </t>
  </si>
  <si>
    <t xml:space="preserve">DGG </t>
  </si>
  <si>
    <t xml:space="preserve">DiameterALCU </t>
  </si>
  <si>
    <t xml:space="preserve">DiameterSteel </t>
  </si>
  <si>
    <t xml:space="preserve">DirectionState </t>
  </si>
  <si>
    <t xml:space="preserve">EarthLayer1Depth </t>
  </si>
  <si>
    <t xml:space="preserve">EarthLayer1e </t>
  </si>
  <si>
    <t xml:space="preserve">EarthLayer1p </t>
  </si>
  <si>
    <t xml:space="preserve">EarthLayer1u </t>
  </si>
  <si>
    <t xml:space="preserve">EarthLayer2Depth </t>
  </si>
  <si>
    <t xml:space="preserve">EarthLayer2e </t>
  </si>
  <si>
    <t xml:space="preserve">EarthLayer2p </t>
  </si>
  <si>
    <t xml:space="preserve">EarthLayer2u </t>
  </si>
  <si>
    <t xml:space="preserve">EarthLayer3e </t>
  </si>
  <si>
    <t xml:space="preserve">EarthLayer3p </t>
  </si>
  <si>
    <t xml:space="preserve">EarthLayer3u </t>
  </si>
  <si>
    <t xml:space="preserve">ElasticityALCU </t>
  </si>
  <si>
    <t xml:space="preserve">ElasticitySteel </t>
  </si>
  <si>
    <t xml:space="preserve">Elevation </t>
  </si>
  <si>
    <t xml:space="preserve">ElongCoeff </t>
  </si>
  <si>
    <t xml:space="preserve">Emissivity </t>
  </si>
  <si>
    <t xml:space="preserve">GrdBaseTemp1 </t>
  </si>
  <si>
    <t xml:space="preserve">GrdBaseTemp2 </t>
  </si>
  <si>
    <t xml:space="preserve">GrdRDC </t>
  </si>
  <si>
    <t xml:space="preserve">GrdStrength </t>
  </si>
  <si>
    <t xml:space="preserve">GrdTa </t>
  </si>
  <si>
    <t xml:space="preserve">GrdTc </t>
  </si>
  <si>
    <t xml:space="preserve">GroundFromCondLib </t>
  </si>
  <si>
    <t xml:space="preserve">GroundG1Check </t>
  </si>
  <si>
    <t xml:space="preserve">GroundG1X </t>
  </si>
  <si>
    <t xml:space="preserve">GroundG1Y </t>
  </si>
  <si>
    <t xml:space="preserve">GroundG2Check </t>
  </si>
  <si>
    <t xml:space="preserve">GroundG2X </t>
  </si>
  <si>
    <t xml:space="preserve">GroundG2Y </t>
  </si>
  <si>
    <t>Rated Amps</t>
  </si>
  <si>
    <t>_eF=Round(_eN[Amp], 1)</t>
  </si>
  <si>
    <t>Rated kV</t>
  </si>
  <si>
    <t>_eF=Round(_eN[kV], 3)</t>
  </si>
  <si>
    <t>Impedance</t>
  </si>
  <si>
    <t>Positive Z (Ohms)</t>
  </si>
  <si>
    <t>Positive X/R</t>
  </si>
  <si>
    <t>Zero Z (Ohms)</t>
  </si>
  <si>
    <t>Zero X/R</t>
  </si>
  <si>
    <t>_eF=Round(_eN[ZPos], 1)</t>
  </si>
  <si>
    <t>_eF=Round(_eN[XRPos], 1)</t>
  </si>
  <si>
    <t>Device10_WorksheetName</t>
  </si>
  <si>
    <t>Device10_XmlTag</t>
  </si>
  <si>
    <t>Device10_DataAddress</t>
  </si>
  <si>
    <t xml:space="preserve">GroundLibHeaderData </t>
  </si>
  <si>
    <t xml:space="preserve">GroundWireDiameter </t>
  </si>
  <si>
    <t xml:space="preserve">GroundWireGMR </t>
  </si>
  <si>
    <t xml:space="preserve">GroundWireLibCode </t>
  </si>
  <si>
    <t xml:space="preserve">GroundWireLibDataAccessed </t>
  </si>
  <si>
    <t xml:space="preserve">GroundWireLibDataModified </t>
  </si>
  <si>
    <t xml:space="preserve">GroundWireLineSize </t>
  </si>
  <si>
    <t xml:space="preserve">GroundWireNumber </t>
  </si>
  <si>
    <t xml:space="preserve">GroundWirePerLength </t>
  </si>
  <si>
    <t xml:space="preserve">GroundWirePerLengthUnit </t>
  </si>
  <si>
    <t xml:space="preserve">GroundWireResistT1 </t>
  </si>
  <si>
    <t xml:space="preserve">GroundWireResistT2 </t>
  </si>
  <si>
    <t xml:space="preserve">GroundWireType </t>
  </si>
  <si>
    <t xml:space="preserve">GroundWireXa </t>
  </si>
  <si>
    <t xml:space="preserve">GroundWireXaPrime </t>
  </si>
  <si>
    <t xml:space="preserve">GroupID </t>
  </si>
  <si>
    <t xml:space="preserve">GroupLength </t>
  </si>
  <si>
    <t xml:space="preserve">GroupNum </t>
  </si>
  <si>
    <t xml:space="preserve">Height </t>
  </si>
  <si>
    <t xml:space="preserve">HeightDiff </t>
  </si>
  <si>
    <t xml:space="preserve">HighTwrSag </t>
  </si>
  <si>
    <t xml:space="preserve">HighTwrTension </t>
  </si>
  <si>
    <t xml:space="preserve">InitCurrent </t>
  </si>
  <si>
    <t xml:space="preserve">InitTemp </t>
  </si>
  <si>
    <t xml:space="preserve">KnownIce </t>
  </si>
  <si>
    <t xml:space="preserve">KnownKFactor </t>
  </si>
  <si>
    <t xml:space="preserve">KnownSag </t>
  </si>
  <si>
    <t xml:space="preserve">KnownTemp </t>
  </si>
  <si>
    <t xml:space="preserve">KnownTension </t>
  </si>
  <si>
    <t xml:space="preserve">KnownWind </t>
  </si>
  <si>
    <t xml:space="preserve">LibHeaderData </t>
  </si>
  <si>
    <t xml:space="preserve">LineDiameter </t>
  </si>
  <si>
    <t xml:space="preserve">LineGMR </t>
  </si>
  <si>
    <t xml:space="preserve">LineLibDataAccessed </t>
  </si>
  <si>
    <t xml:space="preserve">LineLibDataModified </t>
  </si>
  <si>
    <t xml:space="preserve">LinePerLength </t>
  </si>
  <si>
    <t xml:space="preserve">LinePerLengthUnit </t>
  </si>
  <si>
    <t xml:space="preserve">LineResistT1 </t>
  </si>
  <si>
    <t xml:space="preserve">LineResistT2 </t>
  </si>
  <si>
    <t>Reactor</t>
  </si>
  <si>
    <t xml:space="preserve">Amp </t>
  </si>
  <si>
    <t xml:space="preserve">Checker </t>
  </si>
  <si>
    <t xml:space="preserve">XRPos </t>
  </si>
  <si>
    <t xml:space="preserve">XRZero </t>
  </si>
  <si>
    <t xml:space="preserve">ZPos </t>
  </si>
  <si>
    <t xml:space="preserve">ZZero </t>
  </si>
  <si>
    <t>REACTOR DATA</t>
  </si>
  <si>
    <t xml:space="preserve">LineRulingSpan </t>
  </si>
  <si>
    <t xml:space="preserve">LineSeparation </t>
  </si>
  <si>
    <t xml:space="preserve">LineTemp </t>
  </si>
  <si>
    <t xml:space="preserve">LineTension </t>
  </si>
  <si>
    <t xml:space="preserve">LoadedIce </t>
  </si>
  <si>
    <t xml:space="preserve">LoadedKFactor </t>
  </si>
  <si>
    <t xml:space="preserve">LoadedWeight </t>
  </si>
  <si>
    <t xml:space="preserve">LoadedWind </t>
  </si>
  <si>
    <t xml:space="preserve">LowTwrSag </t>
  </si>
  <si>
    <t xml:space="preserve">LowTwrTension </t>
  </si>
  <si>
    <t xml:space="preserve">NorthLatitude </t>
  </si>
  <si>
    <t xml:space="preserve">NumOfEarthLayers </t>
  </si>
  <si>
    <t xml:space="preserve">OperatingAmp </t>
  </si>
  <si>
    <t xml:space="preserve">PhaseAX </t>
  </si>
  <si>
    <t xml:space="preserve">PhaseAY </t>
  </si>
  <si>
    <t xml:space="preserve">PhaseBX </t>
  </si>
  <si>
    <t xml:space="preserve">PhaseBY </t>
  </si>
  <si>
    <t xml:space="preserve">PhaseCX </t>
  </si>
  <si>
    <t xml:space="preserve">PhaseCY </t>
  </si>
  <si>
    <t xml:space="preserve">PhaseDomain </t>
  </si>
  <si>
    <t xml:space="preserve">RadionTension </t>
  </si>
  <si>
    <t xml:space="preserve">SolarAbsorb </t>
  </si>
  <si>
    <t xml:space="preserve">SteadyTransient </t>
  </si>
  <si>
    <t xml:space="preserve">SteelDensity </t>
  </si>
  <si>
    <t xml:space="preserve">StrandsALCU </t>
  </si>
  <si>
    <t xml:space="preserve">StrandsSteel </t>
  </si>
  <si>
    <t xml:space="preserve">SunTime </t>
  </si>
  <si>
    <t xml:space="preserve">TempAtAllowableAmp </t>
  </si>
  <si>
    <t xml:space="preserve">TowerAvgDistance </t>
  </si>
  <si>
    <t xml:space="preserve">TowerAvgUnit </t>
  </si>
  <si>
    <t xml:space="preserve">TowerGroundResistance </t>
  </si>
  <si>
    <t xml:space="preserve">TowerSegmented </t>
  </si>
  <si>
    <t xml:space="preserve">Transposed </t>
  </si>
  <si>
    <t xml:space="preserve">WindDirection </t>
  </si>
  <si>
    <t xml:space="preserve">WindSpeed </t>
  </si>
  <si>
    <t>Length</t>
  </si>
  <si>
    <t>Length Unit</t>
  </si>
  <si>
    <t>_eF=CHOOSE(_eN[UnitSystem] + 1, "Ohms per", "Ohms")</t>
  </si>
  <si>
    <t>_eF=CHOOSE(_eN[LengthUnit] + 1, "ft", "mile", "m", "km")</t>
  </si>
  <si>
    <t>_eF=Round(_eN[Tolerance], 1)</t>
  </si>
  <si>
    <t>_eF=Round(_eN[Length], 1)</t>
  </si>
  <si>
    <t>_eF=Round(_eN[BaseTemp1], 0)</t>
  </si>
  <si>
    <t>_eF=Round(_eN[BaseTemp2], 0)</t>
  </si>
  <si>
    <t>_eF=Round(_eN[MinTemp], 0)</t>
  </si>
  <si>
    <t>_eF=Round(_eN[MaxTemp], 0)</t>
  </si>
  <si>
    <t>Base T1 (°C)</t>
  </si>
  <si>
    <t xml:space="preserve"> Base T2 (°C)</t>
  </si>
  <si>
    <t>Minimum (°C)</t>
  </si>
  <si>
    <t xml:space="preserve"> Maximum (°C)</t>
  </si>
  <si>
    <t>_eF=Fixed(_eN[RPos], 1)</t>
  </si>
  <si>
    <t>_eF=Fixed(_eN[RPos2], 1)</t>
  </si>
  <si>
    <t>_eF=Fixed(_eN[XPos], 1)</t>
  </si>
  <si>
    <t>_eF=Fixed(_eN[YPos], 1)</t>
  </si>
  <si>
    <t>R1</t>
  </si>
  <si>
    <t>R2</t>
  </si>
  <si>
    <t>Positive</t>
  </si>
  <si>
    <t>Negative</t>
  </si>
  <si>
    <t>_eF=Fixed(_eN[RNeg], 1)</t>
  </si>
  <si>
    <t>_eF=Fixed(_eN[RNeg2], 1)</t>
  </si>
  <si>
    <t>_eF=Fixed(_eN[XNeg], 1)</t>
  </si>
  <si>
    <t>_eF=Fixed(_eN[YNeg], 1)</t>
  </si>
  <si>
    <t>Zero</t>
  </si>
  <si>
    <t>_eF=Fixed(_eN[RZero], 1)</t>
  </si>
  <si>
    <t>_eF=Fixed(_eN[RZero2], 1)</t>
  </si>
  <si>
    <t>_eF=Fixed(_eN[XZero], 1)</t>
  </si>
  <si>
    <t>_eF=Fixed(_eN[YZero], 1)</t>
  </si>
  <si>
    <t>Impedance per conductor</t>
  </si>
  <si>
    <t>Device9_WorksheetName</t>
  </si>
  <si>
    <t>Device9_XmlTag</t>
  </si>
  <si>
    <t>Device9_DataAddress</t>
  </si>
  <si>
    <t>Current6</t>
  </si>
  <si>
    <t>Current7</t>
  </si>
  <si>
    <t>Current8</t>
  </si>
  <si>
    <t>Current9</t>
  </si>
  <si>
    <t>CurrentUnit</t>
  </si>
  <si>
    <t>Time1</t>
  </si>
  <si>
    <t>Time10</t>
  </si>
  <si>
    <t>Time11</t>
  </si>
  <si>
    <t>Time12</t>
  </si>
  <si>
    <t>Time13</t>
  </si>
  <si>
    <t>Time14</t>
  </si>
  <si>
    <t>Time15</t>
  </si>
  <si>
    <t>Time16</t>
  </si>
  <si>
    <t>Time17</t>
  </si>
  <si>
    <t>Time18</t>
  </si>
  <si>
    <t>Time19</t>
  </si>
  <si>
    <t>Time2</t>
  </si>
  <si>
    <t>Time20</t>
  </si>
  <si>
    <t>Time3</t>
  </si>
  <si>
    <t>Time4</t>
  </si>
  <si>
    <t>Time5</t>
  </si>
  <si>
    <t>Time6</t>
  </si>
  <si>
    <t>Time7</t>
  </si>
  <si>
    <t>Time8</t>
  </si>
  <si>
    <t>Time9</t>
  </si>
  <si>
    <t>Project</t>
  </si>
  <si>
    <t>Location</t>
  </si>
  <si>
    <t>Date</t>
  </si>
  <si>
    <t>Revision</t>
  </si>
  <si>
    <t>Quantity</t>
  </si>
  <si>
    <t>Description</t>
  </si>
  <si>
    <t>SF</t>
  </si>
  <si>
    <t>LRC</t>
  </si>
  <si>
    <t>Inertia</t>
  </si>
  <si>
    <t>Full Load</t>
  </si>
  <si>
    <t>PdeAction</t>
  </si>
  <si>
    <t>PdeDumpster</t>
  </si>
  <si>
    <t>PdeNewID</t>
  </si>
  <si>
    <t>PdeStatus</t>
  </si>
  <si>
    <t>PdeConfig</t>
  </si>
  <si>
    <t>LocX</t>
  </si>
  <si>
    <t>LocY</t>
  </si>
  <si>
    <t>ExtRef</t>
  </si>
  <si>
    <t>FixedLoc</t>
  </si>
  <si>
    <t>Hidden</t>
  </si>
  <si>
    <t>MetafileName</t>
  </si>
  <si>
    <t>Orientation</t>
  </si>
  <si>
    <t>SymbolSize</t>
  </si>
  <si>
    <t>SymbolType</t>
  </si>
  <si>
    <t>LocT</t>
  </si>
  <si>
    <t>LocL</t>
  </si>
  <si>
    <t>LocB</t>
  </si>
  <si>
    <t>LocR</t>
  </si>
  <si>
    <t>Color</t>
  </si>
  <si>
    <t>CSDGroup</t>
  </si>
  <si>
    <t>GUID_SPEL</t>
  </si>
  <si>
    <t>GUID_GIS</t>
  </si>
  <si>
    <t>GUID_EXC</t>
  </si>
  <si>
    <t>GUID_ACC</t>
  </si>
  <si>
    <t>GUID_EDPP</t>
  </si>
  <si>
    <t>AlteredBy</t>
  </si>
  <si>
    <t>AlteredTime</t>
  </si>
  <si>
    <t>ANSIMF</t>
  </si>
  <si>
    <t>Bus</t>
  </si>
  <si>
    <t>CheckedBy</t>
  </si>
  <si>
    <t>CheckedTime</t>
  </si>
  <si>
    <t>CheckerCommentPage</t>
  </si>
  <si>
    <t>CheckerPageEstimation</t>
  </si>
  <si>
    <t>CheckerPageFive</t>
  </si>
  <si>
    <t>CheckerPageFour</t>
  </si>
  <si>
    <t>CheckerPageLoad</t>
  </si>
  <si>
    <t>CheckerPageOne</t>
  </si>
  <si>
    <t>CheckerPageProtect</t>
  </si>
  <si>
    <t>CheckerPageReliable</t>
  </si>
  <si>
    <t>CheckerPageSix</t>
  </si>
  <si>
    <t>CheckerPageStartCat</t>
  </si>
  <si>
    <t>CheckerPageStartCat2</t>
  </si>
  <si>
    <t>CheckerPageStartingDevice</t>
  </si>
  <si>
    <t>CheckerPageStatorcurveCurrent</t>
  </si>
  <si>
    <t>CheckerPageStatorcurveTime</t>
  </si>
  <si>
    <t>CheckerPageThree</t>
  </si>
  <si>
    <t>CheckerPageTwo</t>
  </si>
  <si>
    <t>ContDF</t>
  </si>
  <si>
    <t>DataRevs</t>
  </si>
  <si>
    <t>DeltaY</t>
  </si>
  <si>
    <t>EFF100</t>
  </si>
  <si>
    <t>EFF50</t>
  </si>
  <si>
    <t>EFF75</t>
  </si>
  <si>
    <t>GroundingAmp</t>
  </si>
  <si>
    <t>GroundingType</t>
  </si>
  <si>
    <t>HarmType</t>
  </si>
  <si>
    <t>HeaterR</t>
  </si>
  <si>
    <t>HP</t>
  </si>
  <si>
    <t>HP_KW</t>
  </si>
  <si>
    <t>ID</t>
  </si>
  <si>
    <t>IFL</t>
  </si>
  <si>
    <t>IID</t>
  </si>
  <si>
    <t>InService</t>
  </si>
  <si>
    <t>InterDF</t>
  </si>
  <si>
    <t>Issue</t>
  </si>
  <si>
    <t>KV</t>
  </si>
  <si>
    <t>ModelCKTType</t>
  </si>
  <si>
    <t>MotorType</t>
  </si>
  <si>
    <t>MVA</t>
  </si>
  <si>
    <t>MVAButton</t>
  </si>
  <si>
    <t>PEDBIID</t>
  </si>
  <si>
    <t>PercentLoad0</t>
  </si>
  <si>
    <t>PercentLoad1</t>
  </si>
  <si>
    <t>PercentLoad2</t>
  </si>
  <si>
    <t>PercentLoad3</t>
  </si>
  <si>
    <t>PercentLoad4</t>
  </si>
  <si>
    <t>PercentLoad5</t>
  </si>
  <si>
    <t>PercentLoad6</t>
  </si>
  <si>
    <t>PercentLoad7</t>
  </si>
  <si>
    <t>PercentLoad8</t>
  </si>
  <si>
    <t>PercentLoad9</t>
  </si>
  <si>
    <t>PF100</t>
  </si>
  <si>
    <t>PF50</t>
  </si>
  <si>
    <t>PF75</t>
  </si>
  <si>
    <t>PFlr</t>
  </si>
  <si>
    <t>Phase</t>
  </si>
  <si>
    <t>PhaseConnection</t>
  </si>
  <si>
    <t>Poles</t>
  </si>
  <si>
    <t>RatedSlip</t>
  </si>
  <si>
    <t>SP3Wire</t>
  </si>
  <si>
    <t>SpareDF</t>
  </si>
  <si>
    <t>TdP</t>
  </si>
  <si>
    <t>UseDMF</t>
  </si>
  <si>
    <t>UseSF</t>
  </si>
  <si>
    <t>ValidEquipmentCable</t>
  </si>
  <si>
    <t>X</t>
  </si>
  <si>
    <t>X_R</t>
  </si>
  <si>
    <t>X0</t>
  </si>
  <si>
    <t>X2</t>
  </si>
  <si>
    <t>XP</t>
  </si>
  <si>
    <t>XPP</t>
  </si>
  <si>
    <t>BeginingTime1</t>
  </si>
  <si>
    <t>BeginingTime10</t>
  </si>
  <si>
    <t>BeginingTime2</t>
  </si>
  <si>
    <t>BeginingTime3</t>
  </si>
  <si>
    <t>BeginingTime4</t>
  </si>
  <si>
    <t>BeginingTime5</t>
  </si>
  <si>
    <t>BeginingTime6</t>
  </si>
  <si>
    <t>Catgory1</t>
  </si>
  <si>
    <t>Catgory10</t>
  </si>
  <si>
    <t>Catgory2</t>
  </si>
  <si>
    <t>Catgory3</t>
  </si>
  <si>
    <t>Catgory4</t>
  </si>
  <si>
    <t>Catgory5</t>
  </si>
  <si>
    <t>Catgory6</t>
  </si>
  <si>
    <t>Catgory7</t>
  </si>
  <si>
    <t>Catgory8</t>
  </si>
  <si>
    <t>Catgory9</t>
  </si>
  <si>
    <t>EndingTime1</t>
  </si>
  <si>
    <t>EndingTime10</t>
  </si>
  <si>
    <t>EndingTime2</t>
  </si>
  <si>
    <t>EndingTime3</t>
  </si>
  <si>
    <t>EndingTime4</t>
  </si>
  <si>
    <t>EndingTime5</t>
  </si>
  <si>
    <t>EndingTime6</t>
  </si>
  <si>
    <t>EndingTime7</t>
  </si>
  <si>
    <t>EndingTime8</t>
  </si>
  <si>
    <t>EndingTime9</t>
  </si>
  <si>
    <t>FinalLoad1</t>
  </si>
  <si>
    <t>FinalLoad10</t>
  </si>
  <si>
    <t>FinalLoad2</t>
  </si>
  <si>
    <t>FinalLoad3</t>
  </si>
  <si>
    <t>FinalLoad4</t>
  </si>
  <si>
    <t>FinalLoad5</t>
  </si>
  <si>
    <t>FinalLoad6</t>
  </si>
  <si>
    <t>FinalLoad7</t>
  </si>
  <si>
    <t>FinalLoad8</t>
  </si>
  <si>
    <t>FinalLoad9</t>
  </si>
  <si>
    <t>StartingLoad1</t>
  </si>
  <si>
    <t>StartingLoad10</t>
  </si>
  <si>
    <t>StartingLoad2</t>
  </si>
  <si>
    <t>StartingLoad3</t>
  </si>
  <si>
    <t>StartingLoad4</t>
  </si>
  <si>
    <t>StartingLoad5</t>
  </si>
  <si>
    <t>StartingLoad6</t>
  </si>
  <si>
    <t>StartingLoad7</t>
  </si>
  <si>
    <t>StartingLoad8</t>
  </si>
  <si>
    <t>StartingLoad9</t>
  </si>
  <si>
    <t>A0</t>
  </si>
  <si>
    <t>A1</t>
  </si>
  <si>
    <t>A2</t>
  </si>
  <si>
    <t>AsyMultiplier</t>
  </si>
  <si>
    <t>BasekV</t>
  </si>
  <si>
    <t>CouplerRpm</t>
  </si>
  <si>
    <t>CouplerWR2</t>
  </si>
  <si>
    <t>D1</t>
  </si>
  <si>
    <t>D2</t>
  </si>
  <si>
    <t>DataType</t>
  </si>
  <si>
    <t>EquipName</t>
  </si>
  <si>
    <t>FDRTag</t>
  </si>
  <si>
    <t>HarmonicSourceID</t>
  </si>
  <si>
    <t>HeaterLibName</t>
  </si>
  <si>
    <t>Info_CableL</t>
  </si>
  <si>
    <t>Info_FLA</t>
  </si>
  <si>
    <t>Info_H</t>
  </si>
  <si>
    <t>Info_HP</t>
  </si>
  <si>
    <t>Info_KV</t>
  </si>
  <si>
    <t>Info_Load1</t>
  </si>
  <si>
    <t>Info_Load10</t>
  </si>
  <si>
    <t>Info_Load2</t>
  </si>
  <si>
    <t>Info_Load3</t>
  </si>
  <si>
    <t>Info_Load4</t>
  </si>
  <si>
    <t>Info_Load5</t>
  </si>
  <si>
    <t>Info_Load6</t>
  </si>
  <si>
    <t>Info_Load7</t>
  </si>
  <si>
    <t>Info_Load8</t>
  </si>
  <si>
    <t>Info_Load9</t>
  </si>
  <si>
    <t>Info_LRC</t>
  </si>
  <si>
    <t>Info_LRPF</t>
  </si>
  <si>
    <t>Info_PF</t>
  </si>
  <si>
    <t>Info_Poles</t>
  </si>
  <si>
    <t>Info_Roh</t>
  </si>
  <si>
    <t>Info_SF</t>
  </si>
  <si>
    <t>Info_Status</t>
  </si>
  <si>
    <t>Info_Tfl</t>
  </si>
  <si>
    <t>Info_Tnl</t>
  </si>
  <si>
    <t>Info_Xsc</t>
  </si>
  <si>
    <t>K1</t>
  </si>
  <si>
    <t>K2</t>
  </si>
  <si>
    <t>LdMdlPowerBase</t>
  </si>
  <si>
    <t>LibraryField1</t>
  </si>
  <si>
    <t>LibraryField2</t>
  </si>
  <si>
    <t>LibraryField3</t>
  </si>
  <si>
    <t>LibraryField4</t>
  </si>
  <si>
    <t>LibraryField5</t>
  </si>
  <si>
    <t>LibraryField6</t>
  </si>
  <si>
    <t>LibraryField7</t>
  </si>
  <si>
    <t>LibraryField8</t>
  </si>
  <si>
    <t>LibraryField9</t>
  </si>
  <si>
    <t>LoadLibModelID</t>
  </si>
  <si>
    <t>LoadRpm</t>
  </si>
  <si>
    <t>LoadTorqueType</t>
  </si>
  <si>
    <t>LoadWR2</t>
  </si>
  <si>
    <t>LockCold</t>
  </si>
  <si>
    <t>LockHot</t>
  </si>
  <si>
    <t>LRTorque</t>
  </si>
  <si>
    <t>MachineWR2</t>
  </si>
  <si>
    <t>MaxTorque</t>
  </si>
  <si>
    <t>MFRName</t>
  </si>
  <si>
    <t>ModelLibApp</t>
  </si>
  <si>
    <t>ModelLibID</t>
  </si>
  <si>
    <t>ModelType</t>
  </si>
  <si>
    <t>MsCurveType</t>
  </si>
  <si>
    <t>MsDeviceFlag</t>
  </si>
  <si>
    <t>MsSmoothFlag</t>
  </si>
  <si>
    <t>NPLibName</t>
  </si>
  <si>
    <t>OneLineDWG</t>
  </si>
  <si>
    <t>Priority</t>
  </si>
  <si>
    <t>PurchasingDate</t>
  </si>
  <si>
    <t>ReferenceDWG</t>
  </si>
  <si>
    <t>ReferencekVSel</t>
  </si>
  <si>
    <t>ShowCurve1</t>
  </si>
  <si>
    <t>ShowCurve2</t>
  </si>
  <si>
    <t>ShowCurve3</t>
  </si>
  <si>
    <t>St_Kvar</t>
  </si>
  <si>
    <t>St_SwitchingTime</t>
  </si>
  <si>
    <t>St_SwitchingType</t>
  </si>
  <si>
    <t>St_Tap</t>
  </si>
  <si>
    <t>StallColdStart</t>
  </si>
  <si>
    <t>StallHotStart</t>
  </si>
  <si>
    <t>StartDevAmpLimit</t>
  </si>
  <si>
    <t>StartType</t>
  </si>
  <si>
    <t>StatorCurve</t>
  </si>
  <si>
    <t>TorsionEffect</t>
  </si>
  <si>
    <t>TsFullLoad</t>
  </si>
  <si>
    <t>TsNoLoad</t>
  </si>
  <si>
    <t>UDBasekV</t>
  </si>
  <si>
    <t>UserField1</t>
  </si>
  <si>
    <t>UserField2</t>
  </si>
  <si>
    <t>UserField3</t>
  </si>
  <si>
    <t>UserField4</t>
  </si>
  <si>
    <t>UserField5</t>
  </si>
  <si>
    <t>UserField6</t>
  </si>
  <si>
    <t>UserField7</t>
  </si>
  <si>
    <t>Vst2</t>
  </si>
  <si>
    <t>Vst3</t>
  </si>
  <si>
    <t>CommentText</t>
  </si>
  <si>
    <t>FailureRate</t>
  </si>
  <si>
    <t>LibRating</t>
  </si>
  <si>
    <t>LibSource</t>
  </si>
  <si>
    <t>LibType</t>
  </si>
  <si>
    <t>LoadSector</t>
  </si>
  <si>
    <t>MTTR</t>
  </si>
  <si>
    <t>NoOfLoads</t>
  </si>
  <si>
    <t>OutageRate</t>
  </si>
  <si>
    <t>OutageTime</t>
  </si>
  <si>
    <t>PermFailureRate</t>
  </si>
  <si>
    <t>ReplaceTime</t>
  </si>
  <si>
    <t>SpareAvail</t>
  </si>
  <si>
    <t>SwitchTime</t>
  </si>
  <si>
    <t>UnitLength</t>
  </si>
  <si>
    <t>Current1</t>
  </si>
  <si>
    <t>Current10</t>
  </si>
  <si>
    <t>Current11</t>
  </si>
  <si>
    <t>Current12</t>
  </si>
  <si>
    <t>Current13</t>
  </si>
  <si>
    <t>Current14</t>
  </si>
  <si>
    <t>Current15</t>
  </si>
  <si>
    <t>Current16</t>
  </si>
  <si>
    <t>Current17</t>
  </si>
  <si>
    <t>Current18</t>
  </si>
  <si>
    <t>Current19</t>
  </si>
  <si>
    <t>Current2</t>
  </si>
  <si>
    <t>Current20</t>
  </si>
  <si>
    <t>Current3</t>
  </si>
  <si>
    <t>Current4</t>
  </si>
  <si>
    <t>Current5</t>
  </si>
  <si>
    <t>Contract #</t>
  </si>
  <si>
    <t>Config.</t>
  </si>
  <si>
    <t>ETAP Free Format Microsoft Excel Data Exchange - Export Template</t>
  </si>
  <si>
    <t>DataType1</t>
  </si>
  <si>
    <t>DataType2</t>
  </si>
  <si>
    <t>DataType3</t>
  </si>
  <si>
    <t>DataType4</t>
  </si>
  <si>
    <t>DataType5</t>
  </si>
  <si>
    <t>Frequency (Hz)</t>
  </si>
  <si>
    <t>IndMotor</t>
  </si>
  <si>
    <t>Datasheet</t>
  </si>
  <si>
    <t>Tabular</t>
  </si>
  <si>
    <t>SynMotor</t>
  </si>
  <si>
    <t>Cable</t>
  </si>
  <si>
    <t>Xform2W</t>
  </si>
  <si>
    <t>DataTypes</t>
  </si>
  <si>
    <t>ExportParams</t>
  </si>
  <si>
    <t>ParamName</t>
  </si>
  <si>
    <t>ParamValue</t>
  </si>
  <si>
    <t>ETAP Free Format Microsoft Excel Data Exchange - Data for Use in Formulas</t>
  </si>
  <si>
    <t>ProjectInfo</t>
  </si>
  <si>
    <t>Remark</t>
  </si>
  <si>
    <t>location of data type values, the program will update these values</t>
  </si>
  <si>
    <t>location of frequency value, the program will update this value</t>
  </si>
  <si>
    <t>location of project information, the program will update this value</t>
  </si>
  <si>
    <r>
      <t xml:space="preserve">ETAP Element Xml Tags </t>
    </r>
    <r>
      <rPr>
        <sz val="10"/>
        <rFont val="Arial"/>
        <family val="2"/>
      </rPr>
      <t>- for internal program use, lists the elements for which export templates are available</t>
    </r>
  </si>
  <si>
    <r>
      <t>Format Types</t>
    </r>
    <r>
      <rPr>
        <sz val="10"/>
        <rFont val="Arial"/>
        <family val="2"/>
      </rPr>
      <t xml:space="preserve"> - for internal program use, lists types of supported formats</t>
    </r>
  </si>
  <si>
    <t>Address_DataTypes</t>
  </si>
  <si>
    <t>Address_Frequency</t>
  </si>
  <si>
    <t>Address_ProjectInfo</t>
  </si>
  <si>
    <t>Motor ID</t>
  </si>
  <si>
    <t>Priority6</t>
  </si>
  <si>
    <t>Priority7</t>
  </si>
  <si>
    <t>Priority8</t>
  </si>
  <si>
    <t>Priority9</t>
  </si>
  <si>
    <t>Priority10</t>
  </si>
  <si>
    <t>OverloadPercent</t>
  </si>
  <si>
    <t>PFOver</t>
  </si>
  <si>
    <t>PF0</t>
  </si>
  <si>
    <t>EFFOver</t>
  </si>
  <si>
    <t>FLA0</t>
  </si>
  <si>
    <t>FLAButton</t>
  </si>
  <si>
    <t>Loading Categories</t>
  </si>
  <si>
    <t>Load Prorities</t>
  </si>
  <si>
    <t>Design</t>
  </si>
  <si>
    <t>Brake</t>
  </si>
  <si>
    <t>Winter Load</t>
  </si>
  <si>
    <t>Start Up</t>
  </si>
  <si>
    <t>Emergency</t>
  </si>
  <si>
    <t>Shutdown</t>
  </si>
  <si>
    <t>Accident</t>
  </si>
  <si>
    <t>Load Cat 10</t>
  </si>
  <si>
    <t>LRVaHp</t>
  </si>
  <si>
    <t>NemaCode</t>
  </si>
  <si>
    <t>Engineer</t>
  </si>
  <si>
    <t>Summer</t>
  </si>
  <si>
    <t>System Unit</t>
  </si>
  <si>
    <t>English</t>
  </si>
  <si>
    <t>Data Type</t>
  </si>
  <si>
    <t>[ID]</t>
  </si>
  <si>
    <t>[Description]</t>
  </si>
  <si>
    <t>Induction Motor</t>
  </si>
  <si>
    <t>Device1_WorksheetName</t>
  </si>
  <si>
    <t>Device1_XmlTag</t>
  </si>
  <si>
    <t>Device1_DataAddress</t>
  </si>
  <si>
    <t>_eF=CHOOSE((_eN[DataType] + 1), DataType0, DataType1, DataType2, DataType3, DataType4, DataType5, DataType6, DataType7, DataType8, DataType9)</t>
  </si>
  <si>
    <t>_eF=CHOOSE((_eN[Priority]+1), Priority0, Priority1, Priority2, Priority3, Priority4, Priority5, Priority6, Priority7, Priority8, Priority9)</t>
  </si>
  <si>
    <t>[PdeStatus]</t>
  </si>
  <si>
    <t>[Quantity]</t>
  </si>
  <si>
    <t>[SF]</t>
  </si>
  <si>
    <t>_eF=FIXED(_eN[PF100], 1)</t>
  </si>
  <si>
    <t>_eF=FIXED(_eN[PF75], 1)</t>
  </si>
  <si>
    <t>_eF=FIXED(_eN[PF50], 1)</t>
  </si>
  <si>
    <t>_eF=FIXED(_eN[EFF100], 1)</t>
  </si>
  <si>
    <t>_eF=FIXED(_eN[EFF75], 1)</t>
  </si>
  <si>
    <t>_eF=FIXED(_eN[EFF50], 1)</t>
  </si>
  <si>
    <t>% Load 1</t>
  </si>
  <si>
    <t>% Load 2</t>
  </si>
  <si>
    <t>% Load 3</t>
  </si>
  <si>
    <t>% Load 4</t>
  </si>
  <si>
    <t>% Load 5</t>
  </si>
  <si>
    <t>% Load 6</t>
  </si>
  <si>
    <t>% Load 7</t>
  </si>
  <si>
    <t>% Load 8</t>
  </si>
  <si>
    <t>% Load 9</t>
  </si>
  <si>
    <t>% Load 10</t>
  </si>
  <si>
    <t>RUN_INT_SP</t>
  </si>
  <si>
    <t>_eF=IF(_eB[InService] = True, 1, 0)</t>
  </si>
  <si>
    <t>Service Type 
1 = Inservice</t>
  </si>
  <si>
    <t>Phase Connection</t>
  </si>
  <si>
    <t>Cont DF</t>
  </si>
  <si>
    <t>[ContDF]</t>
  </si>
  <si>
    <t>[InterDF]</t>
  </si>
  <si>
    <t>Interm DF</t>
  </si>
  <si>
    <t>Spare DF</t>
  </si>
  <si>
    <t>[SpareDF]</t>
  </si>
  <si>
    <t>PF (100%)</t>
  </si>
  <si>
    <t>PF (75%)</t>
  </si>
  <si>
    <t>PF (50%)</t>
  </si>
  <si>
    <t>EFF (100%)</t>
  </si>
  <si>
    <t>EFF (75%)</t>
  </si>
  <si>
    <t>EFF (50%)</t>
  </si>
  <si>
    <t>% Locked Rotor Current</t>
  </si>
  <si>
    <t>_eF=Fixed(_eN[LRC], 0)</t>
  </si>
  <si>
    <t>% Starting PF</t>
  </si>
  <si>
    <t>_eF=FIXED(_eN[PFlr], 1)</t>
  </si>
  <si>
    <t>Starting Device</t>
  </si>
  <si>
    <t>[StartType]</t>
  </si>
  <si>
    <t>Delta-Y Connection</t>
  </si>
  <si>
    <t>Rated RPM</t>
  </si>
  <si>
    <t>% Slip</t>
  </si>
  <si>
    <t>Service Factor</t>
  </si>
  <si>
    <t>Stall Time Hot Start</t>
  </si>
  <si>
    <t>Stall Time Cold Start</t>
  </si>
  <si>
    <t>[StallHotStart]</t>
  </si>
  <si>
    <t>[StallColdStart]</t>
  </si>
  <si>
    <t>A10:AF10</t>
  </si>
  <si>
    <t>Device2_WorksheetName</t>
  </si>
  <si>
    <t>Device2_XmlTag</t>
  </si>
  <si>
    <t>Device2_DataAddress</t>
  </si>
  <si>
    <t>Synchronous Motor</t>
  </si>
  <si>
    <t>_eF=IF(_eN[Phase] = 1, CHOOSE((_eN[PhaseConnection]+1), "A", "B", "C", "AB", "BC", "CA"), "")</t>
  </si>
  <si>
    <t>worksheet name</t>
  </si>
  <si>
    <t>xml tag of the element whose fields are listed in the worksheet; select from dropdown list</t>
  </si>
  <si>
    <t>address of the row and columns having mapping fields and or formulas; this address should have only one row; the row number in this address is the one at which data listing will begin</t>
  </si>
  <si>
    <t>Device3_WorksheetName</t>
  </si>
  <si>
    <t>Device3_XmlTag</t>
  </si>
  <si>
    <t>Device3_DataAddress</t>
  </si>
  <si>
    <t>Equipment ID</t>
  </si>
  <si>
    <t>Len</t>
  </si>
  <si>
    <t>Node</t>
  </si>
  <si>
    <t>Polarity</t>
  </si>
  <si>
    <t>Mirrored</t>
  </si>
  <si>
    <t>Locked</t>
  </si>
  <si>
    <t>OtiGUID</t>
  </si>
  <si>
    <t>Purged</t>
  </si>
  <si>
    <t>Area</t>
  </si>
  <si>
    <t>AsymmRMS</t>
  </si>
  <si>
    <t>BusReferenceName</t>
  </si>
  <si>
    <t>BusReferenceNumber</t>
  </si>
  <si>
    <t>CheckerArcFlash</t>
  </si>
  <si>
    <t>CheckerHarmonicPage</t>
  </si>
  <si>
    <t>CheckerInfoPage</t>
  </si>
  <si>
    <t>CheckerProtection</t>
  </si>
  <si>
    <t>CheckerRatingPage</t>
  </si>
  <si>
    <t>CheckerReliablePage</t>
  </si>
  <si>
    <t>CheckerRemarksPage</t>
  </si>
  <si>
    <t>CheckerUnbalance</t>
  </si>
  <si>
    <t>ContinuousAmp</t>
  </si>
  <si>
    <t>Crest</t>
  </si>
  <si>
    <t>DMax</t>
  </si>
  <si>
    <t>DMin</t>
  </si>
  <si>
    <t>HarmonicDistortionLimit</t>
  </si>
  <si>
    <t>HarmonicInfluenceCategory</t>
  </si>
  <si>
    <t>InServiceState</t>
  </si>
  <si>
    <t>KWButton</t>
  </si>
  <si>
    <t>NominalkV</t>
  </si>
  <si>
    <t>Peak</t>
  </si>
  <si>
    <t>RatingType</t>
  </si>
  <si>
    <t>Region</t>
  </si>
  <si>
    <t>RevCtrl</t>
  </si>
  <si>
    <t>Standard</t>
  </si>
  <si>
    <t>SymmRMS</t>
  </si>
  <si>
    <t>VAng</t>
  </si>
  <si>
    <t>VAngA</t>
  </si>
  <si>
    <t>VAngB</t>
  </si>
  <si>
    <t>VAngC</t>
  </si>
  <si>
    <t>VIHD</t>
  </si>
  <si>
    <t>VMag</t>
  </si>
  <si>
    <t>VMagA</t>
  </si>
  <si>
    <t>VMagB</t>
  </si>
  <si>
    <t>VMagC</t>
  </si>
  <si>
    <t>VTHD</t>
  </si>
  <si>
    <t>Zone</t>
  </si>
  <si>
    <t>ArcFlashAutoUpdate</t>
  </si>
  <si>
    <t>AvailableProtectionRating</t>
  </si>
  <si>
    <t>BusLoadingUpdatedTime</t>
  </si>
  <si>
    <t>CalcDataSource</t>
  </si>
  <si>
    <t>CalculatedBusLoading</t>
  </si>
  <si>
    <t>CalculatedFCT</t>
  </si>
  <si>
    <t>CalculatedIf</t>
  </si>
  <si>
    <t>CalculatedPDGID</t>
  </si>
  <si>
    <t>CalculatedPDIf</t>
  </si>
  <si>
    <t>CalculatedPDIID</t>
  </si>
  <si>
    <t>Category</t>
  </si>
  <si>
    <t>ConductorGap</t>
  </si>
  <si>
    <t>EquipmentName</t>
  </si>
  <si>
    <t>ExpMovableConductorBoundary</t>
  </si>
  <si>
    <t>FixedCircuitPartBoundary</t>
  </si>
  <si>
    <t>FixedCktPart</t>
  </si>
  <si>
    <t>FixedFCT</t>
  </si>
  <si>
    <t>LabelTemplate</t>
  </si>
  <si>
    <t>LargestMotorGID</t>
  </si>
  <si>
    <t>LargestMotorIID</t>
  </si>
  <si>
    <t>MainPDIsolated</t>
  </si>
  <si>
    <t>PDEBus</t>
  </si>
  <si>
    <t>PlotBusContAmp</t>
  </si>
  <si>
    <t>PlotBusLoading</t>
  </si>
  <si>
    <t>PlotBusLoadingOpt</t>
  </si>
  <si>
    <t>PlotBusSCWithstand</t>
  </si>
  <si>
    <t>PlotBusThermalLimit</t>
  </si>
  <si>
    <t>PlotLargestMtr</t>
  </si>
  <si>
    <t>PlotTotalXfmrInrush</t>
  </si>
  <si>
    <t>PlotTotalXfmrInrushOpt</t>
  </si>
  <si>
    <t>ProhibitedBoundary</t>
  </si>
  <si>
    <t>RestrictedBoundary</t>
  </si>
  <si>
    <t>ShockHazardCondition</t>
  </si>
  <si>
    <t>ShockHazardCondition1</t>
  </si>
  <si>
    <t>ShockHazardCondition2</t>
  </si>
  <si>
    <t>ShockHazardCondition3</t>
  </si>
  <si>
    <t>ShowAvailableEnergyTCC</t>
  </si>
  <si>
    <t>ShowCalcEnergyTCC</t>
  </si>
  <si>
    <t>SystemGrdType</t>
  </si>
  <si>
    <t>TCCPlotCurrentType</t>
  </si>
  <si>
    <t>UserDefBusLoading</t>
  </si>
  <si>
    <t>UserDefinedFCT</t>
  </si>
  <si>
    <t>UserDefinedGrdType</t>
  </si>
  <si>
    <t>UserDefinedIf</t>
  </si>
  <si>
    <t>UserDefinedPDGID</t>
  </si>
  <si>
    <t>UserDefinedPDIf</t>
  </si>
  <si>
    <t>UserDefinedPDIID</t>
  </si>
  <si>
    <t>WorkingDistance</t>
  </si>
  <si>
    <t>XfmrInrushCurrentUpdatedTime</t>
  </si>
  <si>
    <t>Initial Voltage (%)</t>
  </si>
  <si>
    <t>IEC</t>
  </si>
  <si>
    <t>Making kA</t>
  </si>
  <si>
    <t>Time Delay (s)</t>
  </si>
  <si>
    <t>Service Bkg. kA</t>
  </si>
  <si>
    <t>Ultimate Bkg. kA</t>
  </si>
  <si>
    <t>Device14_WorksheetName</t>
  </si>
  <si>
    <t>Device14_XmlTag</t>
  </si>
  <si>
    <t>Device14_DataAddress</t>
  </si>
  <si>
    <t>HVCB</t>
  </si>
  <si>
    <t>HVCB DATA</t>
  </si>
  <si>
    <t xml:space="preserve">ACBreaking </t>
  </si>
  <si>
    <t xml:space="preserve">AlarmClose </t>
  </si>
  <si>
    <t xml:space="preserve">AlarmOpen </t>
  </si>
  <si>
    <t xml:space="preserve">ansiMFR </t>
  </si>
  <si>
    <t xml:space="preserve">AnsiTRVDelayTime </t>
  </si>
  <si>
    <t xml:space="preserve">AnsiTRVRatedRate </t>
  </si>
  <si>
    <t xml:space="preserve">AnsiTRVTimeToPeak </t>
  </si>
  <si>
    <t xml:space="preserve">ansiTypeClass </t>
  </si>
  <si>
    <t xml:space="preserve">Breaking </t>
  </si>
  <si>
    <t xml:space="preserve">CheckerANSITRV </t>
  </si>
  <si>
    <t xml:space="preserve">CloseLatch </t>
  </si>
  <si>
    <t xml:space="preserve">CloseLatchCrest </t>
  </si>
  <si>
    <t xml:space="preserve">ContactPartingT </t>
  </si>
  <si>
    <t xml:space="preserve">Contin </t>
  </si>
  <si>
    <t xml:space="preserve">Cycles </t>
  </si>
  <si>
    <t xml:space="preserve">FPCFactor </t>
  </si>
  <si>
    <t xml:space="preserve">GenCB </t>
  </si>
  <si>
    <t xml:space="preserve">HasAssociation </t>
  </si>
  <si>
    <t xml:space="preserve">iecMFR </t>
  </si>
  <si>
    <t xml:space="preserve">iecTypeClass </t>
  </si>
  <si>
    <t xml:space="preserve">Interrupting </t>
  </si>
  <si>
    <t xml:space="preserve">IslandingCB </t>
  </si>
  <si>
    <t xml:space="preserve">Making </t>
  </si>
  <si>
    <t xml:space="preserve">MaxInterrupting </t>
  </si>
  <si>
    <t xml:space="preserve">MaxkV </t>
  </si>
  <si>
    <t xml:space="preserve">Normal </t>
  </si>
  <si>
    <t xml:space="preserve">Rated </t>
  </si>
  <si>
    <t xml:space="preserve">Test </t>
  </si>
  <si>
    <t xml:space="preserve">TimeDelay </t>
  </si>
  <si>
    <t xml:space="preserve">TRViec </t>
  </si>
  <si>
    <t>Has Association</t>
  </si>
  <si>
    <t>_eF=IF(_eN[HasAssociation] = 0, "No", "Yes")</t>
  </si>
  <si>
    <t>Is Generator CB</t>
  </si>
  <si>
    <t>_eF=IF(_eN[GenCB] = 1, "Yes", "No")</t>
  </si>
  <si>
    <t>Maximum kV</t>
  </si>
  <si>
    <t>Tot/Sym</t>
  </si>
  <si>
    <t>Rated Int. kA</t>
  </si>
  <si>
    <t>_eF=Round(_eN[Interrupting], 1)</t>
  </si>
  <si>
    <t>Max. Int. kA</t>
  </si>
  <si>
    <t>C &amp; L rms</t>
  </si>
  <si>
    <t>C &amp; L Peak</t>
  </si>
  <si>
    <t>Cycles</t>
  </si>
  <si>
    <t>Breaking kA</t>
  </si>
  <si>
    <t>Min. Delay</t>
  </si>
  <si>
    <t>FPC Factor</t>
  </si>
  <si>
    <t>TRV</t>
  </si>
  <si>
    <t>Ithr</t>
  </si>
  <si>
    <t>Tkr</t>
  </si>
  <si>
    <t>Device15_WorksheetName</t>
  </si>
  <si>
    <t>Device15_XmlTag</t>
  </si>
  <si>
    <t>Device15_DataAddress</t>
  </si>
  <si>
    <t>Fuse</t>
  </si>
  <si>
    <t xml:space="preserve">Continuous </t>
  </si>
  <si>
    <t xml:space="preserve">IECCurrent </t>
  </si>
  <si>
    <t xml:space="preserve">TestPF </t>
  </si>
  <si>
    <t xml:space="preserve">TRV </t>
  </si>
  <si>
    <t xml:space="preserve">Voltage </t>
  </si>
  <si>
    <t xml:space="preserve">LibMaxkV </t>
  </si>
  <si>
    <t xml:space="preserve">Manufacturer </t>
  </si>
  <si>
    <t xml:space="preserve">Speed </t>
  </si>
  <si>
    <t xml:space="preserve">Standard </t>
  </si>
  <si>
    <t>FUSE DATA</t>
  </si>
  <si>
    <t>Test PF</t>
  </si>
  <si>
    <t>Breaking</t>
  </si>
  <si>
    <t>SingleSwitch</t>
  </si>
  <si>
    <t>SINGLE POLE SWITCH DATA</t>
  </si>
  <si>
    <t xml:space="preserve">ContinCurrent </t>
  </si>
  <si>
    <t xml:space="preserve">EquipDesc </t>
  </si>
  <si>
    <t>_eF=Round(_eN[Voltage], 3)</t>
  </si>
  <si>
    <t>Cont. Amp</t>
  </si>
  <si>
    <t>_eF=Round(_eN[ContinCurrent], 1)</t>
  </si>
  <si>
    <t>BIL (kV)</t>
  </si>
  <si>
    <t>_eF=Round(_eN[BIL], 1)</t>
  </si>
  <si>
    <t>Momentary (kA)</t>
  </si>
  <si>
    <t>Device16_WorksheetName</t>
  </si>
  <si>
    <t>Device16_XmlTag</t>
  </si>
  <si>
    <t>Device16_DataAddress</t>
  </si>
  <si>
    <t>Device17_WorksheetName</t>
  </si>
  <si>
    <t>Device17_XmlTag</t>
  </si>
  <si>
    <t>Device17_DataAddress</t>
  </si>
  <si>
    <t>Contactor</t>
  </si>
  <si>
    <t xml:space="preserve">DropoutTime </t>
  </si>
  <si>
    <t xml:space="preserve">ContactorType </t>
  </si>
  <si>
    <t>CONTACTOR DATA</t>
  </si>
  <si>
    <t>Dropout Time (s)</t>
  </si>
  <si>
    <t>_eF=Round(_eN[DropoutTime], 3)</t>
  </si>
  <si>
    <t>Device18_WorksheetName</t>
  </si>
  <si>
    <t>Device18_XmlTag</t>
  </si>
  <si>
    <t>Device18_DataAddress</t>
  </si>
  <si>
    <t>Two-way Switch (Double Throw Switch)</t>
  </si>
  <si>
    <t xml:space="preserve">ToTerminalA </t>
  </si>
  <si>
    <t xml:space="preserve">ToTerminalB </t>
  </si>
  <si>
    <t xml:space="preserve">ToTerminalN </t>
  </si>
  <si>
    <t>Position A</t>
  </si>
  <si>
    <t>Position B</t>
  </si>
  <si>
    <t>DOUBLE THROW SWITCH DATA</t>
  </si>
  <si>
    <t>DoubleSwitch</t>
  </si>
  <si>
    <t>Device19_WorksheetName</t>
  </si>
  <si>
    <t>Device19_XmlTag</t>
  </si>
  <si>
    <t>Device19_DataAddress</t>
  </si>
  <si>
    <t>[EquipDesc]</t>
  </si>
  <si>
    <t>_eF=Round(_eN[Ithr], 2)</t>
  </si>
  <si>
    <t>_FormulaHelpers_!B3</t>
  </si>
  <si>
    <t>_FormulaHelpers_!A7:A16</t>
  </si>
  <si>
    <t>Transmission Line</t>
  </si>
  <si>
    <t>STATIC LOAD DATA</t>
  </si>
  <si>
    <t>Static Load</t>
  </si>
  <si>
    <t>Lumped Load</t>
  </si>
  <si>
    <t>LUMPED LOAD DATA</t>
  </si>
  <si>
    <t>Single Pole Switch</t>
  </si>
  <si>
    <t>Double Throw Switch</t>
  </si>
  <si>
    <t>Two-Winding Transformer</t>
  </si>
  <si>
    <t>Three-Winding Transformer</t>
  </si>
  <si>
    <t>Priority1</t>
  </si>
  <si>
    <t>Priority2</t>
  </si>
  <si>
    <t>Priority3</t>
  </si>
  <si>
    <t>Priority4</t>
  </si>
  <si>
    <t>Priority5</t>
  </si>
  <si>
    <t>DataType6</t>
  </si>
  <si>
    <t>DataType7</t>
  </si>
  <si>
    <t>DataType8</t>
  </si>
  <si>
    <t>DataType9</t>
  </si>
  <si>
    <t>DataType10</t>
  </si>
  <si>
    <t>CPT (cycle)</t>
  </si>
  <si>
    <t>State</t>
  </si>
  <si>
    <t>[InServiceState]</t>
  </si>
  <si>
    <t>Primary Voltage Unit</t>
  </si>
  <si>
    <t>Secondary Voltage Unit</t>
  </si>
  <si>
    <t>Pri-Sec Impedance Unit</t>
  </si>
  <si>
    <t>Tertiary Voltage Unit</t>
  </si>
  <si>
    <t>Pri-Ter Impedance Unit</t>
  </si>
  <si>
    <t>Sec-Ter Impedance Unit</t>
  </si>
  <si>
    <t>Pri-Sec Rated Power</t>
  </si>
  <si>
    <t>Pri-Sec Rated Power Unit</t>
  </si>
  <si>
    <t>Sec-Ter Rated Power</t>
  </si>
  <si>
    <t>Sec-Ter Rated Power Unit</t>
  </si>
  <si>
    <t>Pri-Ter Rated Power</t>
  </si>
  <si>
    <t>Pri-Ter Rated Power Unit</t>
  </si>
  <si>
    <t>Unit</t>
  </si>
  <si>
    <t>Value</t>
  </si>
  <si>
    <t>_eF=Round(_eN[AnsiZeroZ], 1)</t>
  </si>
  <si>
    <t>Voltage</t>
  </si>
  <si>
    <t>Primary</t>
  </si>
  <si>
    <t>Secondary</t>
  </si>
  <si>
    <t>Fixed Tap (%)</t>
  </si>
  <si>
    <t>_eF=Fixed(_eN[PrimPercentTap],1)</t>
  </si>
  <si>
    <t>_eF=Fixed(_eN[SecPercentTap],1)</t>
  </si>
  <si>
    <t>Present</t>
  </si>
  <si>
    <t>_eF=IF(_eN[PrimCheckBox]=1, "Yes", "No")</t>
  </si>
  <si>
    <t>_eF=IF(_eN[SecCheckBox]=1, "Yes", "No")</t>
  </si>
  <si>
    <t>Control V (%)</t>
  </si>
  <si>
    <t>On-Load Tap Changer (OLTC)</t>
  </si>
  <si>
    <t>Connection</t>
  </si>
  <si>
    <t>_eF=IF(_eN[PrimCheckBox]=1, Round(_eN[PrimaryMinPercentTap], 1), "--")</t>
  </si>
  <si>
    <t>_eF=IF(_eN[PrimCheckBox]=1, Round(_eN[PrimaryMaxPercentTap], 1), "--")</t>
  </si>
  <si>
    <t>_eF=IF(_eN[PrimCheckBox]=1, Round(_eN[PrimaryStepPercentTap], 3), "--")</t>
  </si>
  <si>
    <t>_eF=IF(_eN[PrimCheckBox]=1, Round(_eN[PrimaryRegVolPercent], 1), "--")</t>
  </si>
  <si>
    <t>_eF=IF(_eN[SecCheckBox]=1, Round(_eN[SecondaryMinPercentTap], 1), "--")</t>
  </si>
  <si>
    <t>_eF=IF(_eN[SecCheckBox]=1, Round(_eN[SecondaryMaxPercentTap], 1), "--")</t>
  </si>
  <si>
    <t>_eF=IF(_eN[SecCheckBox]=1, Round(_eN[SecondaryStepPercentTap], 1), "--")</t>
  </si>
  <si>
    <t>_eF=IF(_eN[SecCheckBox]=1, Round(_eN[SecondaryRegVolPercent], 1), "--")</t>
  </si>
  <si>
    <t>Min. (%)</t>
  </si>
  <si>
    <t>Max. (%)</t>
  </si>
  <si>
    <t>Step (%)</t>
  </si>
  <si>
    <t>Grounding</t>
  </si>
  <si>
    <t>A10:Q10</t>
  </si>
  <si>
    <t>A10:M10</t>
  </si>
  <si>
    <t>_eF=IF(_eN[XFMRStandard] = 0, "ANSI", "IEC")</t>
  </si>
  <si>
    <t>Fault Frequency</t>
  </si>
  <si>
    <t>_eF=IF(_eN[XFMRStandard] = 1, "--", IF(_eN[CurveShift]=1, "Yes", "No"))</t>
  </si>
  <si>
    <t>Apply Curve Shift</t>
  </si>
  <si>
    <t>Shift Multiplier</t>
  </si>
  <si>
    <t>_eF=IF(_eN[XFMRStandard] = 1, "--", Round(_eN[PlotDamage], 2))</t>
  </si>
  <si>
    <t>Inrush Curve Type</t>
  </si>
  <si>
    <t>_eF=CHOOSE((_eN[InrushType]+1), "Point", "Curve - Piecewise", "Curve - Equation")</t>
  </si>
  <si>
    <t>Multiplier</t>
  </si>
  <si>
    <t>Duration/ Time Constant</t>
  </si>
  <si>
    <t>Protection</t>
  </si>
  <si>
    <t>_eF=Round(_eN[InrushMultiplier], 1)</t>
  </si>
  <si>
    <t>% Motor Load</t>
  </si>
  <si>
    <t>_eF=Round(_eN[MTLoadPercent], 0)</t>
  </si>
  <si>
    <t>% LRC</t>
  </si>
  <si>
    <t>_eF=Round(_eN[LRC], 1)</t>
  </si>
  <si>
    <t>X/R</t>
  </si>
  <si>
    <t>_eF=Round(_eN[XOverR], 1)</t>
  </si>
  <si>
    <t>1/2 cycle</t>
  </si>
  <si>
    <t>1.5-4 cycle</t>
  </si>
  <si>
    <t>Ansi Short-Circuit    Xsc (%)</t>
  </si>
  <si>
    <t>_eF=Round(_eN[Xpp], 0)</t>
  </si>
  <si>
    <t>_eF=Round(_eN[Xp], 0)</t>
  </si>
  <si>
    <t>IEC Short-Circuit</t>
  </si>
  <si>
    <t>_eF=Round(_eN[Tdp], 1)</t>
  </si>
  <si>
    <t>Td' (s)</t>
  </si>
  <si>
    <t>X" (%)</t>
  </si>
  <si>
    <t>_eF=Round(_eN[AnsiZeroXOverR], 1)</t>
  </si>
  <si>
    <t>OTI GUID</t>
  </si>
  <si>
    <t>[OtiGUID]</t>
  </si>
  <si>
    <t>A10:P10</t>
  </si>
  <si>
    <t>A10:AJ10</t>
  </si>
  <si>
    <t>A10:Y10</t>
  </si>
  <si>
    <t>A10:R10</t>
  </si>
  <si>
    <t>A10:N10</t>
  </si>
  <si>
    <t>In Service</t>
  </si>
  <si>
    <t>_eF=IF(_eB[InService] = True, "Yes", "No")</t>
  </si>
  <si>
    <t>_eF=Round(_eN[InputkV], 3)</t>
  </si>
  <si>
    <t>_eF=Round(_eN[ContinuousAmp], 1)</t>
  </si>
  <si>
    <t>_eF=Round(_eN[SymmRMS], 1)</t>
  </si>
  <si>
    <t>_eF=Round(_eN[AsymmRMS], 1)</t>
  </si>
  <si>
    <t>_eF=Round(_eN[Peak], 1)</t>
  </si>
  <si>
    <t>_eF=Fixed(_eN[Vmag], 1)</t>
  </si>
  <si>
    <t>Motor Voltage (kV)</t>
  </si>
  <si>
    <t>Load Voltage (kV)</t>
  </si>
  <si>
    <t>Connected Element ID</t>
  </si>
  <si>
    <t>From Element ID</t>
  </si>
  <si>
    <t>To Element ID</t>
  </si>
  <si>
    <t>Primary Element ID</t>
  </si>
  <si>
    <t>Secondary Element ID</t>
  </si>
  <si>
    <t>Tertiary Element ID</t>
  </si>
  <si>
    <t>_eF=Round(_eN[NominalkV], 3)</t>
  </si>
  <si>
    <t>Bus Voltage (kV)</t>
  </si>
  <si>
    <t>[PhaseValue]</t>
  </si>
  <si>
    <t>per Unit Length</t>
  </si>
  <si>
    <t>_eF=IF(_eN[ImpedanceUnits] = 0, "Ohms per", "Ohms")</t>
  </si>
  <si>
    <t>_eF=Round(_eN[PrimkV], 3)</t>
  </si>
  <si>
    <t>_eF=Round(_eN[SeckV], 3)</t>
  </si>
  <si>
    <t>_eF=IF(_eN[PrimConnectionButton]=1, "--", CHOOSE((_eN[PrimGroundingType] + 1), "Open", "Solid", "Resistor", "Reactor", "Xfmr-Resistor", "Xfmr-Reactor"))</t>
  </si>
  <si>
    <t>Motor Rating</t>
  </si>
  <si>
    <t>_eF=Round(_eN[HP], 1)</t>
  </si>
  <si>
    <t>_eF=IF(_eN[HP_kW] =0, "HP", "kW")</t>
  </si>
  <si>
    <t>_eF=IF(_eN[HP_kW] =0,  "HP", "kW")</t>
  </si>
  <si>
    <t>Delta/Y</t>
  </si>
  <si>
    <t>Amp</t>
  </si>
  <si>
    <t>Voltage (kV)</t>
  </si>
  <si>
    <t>Rating (kW)</t>
  </si>
  <si>
    <t>A10:T10</t>
  </si>
  <si>
    <t>Configuration Status</t>
  </si>
  <si>
    <t>Rating</t>
  </si>
  <si>
    <t>_eF=IF(_eN[kWButton] = 0, "HP", "kW")</t>
  </si>
  <si>
    <t>A10:Z10</t>
  </si>
  <si>
    <t>_eF=IF(TRIM(_eT[CONNECT_FromElement]) = "", _eT[FromBus], _eT[CONNECT_FromElement])</t>
  </si>
  <si>
    <t>_eF=IF(TRIM(_eT[CONNECT_ToElement1]) = "", _eT[ToBus], _eT[CONNECT_ToElement1])</t>
  </si>
  <si>
    <t>_eF=IF(TRIM(_eT[CONNECT_FromElement]) = "", _eT[Bus], _eT[CONNECT_FromElement])</t>
  </si>
  <si>
    <t>_eF=IF(TRIM(_eT[CONNECT_FromElement]) = "", _eT[PrimaryBus], _eT[CONNECT_FromElement])</t>
  </si>
  <si>
    <t>_eF=IF(TRIM(_eT[CONNECT_ToElement1]) = "", _eT[SecondaryBus], _eT[CONNECT_ToElement1])</t>
  </si>
  <si>
    <t>_eF=IF(TRIM(_eT[CONNECT_ToElement2]) = "", _eT[TeritiaryBus], _eT[CONNECT_ToElement2])</t>
  </si>
  <si>
    <t>_eF=IF(TRIM(_eT[CONNECT_FromElement]) = "", _eT[InputBus], _eT[CONNECT_FromElement])</t>
  </si>
  <si>
    <t>_eF=IF(TRIM(_eT[CONNECT_FromElement]) = "", _eT[FromElement], _eT[CONNECT_FromElement])</t>
  </si>
  <si>
    <t>_eF=IF(TRIM(_eT[CONNECT_ToElement1]) = "", _eT[ToElement], _eT[CONNECT_ToElement1])</t>
  </si>
  <si>
    <t>_eF=IF(_eN[ElectricalStandard] = 0, Round(_eN[MaxkV], 3), Round(_eN[Voltage], 3))</t>
  </si>
  <si>
    <t>_eF= IF([Temp1] = [Temp2], [Temp1], CONCATENATE([Temp1], "/", [Temp2]))</t>
  </si>
  <si>
    <t>_eF=IF(TRIM(_eT[CONNECT_FromElement]) = "", _eT[ToTerminalN], _eT[CONNECT_FromElement])</t>
  </si>
  <si>
    <t>_eF=IF(TRIM(_eT[CONNECT_ToElement1]) = "", _eT[ToTerminalA], _eT[CONNECT_ToElement1])</t>
  </si>
  <si>
    <t>_eF=IF(TRIM(_eT[CONNECT_ToElement2]) = "", _eT[ToTerminalB], _eT[CONNECT_ToElement2])</t>
  </si>
  <si>
    <t>_eF=IF(_eN[PrimkV] &gt; 0, IF(_eN[Phase]=1, Round((_eN[AnsiMVA]/_eN[PrimkV]), 1),Round((_eN[AnsiMVA]/(Sqrt(3)*_eN[PrimkV])), 1)), "")</t>
  </si>
  <si>
    <t>_eF=IF(_eN[SeckV] &gt; 0, IF(_eN[Phase]=1, Round((_eN[AnsiMVA]/_eN[SeckV]), 1),Round((_eN[AnsiMVA]/(Sqrt(3)*_eN[SeckV])), 1)), "")</t>
  </si>
  <si>
    <t>_eF=IF(TRIM( _eT[CONNECT_FromElement]) = "", _eT[FromBus], _eT[CONNECT_FromElement])</t>
  </si>
  <si>
    <t>_eF=IF(TRIM( _eT[CONNECT_ToElement1]) = "",_eT[ToBus],_eT[CONNECT_ToElement1])</t>
  </si>
  <si>
    <t>YCoordinate</t>
  </si>
  <si>
    <t>Point1</t>
  </si>
  <si>
    <t>Point2</t>
  </si>
  <si>
    <t>Point3</t>
  </si>
  <si>
    <t>Xcoordinate1</t>
  </si>
  <si>
    <t>Ycoordinate1</t>
  </si>
  <si>
    <t>Xcoordinate2</t>
  </si>
  <si>
    <t>Ycoordinate2</t>
  </si>
  <si>
    <t>Xcoordinate3</t>
  </si>
  <si>
    <t>Ycoordinate3</t>
  </si>
  <si>
    <t>Layer</t>
  </si>
  <si>
    <t>Feeder ID</t>
  </si>
  <si>
    <t>Substation ID</t>
  </si>
  <si>
    <t>Point4</t>
  </si>
  <si>
    <t>Xcoordinate4</t>
  </si>
  <si>
    <t>Ycoordinate4</t>
  </si>
  <si>
    <t>_eF=FIXED(_eN[PowerFactor], 1)</t>
  </si>
  <si>
    <t>_eF=Round(_eN[KV], 3)</t>
  </si>
  <si>
    <t>_eF=CHOOSE((_eN[MWButton] + 1), "MVA", "kVA", "VA")</t>
  </si>
  <si>
    <t>_eF=CHOOSE((_eN[MWButton] + 1), _eN[MVA] / 1000, _eN[MVA], _eN[MVA] * 1000)</t>
  </si>
  <si>
    <t>_eF=CHOOSE((_eN[MWButton] + 1), "MW", "kW", "W")</t>
  </si>
  <si>
    <t>_eF=CHOOSE((_eN[MWButton] + 1), _eN[MW] / 1000, _eN[MW], _eN[MW] * 1000)</t>
  </si>
  <si>
    <t>Apparent Power</t>
  </si>
  <si>
    <t>Power</t>
  </si>
  <si>
    <t>SYNCHRONOUS GENERATOR DATA</t>
  </si>
  <si>
    <t>Device20_WorksheetName</t>
  </si>
  <si>
    <t>Synchronous Generator</t>
  </si>
  <si>
    <t>Device20_XmlTag</t>
  </si>
  <si>
    <t>SYNGEN</t>
  </si>
  <si>
    <t>Device20_DataAddress</t>
  </si>
  <si>
    <t>AdjustKGBasedOnPG</t>
  </si>
  <si>
    <t>AlertMaintenanceAlarm</t>
  </si>
  <si>
    <t>AlertMaintenanceWarning</t>
  </si>
  <si>
    <t>C0</t>
  </si>
  <si>
    <t>C1</t>
  </si>
  <si>
    <t>C2</t>
  </si>
  <si>
    <t>C3</t>
  </si>
  <si>
    <t>CalcFromCapability</t>
  </si>
  <si>
    <t>CalcQa</t>
  </si>
  <si>
    <t>CheckerCapabilityPage</t>
  </si>
  <si>
    <t>CheckerExc1</t>
  </si>
  <si>
    <t>CheckerExc2</t>
  </si>
  <si>
    <t>CheckerExc3</t>
  </si>
  <si>
    <t>CheckerFuelCostPage</t>
  </si>
  <si>
    <t>CheckerGov1</t>
  </si>
  <si>
    <t>CheckerGov2</t>
  </si>
  <si>
    <t>CheckerGov3</t>
  </si>
  <si>
    <t>CheckerGrounding</t>
  </si>
  <si>
    <t>CheckerImpModelPage</t>
  </si>
  <si>
    <t>CheckerPageStatorColdCurveCurrent</t>
  </si>
  <si>
    <t>CheckerPageStatorColdCurveTime</t>
  </si>
  <si>
    <t>CheckerTimeDomainPage</t>
  </si>
  <si>
    <t>CheckerUDMPSS1</t>
  </si>
  <si>
    <t>CheckerUDMPSS2</t>
  </si>
  <si>
    <t>CheckerUDMPSS3</t>
  </si>
  <si>
    <t>CircuitLevel</t>
  </si>
  <si>
    <t>ColdStartCost</t>
  </si>
  <si>
    <t>ColdStartUp</t>
  </si>
  <si>
    <t>ColdThermalCurveLabel</t>
  </si>
  <si>
    <t>CompositeSector</t>
  </si>
  <si>
    <t>CompoundExc</t>
  </si>
  <si>
    <t>ContMW</t>
  </si>
  <si>
    <t>CreatedBy</t>
  </si>
  <si>
    <t>CreatedTime</t>
  </si>
  <si>
    <t>CtrlBusIDExc</t>
  </si>
  <si>
    <t>CtrlBusIDGov</t>
  </si>
  <si>
    <t>CtrlBusIIDExc</t>
  </si>
  <si>
    <t>Current10C</t>
  </si>
  <si>
    <t>Current11C</t>
  </si>
  <si>
    <t>Current12C</t>
  </si>
  <si>
    <t>Current13C</t>
  </si>
  <si>
    <t>Current14C</t>
  </si>
  <si>
    <t>Current15C</t>
  </si>
  <si>
    <t>Current16C</t>
  </si>
  <si>
    <t>Current17C</t>
  </si>
  <si>
    <t>Current18C</t>
  </si>
  <si>
    <t>Current19C</t>
  </si>
  <si>
    <t>Current1C</t>
  </si>
  <si>
    <t>Current20C</t>
  </si>
  <si>
    <t>Current2C</t>
  </si>
  <si>
    <t>Current3C</t>
  </si>
  <si>
    <t>Current4C</t>
  </si>
  <si>
    <t>Current5C</t>
  </si>
  <si>
    <t>Current6C</t>
  </si>
  <si>
    <t>Current7C</t>
  </si>
  <si>
    <t>Current8C</t>
  </si>
  <si>
    <t>Current9C</t>
  </si>
  <si>
    <t>CurveType</t>
  </si>
  <si>
    <t>Damping</t>
  </si>
  <si>
    <t>DataGapOpt</t>
  </si>
  <si>
    <t>DateInstalled</t>
  </si>
  <si>
    <t>DeviceType</t>
  </si>
  <si>
    <t>DistributedNeutral</t>
  </si>
  <si>
    <t>DownRampRate</t>
  </si>
  <si>
    <t>Efficency</t>
  </si>
  <si>
    <t>EnablePOZ1</t>
  </si>
  <si>
    <t>EnablePOZ2</t>
  </si>
  <si>
    <t>EnablePOZ3</t>
  </si>
  <si>
    <t>EnablePOZ4</t>
  </si>
  <si>
    <t>EnablePOZ5</t>
  </si>
  <si>
    <t>EnableProhibitedZone</t>
  </si>
  <si>
    <t>EnergizedYear</t>
  </si>
  <si>
    <t>ExciterID</t>
  </si>
  <si>
    <t>ExciterType</t>
  </si>
  <si>
    <t>ExcParameter0</t>
  </si>
  <si>
    <t>ExcParameter1</t>
  </si>
  <si>
    <t>ExcParameter10</t>
  </si>
  <si>
    <t>ExcParameter11</t>
  </si>
  <si>
    <t>ExcParameter12</t>
  </si>
  <si>
    <t>ExcParameter13</t>
  </si>
  <si>
    <t>ExcParameter14</t>
  </si>
  <si>
    <t>ExcParameter15</t>
  </si>
  <si>
    <t>ExcParameter16</t>
  </si>
  <si>
    <t>ExcParameter17</t>
  </si>
  <si>
    <t>ExcParameter18</t>
  </si>
  <si>
    <t>ExcParameter19</t>
  </si>
  <si>
    <t>ExcParameter2</t>
  </si>
  <si>
    <t>ExcParameter20</t>
  </si>
  <si>
    <t>ExcParameter21</t>
  </si>
  <si>
    <t>ExcParameter22</t>
  </si>
  <si>
    <t>ExcParameter23</t>
  </si>
  <si>
    <t>ExcParameter24</t>
  </si>
  <si>
    <t>ExcParameter25</t>
  </si>
  <si>
    <t>ExcParameter26</t>
  </si>
  <si>
    <t>ExcParameter27</t>
  </si>
  <si>
    <t>ExcParameter28</t>
  </si>
  <si>
    <t>ExcParameter29</t>
  </si>
  <si>
    <t>ExcParameter3</t>
  </si>
  <si>
    <t>ExcParameter30</t>
  </si>
  <si>
    <t>ExcParameter31</t>
  </si>
  <si>
    <t>ExcParameter32</t>
  </si>
  <si>
    <t>ExcParameter33</t>
  </si>
  <si>
    <t>ExcParameter34</t>
  </si>
  <si>
    <t>ExcParameter35</t>
  </si>
  <si>
    <t>ExcParameter36</t>
  </si>
  <si>
    <t>ExcParameter37</t>
  </si>
  <si>
    <t>ExcParameter38</t>
  </si>
  <si>
    <t>ExcParameter39</t>
  </si>
  <si>
    <t>ExcParameter4</t>
  </si>
  <si>
    <t>ExcParameter40</t>
  </si>
  <si>
    <t>ExcParameter41</t>
  </si>
  <si>
    <t>ExcParameter42</t>
  </si>
  <si>
    <t>ExcParameter43</t>
  </si>
  <si>
    <t>ExcParameter44</t>
  </si>
  <si>
    <t>ExcParameter45</t>
  </si>
  <si>
    <t>ExcParameter46</t>
  </si>
  <si>
    <t>ExcParameter47</t>
  </si>
  <si>
    <t>ExcParameter48</t>
  </si>
  <si>
    <t>ExcParameter49</t>
  </si>
  <si>
    <t>ExcParameter5</t>
  </si>
  <si>
    <t>ExcParameter50</t>
  </si>
  <si>
    <t>ExcParameter51</t>
  </si>
  <si>
    <t>ExcParameter52</t>
  </si>
  <si>
    <t>ExcParameter53</t>
  </si>
  <si>
    <t>ExcParameter54</t>
  </si>
  <si>
    <t>ExcParameter55</t>
  </si>
  <si>
    <t>ExcParameter56</t>
  </si>
  <si>
    <t>ExcParameter57</t>
  </si>
  <si>
    <t>ExcParameter58</t>
  </si>
  <si>
    <t>ExcParameter59</t>
  </si>
  <si>
    <t>ExcParameter6</t>
  </si>
  <si>
    <t>ExcParameter7</t>
  </si>
  <si>
    <t>ExcParameter8</t>
  </si>
  <si>
    <t>ExcParameter9</t>
  </si>
  <si>
    <t>ExcWithstandLimit</t>
  </si>
  <si>
    <t>ExcWithstandTime</t>
  </si>
  <si>
    <t>ExternalDataSector</t>
  </si>
  <si>
    <t>FeederID</t>
  </si>
  <si>
    <t>FuelCost0</t>
  </si>
  <si>
    <t>FuelCost1</t>
  </si>
  <si>
    <t>FuelCost2</t>
  </si>
  <si>
    <t>FuelCost3</t>
  </si>
  <si>
    <t>FuelCost4</t>
  </si>
  <si>
    <t>FuelCost5</t>
  </si>
  <si>
    <t>FuelCost6</t>
  </si>
  <si>
    <t>FuelCost7</t>
  </si>
  <si>
    <t>FuelCost8</t>
  </si>
  <si>
    <t>FuelCost9</t>
  </si>
  <si>
    <t>GenerationCategory</t>
  </si>
  <si>
    <t>GostScExciterType</t>
  </si>
  <si>
    <t>GovernorID</t>
  </si>
  <si>
    <t>GovernorType</t>
  </si>
  <si>
    <t>GrdFont</t>
  </si>
  <si>
    <t>GroundR</t>
  </si>
  <si>
    <t>GrowthCurveSector</t>
  </si>
  <si>
    <t>HotStartCost</t>
  </si>
  <si>
    <t>HotThermalCurveLabel</t>
  </si>
  <si>
    <t>IecExcitationType</t>
  </si>
  <si>
    <t>Ikp</t>
  </si>
  <si>
    <t>IncludePFMvarController</t>
  </si>
  <si>
    <t>InheritedState</t>
  </si>
  <si>
    <t>K</t>
  </si>
  <si>
    <t>LastPrimGroundingRX</t>
  </si>
  <si>
    <t>LCost0</t>
  </si>
  <si>
    <t>LCost1</t>
  </si>
  <si>
    <t>LCost10</t>
  </si>
  <si>
    <t>LCost11</t>
  </si>
  <si>
    <t>LCost12</t>
  </si>
  <si>
    <t>LCost13</t>
  </si>
  <si>
    <t>LCost14</t>
  </si>
  <si>
    <t>LCost15</t>
  </si>
  <si>
    <t>LCost16</t>
  </si>
  <si>
    <t>LCost17</t>
  </si>
  <si>
    <t>LCost18</t>
  </si>
  <si>
    <t>LCost19</t>
  </si>
  <si>
    <t>LCost2</t>
  </si>
  <si>
    <t>LCost20</t>
  </si>
  <si>
    <t>LCost21</t>
  </si>
  <si>
    <t>LCost22</t>
  </si>
  <si>
    <t>LCost23</t>
  </si>
  <si>
    <t>LCost24</t>
  </si>
  <si>
    <t>LCost25</t>
  </si>
  <si>
    <t>LCost26</t>
  </si>
  <si>
    <t>LCost27</t>
  </si>
  <si>
    <t>LCost28</t>
  </si>
  <si>
    <t>LCost29</t>
  </si>
  <si>
    <t>LCost3</t>
  </si>
  <si>
    <t>LCost4</t>
  </si>
  <si>
    <t>LCost5</t>
  </si>
  <si>
    <t>LCost6</t>
  </si>
  <si>
    <t>LCost7</t>
  </si>
  <si>
    <t>LCost8</t>
  </si>
  <si>
    <t>LCost9</t>
  </si>
  <si>
    <t>LCostIncr0</t>
  </si>
  <si>
    <t>LCostIncr1</t>
  </si>
  <si>
    <t>LCostIncr10</t>
  </si>
  <si>
    <t>LCostIncr11</t>
  </si>
  <si>
    <t>LCostIncr12</t>
  </si>
  <si>
    <t>LCostIncr13</t>
  </si>
  <si>
    <t>LCostIncr14</t>
  </si>
  <si>
    <t>LCostIncr15</t>
  </si>
  <si>
    <t>LCostIncr16</t>
  </si>
  <si>
    <t>LCostIncr17</t>
  </si>
  <si>
    <t>LCostIncr18</t>
  </si>
  <si>
    <t>LCostIncr19</t>
  </si>
  <si>
    <t>LCostIncr2</t>
  </si>
  <si>
    <t>LCostIncr20</t>
  </si>
  <si>
    <t>LCostIncr21</t>
  </si>
  <si>
    <t>LCostIncr22</t>
  </si>
  <si>
    <t>LCostIncr23</t>
  </si>
  <si>
    <t>LCostIncr24</t>
  </si>
  <si>
    <t>LCostIncr25</t>
  </si>
  <si>
    <t>LCostIncr26</t>
  </si>
  <si>
    <t>LCostIncr27</t>
  </si>
  <si>
    <t>LCostIncr28</t>
  </si>
  <si>
    <t>LCostIncr29</t>
  </si>
  <si>
    <t>LCostIncr3</t>
  </si>
  <si>
    <t>LCostIncr4</t>
  </si>
  <si>
    <t>LCostIncr5</t>
  </si>
  <si>
    <t>LCostIncr6</t>
  </si>
  <si>
    <t>LCostIncr7</t>
  </si>
  <si>
    <t>LCostIncr8</t>
  </si>
  <si>
    <t>LCostIncr9</t>
  </si>
  <si>
    <t>LibAccess</t>
  </si>
  <si>
    <t>LMW0</t>
  </si>
  <si>
    <t>LMW1</t>
  </si>
  <si>
    <t>LMW10</t>
  </si>
  <si>
    <t>LMW11</t>
  </si>
  <si>
    <t>LMW12</t>
  </si>
  <si>
    <t>LMW13</t>
  </si>
  <si>
    <t>LMW14</t>
  </si>
  <si>
    <t>LMW15</t>
  </si>
  <si>
    <t>LMW16</t>
  </si>
  <si>
    <t>LMW17</t>
  </si>
  <si>
    <t>LMW18</t>
  </si>
  <si>
    <t>LMW19</t>
  </si>
  <si>
    <t>LMW2</t>
  </si>
  <si>
    <t>LMW20</t>
  </si>
  <si>
    <t>LMW21</t>
  </si>
  <si>
    <t>LMW22</t>
  </si>
  <si>
    <t>LMW23</t>
  </si>
  <si>
    <t>LMW24</t>
  </si>
  <si>
    <t>LMW25</t>
  </si>
  <si>
    <t>LMW26</t>
  </si>
  <si>
    <t>LMW27</t>
  </si>
  <si>
    <t>LMW28</t>
  </si>
  <si>
    <t>LMW29</t>
  </si>
  <si>
    <t>LMW3</t>
  </si>
  <si>
    <t>LMW4</t>
  </si>
  <si>
    <t>LMW5</t>
  </si>
  <si>
    <t>LMW6</t>
  </si>
  <si>
    <t>LMW7</t>
  </si>
  <si>
    <t>LMW8</t>
  </si>
  <si>
    <t>LMW9</t>
  </si>
  <si>
    <t>LoadConditionOpt</t>
  </si>
  <si>
    <t>LocB_D2D</t>
  </si>
  <si>
    <t>LocL_D2D</t>
  </si>
  <si>
    <t>LocR_D2D</t>
  </si>
  <si>
    <t>LocT_D2D</t>
  </si>
  <si>
    <t>LocX_D2D</t>
  </si>
  <si>
    <t>LocY_D2D</t>
  </si>
  <si>
    <t>m_CheckerPageOM</t>
  </si>
  <si>
    <t>m_MaintenanceScheduleA</t>
  </si>
  <si>
    <t>m_MaintenanceScheduleB</t>
  </si>
  <si>
    <t>m_MaintenanceScheduleC</t>
  </si>
  <si>
    <t>MachineType</t>
  </si>
  <si>
    <t>MaintenanceIntervalTime</t>
  </si>
  <si>
    <t>MaintenanceIntervalTimeB</t>
  </si>
  <si>
    <t>MaintenanceIntervalTimeC</t>
  </si>
  <si>
    <t>MaxMW</t>
  </si>
  <si>
    <t>MaxQ</t>
  </si>
  <si>
    <t>MfrModelID</t>
  </si>
  <si>
    <t>MidPtMW</t>
  </si>
  <si>
    <t>MinMW</t>
  </si>
  <si>
    <t>MinOperDownTime</t>
  </si>
  <si>
    <t>MinOperUpTime</t>
  </si>
  <si>
    <t>MinQ</t>
  </si>
  <si>
    <t>MvarPercentButton</t>
  </si>
  <si>
    <t>MW</t>
  </si>
  <si>
    <t>MWButton</t>
  </si>
  <si>
    <t>NeedsToBeVerifiedDistributionShared</t>
  </si>
  <si>
    <t>NeedsToBeVerifiedDistributionSharedH1</t>
  </si>
  <si>
    <t>ObjectID</t>
  </si>
  <si>
    <t>OpMvar</t>
  </si>
  <si>
    <t>OpMW</t>
  </si>
  <si>
    <t>OpVAng</t>
  </si>
  <si>
    <t>OpVMag</t>
  </si>
  <si>
    <t>OutServiceYear</t>
  </si>
  <si>
    <t>Parameter0</t>
  </si>
  <si>
    <t>Parameter1</t>
  </si>
  <si>
    <t>Parameter10</t>
  </si>
  <si>
    <t>Parameter11</t>
  </si>
  <si>
    <t>Parameter12</t>
  </si>
  <si>
    <t>Parameter13</t>
  </si>
  <si>
    <t>Parameter14</t>
  </si>
  <si>
    <t>Parameter15</t>
  </si>
  <si>
    <t>Parameter16</t>
  </si>
  <si>
    <t>Parameter17</t>
  </si>
  <si>
    <t>Parameter18</t>
  </si>
  <si>
    <t>Parameter19</t>
  </si>
  <si>
    <t>Parameter2</t>
  </si>
  <si>
    <t>Parameter20</t>
  </si>
  <si>
    <t>Parameter21</t>
  </si>
  <si>
    <t>Parameter22</t>
  </si>
  <si>
    <t>Parameter23</t>
  </si>
  <si>
    <t>Parameter24</t>
  </si>
  <si>
    <t>Parameter25</t>
  </si>
  <si>
    <t>Parameter26</t>
  </si>
  <si>
    <t>Parameter27</t>
  </si>
  <si>
    <t>Parameter28</t>
  </si>
  <si>
    <t>Parameter29</t>
  </si>
  <si>
    <t>Parameter3</t>
  </si>
  <si>
    <t>Parameter30</t>
  </si>
  <si>
    <t>Parameter31</t>
  </si>
  <si>
    <t>Parameter32</t>
  </si>
  <si>
    <t>Parameter33</t>
  </si>
  <si>
    <t>Parameter34</t>
  </si>
  <si>
    <t>Parameter35</t>
  </si>
  <si>
    <t>Parameter36</t>
  </si>
  <si>
    <t>Parameter37</t>
  </si>
  <si>
    <t>Parameter38</t>
  </si>
  <si>
    <t>Parameter39</t>
  </si>
  <si>
    <t>Parameter4</t>
  </si>
  <si>
    <t>Parameter40</t>
  </si>
  <si>
    <t>Parameter41</t>
  </si>
  <si>
    <t>Parameter42</t>
  </si>
  <si>
    <t>Parameter43</t>
  </si>
  <si>
    <t>Parameter44</t>
  </si>
  <si>
    <t>Parameter45</t>
  </si>
  <si>
    <t>Parameter46</t>
  </si>
  <si>
    <t>Parameter47</t>
  </si>
  <si>
    <t>Parameter48</t>
  </si>
  <si>
    <t>Parameter49</t>
  </si>
  <si>
    <t>Parameter5</t>
  </si>
  <si>
    <t>Parameter50</t>
  </si>
  <si>
    <t>Parameter51</t>
  </si>
  <si>
    <t>Parameter52</t>
  </si>
  <si>
    <t>Parameter53</t>
  </si>
  <si>
    <t>Parameter54</t>
  </si>
  <si>
    <t>Parameter55</t>
  </si>
  <si>
    <t>Parameter56</t>
  </si>
  <si>
    <t>Parameter57</t>
  </si>
  <si>
    <t>Parameter58</t>
  </si>
  <si>
    <t>Parameter59</t>
  </si>
  <si>
    <t>Parameter6</t>
  </si>
  <si>
    <t>Parameter60</t>
  </si>
  <si>
    <t>Parameter61</t>
  </si>
  <si>
    <t>Parameter62</t>
  </si>
  <si>
    <t>Parameter63</t>
  </si>
  <si>
    <t>Parameter7</t>
  </si>
  <si>
    <t>Parameter8</t>
  </si>
  <si>
    <t>Parameter9</t>
  </si>
  <si>
    <t>PDEGndSymbol</t>
  </si>
  <si>
    <t>PeakMvar</t>
  </si>
  <si>
    <t>PeakMW</t>
  </si>
  <si>
    <t>PG</t>
  </si>
  <si>
    <t>PlotACDecrementCurve</t>
  </si>
  <si>
    <t>PlotColdThermalCurve</t>
  </si>
  <si>
    <t>PlotDecrementCurve</t>
  </si>
  <si>
    <t>PlotHotThermalCurve</t>
  </si>
  <si>
    <t>PlotI2t</t>
  </si>
  <si>
    <t>PlotShortTime</t>
  </si>
  <si>
    <t>Pmin</t>
  </si>
  <si>
    <t>PowerFactor</t>
  </si>
  <si>
    <t>POZ1Max</t>
  </si>
  <si>
    <t>POZ1Min</t>
  </si>
  <si>
    <t>POZ2Max</t>
  </si>
  <si>
    <t>POZ2Min</t>
  </si>
  <si>
    <t>POZ3Max</t>
  </si>
  <si>
    <t>POZ3Min</t>
  </si>
  <si>
    <t>POZ4Max</t>
  </si>
  <si>
    <t>POZ4Min</t>
  </si>
  <si>
    <t>POZ5Max</t>
  </si>
  <si>
    <t>POZ5Min</t>
  </si>
  <si>
    <t>PrimConnectionButton</t>
  </si>
  <si>
    <t>PrimEarthingType</t>
  </si>
  <si>
    <t>PrimGroundingAmpers1</t>
  </si>
  <si>
    <t>PrimGroundingAmpers2</t>
  </si>
  <si>
    <t>PrimGroundingKV1</t>
  </si>
  <si>
    <t>PrimGroundingKV2</t>
  </si>
  <si>
    <t>PrimGroundingKVA</t>
  </si>
  <si>
    <t>PrimGroundingSecOhms</t>
  </si>
  <si>
    <t>PrimGroundingType</t>
  </si>
  <si>
    <t>Profile</t>
  </si>
  <si>
    <t>ProfileSector</t>
  </si>
  <si>
    <t>ProfileSector2</t>
  </si>
  <si>
    <t>Qa</t>
  </si>
  <si>
    <t>Qc</t>
  </si>
  <si>
    <t>Qd</t>
  </si>
  <si>
    <t>RatedLifeTime</t>
  </si>
  <si>
    <t>RdcPercent</t>
  </si>
  <si>
    <t>ReactivePower</t>
  </si>
  <si>
    <t>RealPower</t>
  </si>
  <si>
    <t>RPM</t>
  </si>
  <si>
    <t>S100</t>
  </si>
  <si>
    <t>S120</t>
  </si>
  <si>
    <t>Sbreak</t>
  </si>
  <si>
    <t>ScExciterType</t>
  </si>
  <si>
    <t>ScGenType</t>
  </si>
  <si>
    <t>SelectedUDMFileNameExc</t>
  </si>
  <si>
    <t>SelectedUDMFileNameGov</t>
  </si>
  <si>
    <t>SelectedUDMFileNamePSS</t>
  </si>
  <si>
    <t>ServiceState</t>
  </si>
  <si>
    <t>ShutDownTime</t>
  </si>
  <si>
    <t>SingleYearForecastOpt</t>
  </si>
  <si>
    <t>SourceType</t>
  </si>
  <si>
    <t>StatorCurveID</t>
  </si>
  <si>
    <t>TDoublePrimeD0</t>
  </si>
  <si>
    <t>TDoublePrimeQ0</t>
  </si>
  <si>
    <t>ThermalCapKFactor</t>
  </si>
  <si>
    <t>Time10C</t>
  </si>
  <si>
    <t>Time11C</t>
  </si>
  <si>
    <t>Time12C</t>
  </si>
  <si>
    <t>Time13C</t>
  </si>
  <si>
    <t>Time14C</t>
  </si>
  <si>
    <t>Time15C</t>
  </si>
  <si>
    <t>Time16C</t>
  </si>
  <si>
    <t>Time17C</t>
  </si>
  <si>
    <t>Time18C</t>
  </si>
  <si>
    <t>Time19C</t>
  </si>
  <si>
    <t>Time1C</t>
  </si>
  <si>
    <t>Time20C</t>
  </si>
  <si>
    <t>Time2C</t>
  </si>
  <si>
    <t>Time3C</t>
  </si>
  <si>
    <t>Time4C</t>
  </si>
  <si>
    <t>Time5C</t>
  </si>
  <si>
    <t>Time6C</t>
  </si>
  <si>
    <t>Time7C</t>
  </si>
  <si>
    <t>Time8C</t>
  </si>
  <si>
    <t>Time9C</t>
  </si>
  <si>
    <t>TPrimeD0</t>
  </si>
  <si>
    <t>TPrimeQ0</t>
  </si>
  <si>
    <t>TypeOfGenerator</t>
  </si>
  <si>
    <t>UDMPSSID</t>
  </si>
  <si>
    <t>UDMPSSParameter0</t>
  </si>
  <si>
    <t>UDMPSSParameter1</t>
  </si>
  <si>
    <t>UDMPSSParameter10</t>
  </si>
  <si>
    <t>UDMPSSParameter11</t>
  </si>
  <si>
    <t>UDMPSSParameter12</t>
  </si>
  <si>
    <t>UDMPSSParameter13</t>
  </si>
  <si>
    <t>UDMPSSParameter14</t>
  </si>
  <si>
    <t>UDMPSSParameter15</t>
  </si>
  <si>
    <t>UDMPSSParameter16</t>
  </si>
  <si>
    <t>UDMPSSParameter17</t>
  </si>
  <si>
    <t>UDMPSSParameter18</t>
  </si>
  <si>
    <t>UDMPSSParameter19</t>
  </si>
  <si>
    <t>UDMPSSParameter2</t>
  </si>
  <si>
    <t>UDMPSSParameter20</t>
  </si>
  <si>
    <t>UDMPSSParameter21</t>
  </si>
  <si>
    <t>UDMPSSParameter22</t>
  </si>
  <si>
    <t>UDMPSSParameter23</t>
  </si>
  <si>
    <t>UDMPSSParameter24</t>
  </si>
  <si>
    <t>UDMPSSParameter25</t>
  </si>
  <si>
    <t>UDMPSSParameter26</t>
  </si>
  <si>
    <t>UDMPSSParameter27</t>
  </si>
  <si>
    <t>UDMPSSParameter28</t>
  </si>
  <si>
    <t>UDMPSSParameter29</t>
  </si>
  <si>
    <t>UDMPSSParameter3</t>
  </si>
  <si>
    <t>UDMPSSParameter30</t>
  </si>
  <si>
    <t>UDMPSSParameter31</t>
  </si>
  <si>
    <t>UDMPSSParameter32</t>
  </si>
  <si>
    <t>UDMPSSParameter33</t>
  </si>
  <si>
    <t>UDMPSSParameter34</t>
  </si>
  <si>
    <t>UDMPSSParameter35</t>
  </si>
  <si>
    <t>UDMPSSParameter36</t>
  </si>
  <si>
    <t>UDMPSSParameter37</t>
  </si>
  <si>
    <t>UDMPSSParameter38</t>
  </si>
  <si>
    <t>UDMPSSParameter39</t>
  </si>
  <si>
    <t>UDMPSSParameter4</t>
  </si>
  <si>
    <t>UDMPSSParameter40</t>
  </si>
  <si>
    <t>UDMPSSParameter41</t>
  </si>
  <si>
    <t>UDMPSSParameter42</t>
  </si>
  <si>
    <t>UDMPSSParameter43</t>
  </si>
  <si>
    <t>UDMPSSParameter44</t>
  </si>
  <si>
    <t>UDMPSSParameter45</t>
  </si>
  <si>
    <t>UDMPSSParameter46</t>
  </si>
  <si>
    <t>UDMPSSParameter47</t>
  </si>
  <si>
    <t>UDMPSSParameter48</t>
  </si>
  <si>
    <t>UDMPSSParameter49</t>
  </si>
  <si>
    <t>UDMPSSParameter5</t>
  </si>
  <si>
    <t>UDMPSSParameter50</t>
  </si>
  <si>
    <t>UDMPSSParameter51</t>
  </si>
  <si>
    <t>UDMPSSParameter52</t>
  </si>
  <si>
    <t>UDMPSSParameter53</t>
  </si>
  <si>
    <t>UDMPSSParameter54</t>
  </si>
  <si>
    <t>UDMPSSParameter55</t>
  </si>
  <si>
    <t>UDMPSSParameter56</t>
  </si>
  <si>
    <t>UDMPSSParameter57</t>
  </si>
  <si>
    <t>UDMPSSParameter58</t>
  </si>
  <si>
    <t>UDMPSSParameter59</t>
  </si>
  <si>
    <t>UDMPSSParameter6</t>
  </si>
  <si>
    <t>UDMPSSParameter7</t>
  </si>
  <si>
    <t>UDMPSSParameter8</t>
  </si>
  <si>
    <t>UDMPSSParameter9</t>
  </si>
  <si>
    <t>udmPSSType</t>
  </si>
  <si>
    <t>UniformScalePQ</t>
  </si>
  <si>
    <t>UpRampRate</t>
  </si>
  <si>
    <t>UseOperatingLimits</t>
  </si>
  <si>
    <t>UserDefinedFieldCurrent</t>
  </si>
  <si>
    <t>VoltageAngle</t>
  </si>
  <si>
    <t>VoltageMagnitude</t>
  </si>
  <si>
    <t>Weight</t>
  </si>
  <si>
    <t>X1</t>
  </si>
  <si>
    <t>Xd</t>
  </si>
  <si>
    <t>XdDoublePrime</t>
  </si>
  <si>
    <t>XdPrime</t>
  </si>
  <si>
    <t>Xdu</t>
  </si>
  <si>
    <t>XOverR</t>
  </si>
  <si>
    <t>XOverR0</t>
  </si>
  <si>
    <t>XOverR2</t>
  </si>
  <si>
    <t>Xq</t>
  </si>
  <si>
    <t>XqDoublePrime</t>
  </si>
  <si>
    <t>XqPrime</t>
  </si>
  <si>
    <t>Xqu</t>
  </si>
  <si>
    <t>XTolerance</t>
  </si>
  <si>
    <t>Current Transformer</t>
  </si>
  <si>
    <t>Universal Relay</t>
  </si>
  <si>
    <t>FromElement</t>
  </si>
  <si>
    <t>FromBus</t>
  </si>
  <si>
    <t>Burden</t>
  </si>
  <si>
    <t>BurdenDesignation</t>
  </si>
  <si>
    <t>BurdenUnit</t>
  </si>
  <si>
    <t>IECBurden</t>
  </si>
  <si>
    <t>IECBurdenDesignation</t>
  </si>
  <si>
    <t>Prim</t>
  </si>
  <si>
    <t>Sec</t>
  </si>
  <si>
    <t>_eF=Round(_eN[Prim], 3)</t>
  </si>
  <si>
    <t>_eF=Round(_eN[Sec], 1)</t>
  </si>
  <si>
    <t>CXFORM</t>
  </si>
  <si>
    <t>Device21_XmlTag</t>
  </si>
  <si>
    <t>Device21_DataAddress</t>
  </si>
  <si>
    <t>Device21_WorksheetName</t>
  </si>
  <si>
    <t xml:space="preserve"> Standard</t>
  </si>
  <si>
    <t>Frequency</t>
  </si>
  <si>
    <t>Ceiling</t>
  </si>
  <si>
    <t>Floor</t>
  </si>
  <si>
    <t>Project Title</t>
  </si>
  <si>
    <t>ANSI/IEC</t>
  </si>
  <si>
    <t>60 Hz or 50 Hz</t>
  </si>
  <si>
    <t>Map Unit</t>
  </si>
  <si>
    <t>Scale</t>
  </si>
  <si>
    <t>Projection</t>
  </si>
  <si>
    <t>XCoordinate</t>
  </si>
  <si>
    <t>Project Information</t>
  </si>
  <si>
    <t>UNIVERSALRELAY</t>
  </si>
  <si>
    <t>PXFORM</t>
  </si>
  <si>
    <t>UTIL</t>
  </si>
  <si>
    <t>BusDuct</t>
  </si>
  <si>
    <t>CAPACITOR</t>
  </si>
  <si>
    <t>OVERLOADHEATER</t>
  </si>
  <si>
    <t>Utility</t>
  </si>
  <si>
    <t>Bus Duct</t>
  </si>
  <si>
    <t>Capacitor</t>
  </si>
  <si>
    <t>Acceleration</t>
  </si>
  <si>
    <t>AccelerationTrip</t>
  </si>
  <si>
    <t>AccelerationTripRange</t>
  </si>
  <si>
    <t>BalancedRadio</t>
  </si>
  <si>
    <t>ANSIPeak</t>
  </si>
  <si>
    <t>CapacityRating</t>
  </si>
  <si>
    <t>AccelerationType</t>
  </si>
  <si>
    <t>AppType</t>
  </si>
  <si>
    <t>Accl_K_Dial</t>
  </si>
  <si>
    <t>AcclTimeDial</t>
  </si>
  <si>
    <t>CheckerCAbleVD</t>
  </si>
  <si>
    <t>ACCSDGroup</t>
  </si>
  <si>
    <t>BaseTemperature</t>
  </si>
  <si>
    <t>CheckerPageInfo</t>
  </si>
  <si>
    <t>ActiveCurve1</t>
  </si>
  <si>
    <t>BusDuctLength</t>
  </si>
  <si>
    <t>CheckerFDRAmp</t>
  </si>
  <si>
    <t>ActiveCurve2</t>
  </si>
  <si>
    <t>BusDuctType</t>
  </si>
  <si>
    <t>ActiveCurve3</t>
  </si>
  <si>
    <t>CheckerPageLoading</t>
  </si>
  <si>
    <t>ActiveCurve4</t>
  </si>
  <si>
    <t>ActiveCurve5</t>
  </si>
  <si>
    <t>CheckerPageRemarks</t>
  </si>
  <si>
    <t>ActiveCurve6</t>
  </si>
  <si>
    <t>CheckerPageSwitching</t>
  </si>
  <si>
    <t>CloseOperatingT</t>
  </si>
  <si>
    <t>ClosePercentTD</t>
  </si>
  <si>
    <t>BasekVGrd</t>
  </si>
  <si>
    <t>CloseTDDefiniteInitial</t>
  </si>
  <si>
    <t>BasekVGrdMin</t>
  </si>
  <si>
    <t>CloseTDInverseBase</t>
  </si>
  <si>
    <t>BasekVPh</t>
  </si>
  <si>
    <t>CloseVDMultiples</t>
  </si>
  <si>
    <t>BasekVPhMin</t>
  </si>
  <si>
    <t>BasekVSenG</t>
  </si>
  <si>
    <t>ConductorsPerPhase</t>
  </si>
  <si>
    <t>BasekVSenGMin</t>
  </si>
  <si>
    <t>CtrlLogic1Active</t>
  </si>
  <si>
    <t>CheckerComment</t>
  </si>
  <si>
    <t>CtrlLogic1DevGID</t>
  </si>
  <si>
    <t>CheckerDIF</t>
  </si>
  <si>
    <t>CtrlLogic1DevIID</t>
  </si>
  <si>
    <t>CheckerInfo</t>
  </si>
  <si>
    <t>CtrlLogic1DevType</t>
  </si>
  <si>
    <t>CheckerInput</t>
  </si>
  <si>
    <t>CurrentLowerBand</t>
  </si>
  <si>
    <t>CheckerInput2</t>
  </si>
  <si>
    <t>EarthingType</t>
  </si>
  <si>
    <t>CurrentSwitchInValue</t>
  </si>
  <si>
    <t>CheckerOCRGround1</t>
  </si>
  <si>
    <t>CurrentSwitchOutValue</t>
  </si>
  <si>
    <t>CheckerOCRGround2</t>
  </si>
  <si>
    <t>CurrentUpperBand</t>
  </si>
  <si>
    <t>CheckerOCRGround3</t>
  </si>
  <si>
    <t>CheckerOCRGround4</t>
  </si>
  <si>
    <t>CheckerOCRGround5</t>
  </si>
  <si>
    <t>CheckerOCRGround6</t>
  </si>
  <si>
    <t>CheckerOCRNegSeq1</t>
  </si>
  <si>
    <t>CheckerOCRNegSeq2</t>
  </si>
  <si>
    <t>GISPhase</t>
  </si>
  <si>
    <t>CheckerOCRNegSeq3</t>
  </si>
  <si>
    <t>CheckerOCRNegSeq4</t>
  </si>
  <si>
    <t>GroundingConnection</t>
  </si>
  <si>
    <t>CheckerOCRNegSeq5</t>
  </si>
  <si>
    <t>CheckerOCRNegSeq6</t>
  </si>
  <si>
    <t>CheckerOCRNeutral1</t>
  </si>
  <si>
    <t>CheckerOCRNeutral2</t>
  </si>
  <si>
    <t>CheckerOCRNeutral3</t>
  </si>
  <si>
    <t>CheckerOCRNeutral4</t>
  </si>
  <si>
    <t>CheckerOCRNeutral5</t>
  </si>
  <si>
    <t>ImpedanceUnits</t>
  </si>
  <si>
    <t>MaxVA</t>
  </si>
  <si>
    <t>CheckerOCRNeutral6</t>
  </si>
  <si>
    <t>CheckerOCRPhase1</t>
  </si>
  <si>
    <t>CheckerOCRPhase2</t>
  </si>
  <si>
    <t>CheckerOCRPhase3</t>
  </si>
  <si>
    <t>CheckerOCRPhase4</t>
  </si>
  <si>
    <t>LengthUnit</t>
  </si>
  <si>
    <t>CheckerOCRPhase5</t>
  </si>
  <si>
    <t>CheckerOCRPhase6</t>
  </si>
  <si>
    <t>OtiSourceGUID</t>
  </si>
  <si>
    <t>CheckerOCRSenGround1</t>
  </si>
  <si>
    <t>kAsc1p</t>
  </si>
  <si>
    <t>CheckerOCRSenGround2</t>
  </si>
  <si>
    <t>kAsc3p</t>
  </si>
  <si>
    <t>KvarCtrlUnit</t>
  </si>
  <si>
    <t>CheckerOCRSenGround3</t>
  </si>
  <si>
    <t>KvarLowerBand</t>
  </si>
  <si>
    <t>CheckerOCRSenGround4</t>
  </si>
  <si>
    <t>KvarPerBank</t>
  </si>
  <si>
    <t>CheckerOCRSenGround5</t>
  </si>
  <si>
    <t>KvarSwitchInValue</t>
  </si>
  <si>
    <t>CheckerOCRSenGround6</t>
  </si>
  <si>
    <t>KvarSwitchOutValue</t>
  </si>
  <si>
    <t>CheckerOLR</t>
  </si>
  <si>
    <t>KvarUpperBand</t>
  </si>
  <si>
    <t>CheckerOutput</t>
  </si>
  <si>
    <t>PrimaryKV</t>
  </si>
  <si>
    <t>CheckerRemarks</t>
  </si>
  <si>
    <t>CheckerSC</t>
  </si>
  <si>
    <t>RCSCCurrent</t>
  </si>
  <si>
    <t>CheckerSCMin</t>
  </si>
  <si>
    <t>ColdStart</t>
  </si>
  <si>
    <t>ReversePolarity</t>
  </si>
  <si>
    <t>SecondaryKV</t>
  </si>
  <si>
    <t>SourceID</t>
  </si>
  <si>
    <t>CTGroundGID</t>
  </si>
  <si>
    <t>MaxTempValue</t>
  </si>
  <si>
    <t>SourceIID</t>
  </si>
  <si>
    <t>CTGroundIID</t>
  </si>
  <si>
    <t>SP2WireConnection</t>
  </si>
  <si>
    <t>CTGroundPrim</t>
  </si>
  <si>
    <t>Meterial</t>
  </si>
  <si>
    <t>SP3WireConnection</t>
  </si>
  <si>
    <t>CTGroundSec</t>
  </si>
  <si>
    <t>CTInputGID</t>
  </si>
  <si>
    <t>MinTempValue</t>
  </si>
  <si>
    <t>CTInputIID</t>
  </si>
  <si>
    <t>ToBus</t>
  </si>
  <si>
    <t>CTInputPrim</t>
  </si>
  <si>
    <t>CTInputSec</t>
  </si>
  <si>
    <t>CTPhaseGID</t>
  </si>
  <si>
    <t>CTPhaseIID</t>
  </si>
  <si>
    <t>MaxkV</t>
  </si>
  <si>
    <t>CTPhasePrim</t>
  </si>
  <si>
    <t>OhmsPerLengthUnit</t>
  </si>
  <si>
    <t>CTPhaseSec</t>
  </si>
  <si>
    <t>OhmsPerLengthValue</t>
  </si>
  <si>
    <t>CTSenGrdGID</t>
  </si>
  <si>
    <t>OID</t>
  </si>
  <si>
    <t>CTSenGrdIID</t>
  </si>
  <si>
    <t>VA</t>
  </si>
  <si>
    <t>CTSenGrdPrim</t>
  </si>
  <si>
    <t>VAButton</t>
  </si>
  <si>
    <t>CTSenGrdSec</t>
  </si>
  <si>
    <t>NumBanks</t>
  </si>
  <si>
    <t>XRRatio</t>
  </si>
  <si>
    <t>ToElement</t>
  </si>
  <si>
    <t>CurrentSummer</t>
  </si>
  <si>
    <t>Mvar</t>
  </si>
  <si>
    <t>OpenOperatingT</t>
  </si>
  <si>
    <t>OpenPercentTD</t>
  </si>
  <si>
    <t>DevAction1</t>
  </si>
  <si>
    <t>OpenTDDefiniteInitial</t>
  </si>
  <si>
    <t>DevAction2</t>
  </si>
  <si>
    <t>OpenTDInverseBase</t>
  </si>
  <si>
    <t>DevAction3</t>
  </si>
  <si>
    <t>OpenVDMultiples</t>
  </si>
  <si>
    <t>DevAction4</t>
  </si>
  <si>
    <t>NegR</t>
  </si>
  <si>
    <t>DevAction5</t>
  </si>
  <si>
    <t>NegX</t>
  </si>
  <si>
    <t>DevGID1</t>
  </si>
  <si>
    <t>DevGID2</t>
  </si>
  <si>
    <t>DevGID3</t>
  </si>
  <si>
    <t>DevGID4</t>
  </si>
  <si>
    <t>OnePhase</t>
  </si>
  <si>
    <t>PlotContAmp</t>
  </si>
  <si>
    <t>DevGID5</t>
  </si>
  <si>
    <t>OnePhaseXoverR</t>
  </si>
  <si>
    <t>DevIID1</t>
  </si>
  <si>
    <t>DevIID2</t>
  </si>
  <si>
    <t>DevIID3</t>
  </si>
  <si>
    <t>DevIID4</t>
  </si>
  <si>
    <t>DevIID5</t>
  </si>
  <si>
    <t>RGnd</t>
  </si>
  <si>
    <t>DIF_CT_GID</t>
  </si>
  <si>
    <t>RPos</t>
  </si>
  <si>
    <t>DIF_CT_IID1</t>
  </si>
  <si>
    <t>RZero</t>
  </si>
  <si>
    <t>DIF_CT_IID10</t>
  </si>
  <si>
    <t>DIF_CT_IID11</t>
  </si>
  <si>
    <t>DIF_CT_IID12</t>
  </si>
  <si>
    <t>DIF_CT_IID13</t>
  </si>
  <si>
    <t>DIF_CT_IID14</t>
  </si>
  <si>
    <t>DIF_CT_IID15</t>
  </si>
  <si>
    <t>DIF_CT_IID16</t>
  </si>
  <si>
    <t>PMW0</t>
  </si>
  <si>
    <t>DIF_CT_IID17</t>
  </si>
  <si>
    <t>PMW1</t>
  </si>
  <si>
    <t>PFLowerrBand</t>
  </si>
  <si>
    <t>DIF_CT_IID18</t>
  </si>
  <si>
    <t>PMW10</t>
  </si>
  <si>
    <t>PFSwitchInValue</t>
  </si>
  <si>
    <t>DIF_CT_IID19</t>
  </si>
  <si>
    <t>PMW11</t>
  </si>
  <si>
    <t>TDPhase</t>
  </si>
  <si>
    <t>PFSwitchOutValue</t>
  </si>
  <si>
    <t>DIF_CT_IID2</t>
  </si>
  <si>
    <t>PMW12</t>
  </si>
  <si>
    <t>PFUpperBand</t>
  </si>
  <si>
    <t>DIF_CT_IID20</t>
  </si>
  <si>
    <t>PMW13</t>
  </si>
  <si>
    <t>Tolerance</t>
  </si>
  <si>
    <t>DIF_CT_IID3</t>
  </si>
  <si>
    <t>PMW14</t>
  </si>
  <si>
    <t>DIF_CT_IID4</t>
  </si>
  <si>
    <t>PMW15</t>
  </si>
  <si>
    <t>DIF_CT_IID5</t>
  </si>
  <si>
    <t>PMW16</t>
  </si>
  <si>
    <t>DIF_CT_IID6</t>
  </si>
  <si>
    <t>PMW17</t>
  </si>
  <si>
    <t>DIF_CT_IID7</t>
  </si>
  <si>
    <t>PMW18</t>
  </si>
  <si>
    <t>DIF_CT_IID8</t>
  </si>
  <si>
    <t>PMW19</t>
  </si>
  <si>
    <t>DIF_CT_IID9</t>
  </si>
  <si>
    <t>PMW2</t>
  </si>
  <si>
    <t>DIF_CTInputs</t>
  </si>
  <si>
    <t>PMW20</t>
  </si>
  <si>
    <t>DIFEnabled</t>
  </si>
  <si>
    <t>PMW21</t>
  </si>
  <si>
    <t>XfmrLeg</t>
  </si>
  <si>
    <t>DIFOperatingTime</t>
  </si>
  <si>
    <t>PMW22</t>
  </si>
  <si>
    <t>XGnd</t>
  </si>
  <si>
    <t>DIFType</t>
  </si>
  <si>
    <t>PMW23</t>
  </si>
  <si>
    <t>XPos</t>
  </si>
  <si>
    <t>DisplayTag</t>
  </si>
  <si>
    <t>PMW24</t>
  </si>
  <si>
    <t>XZero</t>
  </si>
  <si>
    <t>Element1</t>
  </si>
  <si>
    <t>PMW25</t>
  </si>
  <si>
    <t>ZGnd</t>
  </si>
  <si>
    <t>Element2</t>
  </si>
  <si>
    <t>PMW26</t>
  </si>
  <si>
    <t>ZPos</t>
  </si>
  <si>
    <t>StepsPerBank</t>
  </si>
  <si>
    <t>Element3</t>
  </si>
  <si>
    <t>PMW27</t>
  </si>
  <si>
    <t>ZZero</t>
  </si>
  <si>
    <t>SwitchCtrlMode</t>
  </si>
  <si>
    <t>Element4</t>
  </si>
  <si>
    <t>PMW28</t>
  </si>
  <si>
    <t>Element5</t>
  </si>
  <si>
    <t>PMW29</t>
  </si>
  <si>
    <t>PMW3</t>
  </si>
  <si>
    <t>PMW4</t>
  </si>
  <si>
    <t>TimeDelayType</t>
  </si>
  <si>
    <t>FaultArrow3Phase</t>
  </si>
  <si>
    <t>PMW5</t>
  </si>
  <si>
    <t>FaultArrow3PhaseMin</t>
  </si>
  <si>
    <t>PMW6</t>
  </si>
  <si>
    <t>UnitsButton</t>
  </si>
  <si>
    <t>FaultArrowLGGrd</t>
  </si>
  <si>
    <t>PMW7</t>
  </si>
  <si>
    <t>UseMF</t>
  </si>
  <si>
    <t>FaultArrowLGGrdMin</t>
  </si>
  <si>
    <t>PMW8</t>
  </si>
  <si>
    <t>FaultArrowLGPh</t>
  </si>
  <si>
    <t>PMW9</t>
  </si>
  <si>
    <t>FaultArrowLGPhMin</t>
  </si>
  <si>
    <t>PosR</t>
  </si>
  <si>
    <t>FaultArrowLGSenG</t>
  </si>
  <si>
    <t>PosX</t>
  </si>
  <si>
    <t>FaultArrowLGSenGMin</t>
  </si>
  <si>
    <t>Price0</t>
  </si>
  <si>
    <t>Price1</t>
  </si>
  <si>
    <t>Price10</t>
  </si>
  <si>
    <t>FLAType</t>
  </si>
  <si>
    <t>Price11</t>
  </si>
  <si>
    <t>Grd50Curve1</t>
  </si>
  <si>
    <t>Price12</t>
  </si>
  <si>
    <t>VoltageCtrlUnit</t>
  </si>
  <si>
    <t>Grd50Curve2</t>
  </si>
  <si>
    <t>Price13</t>
  </si>
  <si>
    <t>VoltageLowerBand</t>
  </si>
  <si>
    <t>Grd50Curve3</t>
  </si>
  <si>
    <t>Price14</t>
  </si>
  <si>
    <t>VoltageSwitchInValue</t>
  </si>
  <si>
    <t>Grd50Curve4</t>
  </si>
  <si>
    <t>Price15</t>
  </si>
  <si>
    <t>VoltageSwitchOutValue</t>
  </si>
  <si>
    <t>Grd50Curve5</t>
  </si>
  <si>
    <t>Price16</t>
  </si>
  <si>
    <t>VoltageUpperBand</t>
  </si>
  <si>
    <t>Grd50Curve6</t>
  </si>
  <si>
    <t>Price17</t>
  </si>
  <si>
    <t>Grd50Instant1</t>
  </si>
  <si>
    <t>Price18</t>
  </si>
  <si>
    <t>Grd50Instant2</t>
  </si>
  <si>
    <t>Price19</t>
  </si>
  <si>
    <t>Grd50Instant3</t>
  </si>
  <si>
    <t>Price2</t>
  </si>
  <si>
    <t>Grd50Instant4</t>
  </si>
  <si>
    <t>Price20</t>
  </si>
  <si>
    <t>Grd50Instant5</t>
  </si>
  <si>
    <t>Price21</t>
  </si>
  <si>
    <t>Grd50Instant6</t>
  </si>
  <si>
    <t>Price22</t>
  </si>
  <si>
    <t>Grd50Pkup1</t>
  </si>
  <si>
    <t>Price23</t>
  </si>
  <si>
    <t>Grd50Pkup2</t>
  </si>
  <si>
    <t>Price24</t>
  </si>
  <si>
    <t>Grd50Pkup3</t>
  </si>
  <si>
    <t>Price25</t>
  </si>
  <si>
    <t>Grd50Pkup4</t>
  </si>
  <si>
    <t>Price26</t>
  </si>
  <si>
    <t>Grd50Pkup5</t>
  </si>
  <si>
    <t>Price27</t>
  </si>
  <si>
    <t>Grd50Pkup6</t>
  </si>
  <si>
    <t>Price28</t>
  </si>
  <si>
    <t>Grd50PkupRange1</t>
  </si>
  <si>
    <t>Price29</t>
  </si>
  <si>
    <t>Grd50PkupRange2</t>
  </si>
  <si>
    <t>Price3</t>
  </si>
  <si>
    <t>Grd50PkupRange3</t>
  </si>
  <si>
    <t>Price4</t>
  </si>
  <si>
    <t>Grd50PkupRange4</t>
  </si>
  <si>
    <t>Price5</t>
  </si>
  <si>
    <t>Grd50PkupRange5</t>
  </si>
  <si>
    <t>Price6</t>
  </si>
  <si>
    <t>Grd50PkupRange6</t>
  </si>
  <si>
    <t>Price7</t>
  </si>
  <si>
    <t>Grd50TmDial1</t>
  </si>
  <si>
    <t>Price8</t>
  </si>
  <si>
    <t>Grd50TmDial2</t>
  </si>
  <si>
    <t>Price9</t>
  </si>
  <si>
    <t>Grd50TmDial3</t>
  </si>
  <si>
    <t>Grd50TmDial4</t>
  </si>
  <si>
    <t>Grd50TmDial5</t>
  </si>
  <si>
    <t>Grd50TmDial6</t>
  </si>
  <si>
    <t>Grd50TmDialRange1</t>
  </si>
  <si>
    <t>Re</t>
  </si>
  <si>
    <t>Grd50TmDialRange2</t>
  </si>
  <si>
    <t>Grd50TmDialRange3</t>
  </si>
  <si>
    <t>Grd50TmDialRange4</t>
  </si>
  <si>
    <t>Grd50TmDialRange5</t>
  </si>
  <si>
    <t>Grd50TmDialRange6</t>
  </si>
  <si>
    <t>Rn</t>
  </si>
  <si>
    <t>Grd50TmDialUnit1</t>
  </si>
  <si>
    <t>Grd50TmDialUnit2</t>
  </si>
  <si>
    <t>SingleGrounded</t>
  </si>
  <si>
    <t>Grd50TmDialUnit3</t>
  </si>
  <si>
    <t>Grd50TmDialUnit4</t>
  </si>
  <si>
    <t>Grd50TmDialUnit5</t>
  </si>
  <si>
    <t>Grd50TmDialUnit6</t>
  </si>
  <si>
    <t>Grd51Curve1</t>
  </si>
  <si>
    <t>Grd51Curve2</t>
  </si>
  <si>
    <t>Grd51Curve3</t>
  </si>
  <si>
    <t>Grd51Curve4</t>
  </si>
  <si>
    <t>Grd51Curve5</t>
  </si>
  <si>
    <t>ThreePhase</t>
  </si>
  <si>
    <t>Grd51Curve6</t>
  </si>
  <si>
    <t>ThreePhaseXoverR</t>
  </si>
  <si>
    <t>Grd51Pkup1</t>
  </si>
  <si>
    <t>TypeOfUtility</t>
  </si>
  <si>
    <t>Grd51Pkup2</t>
  </si>
  <si>
    <t>Grd51Pkup3</t>
  </si>
  <si>
    <t>Grd51Pkup4</t>
  </si>
  <si>
    <t>Grd51Pkup5</t>
  </si>
  <si>
    <t>Grd51Pkup6</t>
  </si>
  <si>
    <t>Grd51PkupRange1</t>
  </si>
  <si>
    <t>Grd51PkupRange2</t>
  </si>
  <si>
    <t>Grd51PkupRange3</t>
  </si>
  <si>
    <t>Grd51PkupRange4</t>
  </si>
  <si>
    <t>Grd51PkupRange5</t>
  </si>
  <si>
    <t>Grd51PkupRange6</t>
  </si>
  <si>
    <t>Grd51TmDial1</t>
  </si>
  <si>
    <t>Xe</t>
  </si>
  <si>
    <t>Grd51TmDial2</t>
  </si>
  <si>
    <t>Xn</t>
  </si>
  <si>
    <t>Grd51TmDial3</t>
  </si>
  <si>
    <t>ZeroR</t>
  </si>
  <si>
    <t>Grd51TmDial4</t>
  </si>
  <si>
    <t>ZeroX</t>
  </si>
  <si>
    <t>Grd51TmDial5</t>
  </si>
  <si>
    <t>Grd51TmDial6</t>
  </si>
  <si>
    <t>Grd67Direction1</t>
  </si>
  <si>
    <t>Grd67Direction2</t>
  </si>
  <si>
    <t>Grd67Direction3</t>
  </si>
  <si>
    <t>Grd67Direction4</t>
  </si>
  <si>
    <t>Grd67Direction5</t>
  </si>
  <si>
    <t>Grd67Direction6</t>
  </si>
  <si>
    <t>Grd67Directional1</t>
  </si>
  <si>
    <t>Grd67Directional2</t>
  </si>
  <si>
    <t>Grd67Directional3</t>
  </si>
  <si>
    <t>Grd67Directional4</t>
  </si>
  <si>
    <t>Grd67Directional5</t>
  </si>
  <si>
    <t>Grd67Directional6</t>
  </si>
  <si>
    <t>Grd67MaxTqAngle1</t>
  </si>
  <si>
    <t>Grd67MaxTqAngle2</t>
  </si>
  <si>
    <t>Grd67MaxTqAngle3</t>
  </si>
  <si>
    <t>Grd67MaxTqAngle4</t>
  </si>
  <si>
    <t>Grd67MaxTqAngle5</t>
  </si>
  <si>
    <t>Grd67MaxTqAngle6</t>
  </si>
  <si>
    <t>Grd67Polar1</t>
  </si>
  <si>
    <t>Grd67Polar2</t>
  </si>
  <si>
    <t>Grd67Polar3</t>
  </si>
  <si>
    <t>Grd67Polar4</t>
  </si>
  <si>
    <t>Grd67Polar5</t>
  </si>
  <si>
    <t>Grd67Polar6</t>
  </si>
  <si>
    <t>GrdBrdnUnit1</t>
  </si>
  <si>
    <t>GrdBrdnUnit2</t>
  </si>
  <si>
    <t>GrdBrdnUnit3</t>
  </si>
  <si>
    <t>GrdBrdnUnit4</t>
  </si>
  <si>
    <t>GrdBrdnUnit5</t>
  </si>
  <si>
    <t>GrdBrdnUnit6</t>
  </si>
  <si>
    <t>GrdBurden1</t>
  </si>
  <si>
    <t>GrdBurden2</t>
  </si>
  <si>
    <t>GrdBurden3</t>
  </si>
  <si>
    <t>GrdBurden4</t>
  </si>
  <si>
    <t>GrdBurden5</t>
  </si>
  <si>
    <t>GrdBurden6</t>
  </si>
  <si>
    <t>Ground</t>
  </si>
  <si>
    <t>Ground50_1</t>
  </si>
  <si>
    <t>Ground50_2</t>
  </si>
  <si>
    <t>Ground50_3</t>
  </si>
  <si>
    <t>Ground50_4</t>
  </si>
  <si>
    <t>Ground50_5</t>
  </si>
  <si>
    <t>Ground50_6</t>
  </si>
  <si>
    <t>GroundTimeDelay</t>
  </si>
  <si>
    <t>GroundTimeDelayUnit</t>
  </si>
  <si>
    <t>GroundTOC1</t>
  </si>
  <si>
    <t>GroundTOC2</t>
  </si>
  <si>
    <t>GroundTOC3</t>
  </si>
  <si>
    <t>GroundTOC4</t>
  </si>
  <si>
    <t>GroundTOC5</t>
  </si>
  <si>
    <t>GroundTOC6</t>
  </si>
  <si>
    <t>GroundTrip</t>
  </si>
  <si>
    <t>GroundTripRange</t>
  </si>
  <si>
    <t>HotStart</t>
  </si>
  <si>
    <t>Instantaneous</t>
  </si>
  <si>
    <t>InstantaneousTimeDelay</t>
  </si>
  <si>
    <t>InstantaneousTimeDelayUnit</t>
  </si>
  <si>
    <t>InstantaneousTrip</t>
  </si>
  <si>
    <t>InstantaneousTripRange</t>
  </si>
  <si>
    <t>IntegrateCurve</t>
  </si>
  <si>
    <t>Integrated</t>
  </si>
  <si>
    <t>Jam</t>
  </si>
  <si>
    <t>JamTimeDelay</t>
  </si>
  <si>
    <t>JamTimeDelayUnit</t>
  </si>
  <si>
    <t>JamTrip</t>
  </si>
  <si>
    <t>JamTripRange</t>
  </si>
  <si>
    <t>Level1</t>
  </si>
  <si>
    <t>Level2</t>
  </si>
  <si>
    <t>Level3</t>
  </si>
  <si>
    <t>Level4</t>
  </si>
  <si>
    <t>Level5</t>
  </si>
  <si>
    <t>LinkTOCIOC1</t>
  </si>
  <si>
    <t>LinkTOCIOC2</t>
  </si>
  <si>
    <t>LinkTOCIOC3</t>
  </si>
  <si>
    <t>LinkTOCIOC4</t>
  </si>
  <si>
    <t>LinkTOCIOC5</t>
  </si>
  <si>
    <t>LinkTOCIOC6</t>
  </si>
  <si>
    <t>LoadGID</t>
  </si>
  <si>
    <t>LoadIID</t>
  </si>
  <si>
    <t>Manufacturer</t>
  </si>
  <si>
    <t>Model</t>
  </si>
  <si>
    <t>Neg50Curve1</t>
  </si>
  <si>
    <t>Neg50Curve2</t>
  </si>
  <si>
    <t>Neg50Curve3</t>
  </si>
  <si>
    <t>Neg50Curve4</t>
  </si>
  <si>
    <t>Neg50Curve5</t>
  </si>
  <si>
    <t>Neg50Curve6</t>
  </si>
  <si>
    <t>Neg50Instant1</t>
  </si>
  <si>
    <t>Neg50Instant2</t>
  </si>
  <si>
    <t>Neg50Instant3</t>
  </si>
  <si>
    <t>Neg50Instant4</t>
  </si>
  <si>
    <t>Neg50Instant5</t>
  </si>
  <si>
    <t>Neg50Instant6</t>
  </si>
  <si>
    <t>Neg50Pkup1</t>
  </si>
  <si>
    <t>Neg50Pkup2</t>
  </si>
  <si>
    <t>Neg50Pkup3</t>
  </si>
  <si>
    <t>Neg50Pkup4</t>
  </si>
  <si>
    <t>Neg50Pkup5</t>
  </si>
  <si>
    <t>Neg50Pkup6</t>
  </si>
  <si>
    <t>Neg50PkupRange1</t>
  </si>
  <si>
    <t>Neg50PkupRange2</t>
  </si>
  <si>
    <t>Neg50PkupRange3</t>
  </si>
  <si>
    <t>Neg50PkupRange4</t>
  </si>
  <si>
    <t>Neg50PkupRange5</t>
  </si>
  <si>
    <t>Neg50PkupRange6</t>
  </si>
  <si>
    <t>Neg50TmDial1</t>
  </si>
  <si>
    <t>Neg50TmDial2</t>
  </si>
  <si>
    <t>Neg50TmDial3</t>
  </si>
  <si>
    <t>Neg50TmDial4</t>
  </si>
  <si>
    <t>Neg50TmDial5</t>
  </si>
  <si>
    <t>Neg50TmDial6</t>
  </si>
  <si>
    <t>Neg50TmDialRange1</t>
  </si>
  <si>
    <t>Neg50TmDialRange2</t>
  </si>
  <si>
    <t>Neg50TmDialRange3</t>
  </si>
  <si>
    <t>Neg50TmDialRange4</t>
  </si>
  <si>
    <t>Neg50TmDialRange5</t>
  </si>
  <si>
    <t>Neg50TmDialRange6</t>
  </si>
  <si>
    <t>Neg50TmDialUnit1</t>
  </si>
  <si>
    <t>Neg50TmDialUnit2</t>
  </si>
  <si>
    <t>Neg50TmDialUnit3</t>
  </si>
  <si>
    <t>Neg50TmDialUnit4</t>
  </si>
  <si>
    <t>Neg50TmDialUnit5</t>
  </si>
  <si>
    <t>Neg50TmDialUnit6</t>
  </si>
  <si>
    <t>Neg51Curve1</t>
  </si>
  <si>
    <t>Neg51Curve2</t>
  </si>
  <si>
    <t>Neg51Curve3</t>
  </si>
  <si>
    <t>Neg51Curve4</t>
  </si>
  <si>
    <t>Neg51Curve5</t>
  </si>
  <si>
    <t>Neg51Curve6</t>
  </si>
  <si>
    <t>Neg51Pkup1</t>
  </si>
  <si>
    <t>Neg51Pkup2</t>
  </si>
  <si>
    <t>Neg51Pkup3</t>
  </si>
  <si>
    <t>Neg51Pkup4</t>
  </si>
  <si>
    <t>Neg51Pkup5</t>
  </si>
  <si>
    <t>Neg51Pkup6</t>
  </si>
  <si>
    <t>Neg51PkupRange1</t>
  </si>
  <si>
    <t>Neg51PkupRange2</t>
  </si>
  <si>
    <t>Neg51PkupRange3</t>
  </si>
  <si>
    <t>Neg51PkupRange4</t>
  </si>
  <si>
    <t>Neg51PkupRange5</t>
  </si>
  <si>
    <t>Neg51PkupRange6</t>
  </si>
  <si>
    <t>Neg51TmDial1</t>
  </si>
  <si>
    <t>Neg51TmDial2</t>
  </si>
  <si>
    <t>Neg51TmDial3</t>
  </si>
  <si>
    <t>Neg51TmDial4</t>
  </si>
  <si>
    <t>Neg51TmDial5</t>
  </si>
  <si>
    <t>Neg51TmDial6</t>
  </si>
  <si>
    <t>Neg67Direction1</t>
  </si>
  <si>
    <t>Neg67Direction2</t>
  </si>
  <si>
    <t>Neg67Direction3</t>
  </si>
  <si>
    <t>Neg67Direction4</t>
  </si>
  <si>
    <t>Neg67Direction5</t>
  </si>
  <si>
    <t>Neg67Direction6</t>
  </si>
  <si>
    <t>Neg67Directional1</t>
  </si>
  <si>
    <t>Neg67Directional2</t>
  </si>
  <si>
    <t>Neg67Directional3</t>
  </si>
  <si>
    <t>Neg67Directional4</t>
  </si>
  <si>
    <t>Neg67Directional5</t>
  </si>
  <si>
    <t>Neg67Directional6</t>
  </si>
  <si>
    <t>Neg67MaxTqAngle1</t>
  </si>
  <si>
    <t>Neg67MaxTqAngle2</t>
  </si>
  <si>
    <t>Neg67MaxTqAngle3</t>
  </si>
  <si>
    <t>Neg67MaxTqAngle4</t>
  </si>
  <si>
    <t>Neg67MaxTqAngle5</t>
  </si>
  <si>
    <t>Neg67MaxTqAngle6</t>
  </si>
  <si>
    <t>Neg67Polar1</t>
  </si>
  <si>
    <t>Neg67Polar2</t>
  </si>
  <si>
    <t>Neg67Polar3</t>
  </si>
  <si>
    <t>Neg67Polar4</t>
  </si>
  <si>
    <t>Neg67Polar5</t>
  </si>
  <si>
    <t>Neg67Polar6</t>
  </si>
  <si>
    <t>NegBrdnUnit1</t>
  </si>
  <si>
    <t>NegBrdnUnit2</t>
  </si>
  <si>
    <t>NegBrdnUnit3</t>
  </si>
  <si>
    <t>NegBrdnUnit4</t>
  </si>
  <si>
    <t>NegBrdnUnit5</t>
  </si>
  <si>
    <t>NegBrdnUnit6</t>
  </si>
  <si>
    <t>NegBurden1</t>
  </si>
  <si>
    <t>NegBurden2</t>
  </si>
  <si>
    <t>NegBurden3</t>
  </si>
  <si>
    <t>NegBurden4</t>
  </si>
  <si>
    <t>NegBurden5</t>
  </si>
  <si>
    <t>NegBurden6</t>
  </si>
  <si>
    <t>Negseq50_1</t>
  </si>
  <si>
    <t>Negseq50_2</t>
  </si>
  <si>
    <t>Negseq50_3</t>
  </si>
  <si>
    <t>Negseq50_4</t>
  </si>
  <si>
    <t>Negseq50_5</t>
  </si>
  <si>
    <t>Negseq50_6</t>
  </si>
  <si>
    <t>NegseqTOC1</t>
  </si>
  <si>
    <t>NegseqTOC2</t>
  </si>
  <si>
    <t>NegseqTOC3</t>
  </si>
  <si>
    <t>NegseqTOC4</t>
  </si>
  <si>
    <t>NegseqTOC5</t>
  </si>
  <si>
    <t>NegseqTOC6</t>
  </si>
  <si>
    <t>Neu50Curve1</t>
  </si>
  <si>
    <t>Neu50Curve2</t>
  </si>
  <si>
    <t>Neu50Curve3</t>
  </si>
  <si>
    <t>Neu50Curve4</t>
  </si>
  <si>
    <t>Neu50Curve5</t>
  </si>
  <si>
    <t>Neu50Curve6</t>
  </si>
  <si>
    <t>Neu50Instant1</t>
  </si>
  <si>
    <t>Neu50Instant2</t>
  </si>
  <si>
    <t>Neu50Instant3</t>
  </si>
  <si>
    <t>Neu50Instant4</t>
  </si>
  <si>
    <t>Neu50Instant5</t>
  </si>
  <si>
    <t>Neu50Instant6</t>
  </si>
  <si>
    <t>Neu50Pkup1</t>
  </si>
  <si>
    <t>Neu50Pkup2</t>
  </si>
  <si>
    <t>Neu50Pkup3</t>
  </si>
  <si>
    <t>Neu50Pkup4</t>
  </si>
  <si>
    <t>Neu50Pkup5</t>
  </si>
  <si>
    <t>Neu50Pkup6</t>
  </si>
  <si>
    <t>Neu50PkupRange1</t>
  </si>
  <si>
    <t>Neu50PkupRange2</t>
  </si>
  <si>
    <t>Neu50PkupRange3</t>
  </si>
  <si>
    <t>Neu50PkupRange4</t>
  </si>
  <si>
    <t>Neu50PkupRange5</t>
  </si>
  <si>
    <t>Neu50PkupRange6</t>
  </si>
  <si>
    <t>Neu50TmDial1</t>
  </si>
  <si>
    <t>Neu50TmDial2</t>
  </si>
  <si>
    <t>Neu50TmDial3</t>
  </si>
  <si>
    <t>Neu50TmDial4</t>
  </si>
  <si>
    <t>Neu50TmDial5</t>
  </si>
  <si>
    <t>Neu50TmDial6</t>
  </si>
  <si>
    <t>Neu50TmDialRange1</t>
  </si>
  <si>
    <t>Neu50TmDialRange2</t>
  </si>
  <si>
    <t>Neu50TmDialRange3</t>
  </si>
  <si>
    <t>Neu50TmDialRange4</t>
  </si>
  <si>
    <t>Neu50TmDialRange5</t>
  </si>
  <si>
    <t>Neu50TmDialRange6</t>
  </si>
  <si>
    <t>Neu50TmDialUnit1</t>
  </si>
  <si>
    <t>Neu50TmDialUnit2</t>
  </si>
  <si>
    <t>Neu50TmDialUnit3</t>
  </si>
  <si>
    <t>Neu50TmDialUnit4</t>
  </si>
  <si>
    <t>Neu50TmDialUnit5</t>
  </si>
  <si>
    <t>Neu50TmDialUnit6</t>
  </si>
  <si>
    <t>Neu51Curve1</t>
  </si>
  <si>
    <t>Neu51Curve2</t>
  </si>
  <si>
    <t>Neu51Curve3</t>
  </si>
  <si>
    <t>Neu51Curve4</t>
  </si>
  <si>
    <t>Neu51Curve5</t>
  </si>
  <si>
    <t>Neu51Curve6</t>
  </si>
  <si>
    <t>Neu51Pkup1</t>
  </si>
  <si>
    <t>Neu51Pkup2</t>
  </si>
  <si>
    <t>Neu51Pkup3</t>
  </si>
  <si>
    <t>Neu51Pkup4</t>
  </si>
  <si>
    <t>Neu51Pkup5</t>
  </si>
  <si>
    <t>Neu51Pkup6</t>
  </si>
  <si>
    <t>Neu51PkupRange1</t>
  </si>
  <si>
    <t>Neu51PkupRange2</t>
  </si>
  <si>
    <t>Neu51PkupRange3</t>
  </si>
  <si>
    <t>Neu51PkupRange4</t>
  </si>
  <si>
    <t>Neu51PkupRange5</t>
  </si>
  <si>
    <t>Neu51PkupRange6</t>
  </si>
  <si>
    <t>Neu51TmDial1</t>
  </si>
  <si>
    <t>Neu51TmDial2</t>
  </si>
  <si>
    <t>Neu51TmDial3</t>
  </si>
  <si>
    <t>Neu51TmDial4</t>
  </si>
  <si>
    <t>Neu51TmDial5</t>
  </si>
  <si>
    <t>Neu51TmDial6</t>
  </si>
  <si>
    <t>Neu67Direction1</t>
  </si>
  <si>
    <t>Neu67Direction2</t>
  </si>
  <si>
    <t>Neu67Direction3</t>
  </si>
  <si>
    <t>Neu67Direction4</t>
  </si>
  <si>
    <t>Neu67Direction5</t>
  </si>
  <si>
    <t>Neu67Direction6</t>
  </si>
  <si>
    <t>Neu67Directional1</t>
  </si>
  <si>
    <t>Neu67Directional2</t>
  </si>
  <si>
    <t>Neu67Directional3</t>
  </si>
  <si>
    <t>Neu67Directional4</t>
  </si>
  <si>
    <t>Neu67Directional5</t>
  </si>
  <si>
    <t>Neu67Directional6</t>
  </si>
  <si>
    <t>Neu67MaxTqAngle1</t>
  </si>
  <si>
    <t>Neu67MaxTqAngle2</t>
  </si>
  <si>
    <t>Neu67MaxTqAngle3</t>
  </si>
  <si>
    <t>Neu67MaxTqAngle4</t>
  </si>
  <si>
    <t>Neu67MaxTqAngle5</t>
  </si>
  <si>
    <t>Neu67MaxTqAngle6</t>
  </si>
  <si>
    <t>Neu67Polar1</t>
  </si>
  <si>
    <t>Neu67Polar2</t>
  </si>
  <si>
    <t>Neu67Polar3</t>
  </si>
  <si>
    <t>Neu67Polar4</t>
  </si>
  <si>
    <t>Neu67Polar5</t>
  </si>
  <si>
    <t>Neu67Polar6</t>
  </si>
  <si>
    <t>NeuBrdnUnit1</t>
  </si>
  <si>
    <t>NeuBrdnUnit2</t>
  </si>
  <si>
    <t>NeuBrdnUnit3</t>
  </si>
  <si>
    <t>NeuBrdnUnit4</t>
  </si>
  <si>
    <t>NeuBrdnUnit5</t>
  </si>
  <si>
    <t>NeuBrdnUnit6</t>
  </si>
  <si>
    <t>NeuBurden1</t>
  </si>
  <si>
    <t>NeuBurden2</t>
  </si>
  <si>
    <t>NeuBurden3</t>
  </si>
  <si>
    <t>NeuBurden4</t>
  </si>
  <si>
    <t>NeuBurden5</t>
  </si>
  <si>
    <t>NeuBurden6</t>
  </si>
  <si>
    <t>Neutral50_1</t>
  </si>
  <si>
    <t>Neutral50_2</t>
  </si>
  <si>
    <t>Neutral50_3</t>
  </si>
  <si>
    <t>Neutral50_4</t>
  </si>
  <si>
    <t>Neutral50_5</t>
  </si>
  <si>
    <t>Neutral50_6</t>
  </si>
  <si>
    <t>NeutralTOC1</t>
  </si>
  <si>
    <t>NeutralTOC2</t>
  </si>
  <si>
    <t>NeutralTOC3</t>
  </si>
  <si>
    <t>NeutralTOC4</t>
  </si>
  <si>
    <t>NeutralTOC5</t>
  </si>
  <si>
    <t>NeutralTOC6</t>
  </si>
  <si>
    <t>OCLevel1</t>
  </si>
  <si>
    <t>OCLevel2</t>
  </si>
  <si>
    <t>OCLevel3</t>
  </si>
  <si>
    <t>OCLevel4</t>
  </si>
  <si>
    <t>OCLevel5</t>
  </si>
  <si>
    <t>OCLevel6</t>
  </si>
  <si>
    <t>OLR_K_Dial</t>
  </si>
  <si>
    <t>OLR_Manufacturer</t>
  </si>
  <si>
    <t>OLR_Model</t>
  </si>
  <si>
    <t>OLRTimeDial</t>
  </si>
  <si>
    <t>Ph50Curve1</t>
  </si>
  <si>
    <t>Ph50Curve2</t>
  </si>
  <si>
    <t>Ph50Curve3</t>
  </si>
  <si>
    <t>Ph50Curve4</t>
  </si>
  <si>
    <t>Ph50Curve5</t>
  </si>
  <si>
    <t>Ph50Curve6</t>
  </si>
  <si>
    <t>Ph50Instant1</t>
  </si>
  <si>
    <t>Ph50Instant2</t>
  </si>
  <si>
    <t>Ph50Instant3</t>
  </si>
  <si>
    <t>Ph50Instant4</t>
  </si>
  <si>
    <t>Ph50Instant5</t>
  </si>
  <si>
    <t>Ph50Instant6</t>
  </si>
  <si>
    <t>Ph50Pkup1</t>
  </si>
  <si>
    <t>Ph50Pkup2</t>
  </si>
  <si>
    <t>Ph50Pkup3</t>
  </si>
  <si>
    <t>Ph50Pkup4</t>
  </si>
  <si>
    <t>Ph50Pkup5</t>
  </si>
  <si>
    <t>Ph50Pkup6</t>
  </si>
  <si>
    <t>Ph50PkupRange1</t>
  </si>
  <si>
    <t>Ph50PkupRange2</t>
  </si>
  <si>
    <t>Ph50PkupRange3</t>
  </si>
  <si>
    <t>Ph50PkupRange4</t>
  </si>
  <si>
    <t>Ph50PkupRange5</t>
  </si>
  <si>
    <t>Ph50PkupRange6</t>
  </si>
  <si>
    <t>Ph50TmDial1</t>
  </si>
  <si>
    <t>Ph50TmDial2</t>
  </si>
  <si>
    <t>Ph50TmDial3</t>
  </si>
  <si>
    <t>Ph50TmDial4</t>
  </si>
  <si>
    <t>Ph50TmDial5</t>
  </si>
  <si>
    <t>Ph50TmDial6</t>
  </si>
  <si>
    <t>Ph50TmDialRange1</t>
  </si>
  <si>
    <t>Ph50TmDialRange2</t>
  </si>
  <si>
    <t>Ph50TmDialRange3</t>
  </si>
  <si>
    <t>Ph50TmDialRange4</t>
  </si>
  <si>
    <t>Ph50TmDialRange5</t>
  </si>
  <si>
    <t>Ph50TmDialRange6</t>
  </si>
  <si>
    <t>Ph50TmDialUnit1</t>
  </si>
  <si>
    <t>Ph50TmDialUnit2</t>
  </si>
  <si>
    <t>Ph50TmDialUnit3</t>
  </si>
  <si>
    <t>Ph50TmDialUnit4</t>
  </si>
  <si>
    <t>Ph50TmDialUnit5</t>
  </si>
  <si>
    <t>Ph50TmDialUnit6</t>
  </si>
  <si>
    <t>Ph51Curve1</t>
  </si>
  <si>
    <t>Ph51Curve2</t>
  </si>
  <si>
    <t>Ph51Curve3</t>
  </si>
  <si>
    <t>Ph51Curve4</t>
  </si>
  <si>
    <t>Ph51Curve5</t>
  </si>
  <si>
    <t>Ph51Curve6</t>
  </si>
  <si>
    <t>Ph51Pkup1</t>
  </si>
  <si>
    <t>Ph51Pkup2</t>
  </si>
  <si>
    <t>Ph51Pkup3</t>
  </si>
  <si>
    <t>Ph51Pkup4</t>
  </si>
  <si>
    <t>Ph51Pkup5</t>
  </si>
  <si>
    <t>Ph51Pkup6</t>
  </si>
  <si>
    <t>Ph51PkupRange1</t>
  </si>
  <si>
    <t>Ph51PkupRange2</t>
  </si>
  <si>
    <t>Ph51PkupRange3</t>
  </si>
  <si>
    <t>Ph51PkupRange4</t>
  </si>
  <si>
    <t>Ph51PkupRange5</t>
  </si>
  <si>
    <t>Ph51PkupRange6</t>
  </si>
  <si>
    <t>Ph51TmDial1</t>
  </si>
  <si>
    <t>Ph51TmDial2</t>
  </si>
  <si>
    <t>Ph51TmDial3</t>
  </si>
  <si>
    <t>Ph51TmDial4</t>
  </si>
  <si>
    <t>Ph51TmDial5</t>
  </si>
  <si>
    <t>Ph51TmDial6</t>
  </si>
  <si>
    <t>Ph51VC1</t>
  </si>
  <si>
    <t>Ph51VC2</t>
  </si>
  <si>
    <t>Ph51VC3</t>
  </si>
  <si>
    <t>Ph51VC4</t>
  </si>
  <si>
    <t>Ph51VC5</t>
  </si>
  <si>
    <t>Ph51VC6</t>
  </si>
  <si>
    <t>Ph51VCPkup1</t>
  </si>
  <si>
    <t>Ph51VCPkup2</t>
  </si>
  <si>
    <t>Ph51VCPkup3</t>
  </si>
  <si>
    <t>Ph51VCPkup4</t>
  </si>
  <si>
    <t>Ph51VCPkup5</t>
  </si>
  <si>
    <t>Ph51VCPkup6</t>
  </si>
  <si>
    <t>Ph51Volt1</t>
  </si>
  <si>
    <t>Ph51Volt2</t>
  </si>
  <si>
    <t>Ph51Volt3</t>
  </si>
  <si>
    <t>Ph51Volt4</t>
  </si>
  <si>
    <t>Ph51Volt5</t>
  </si>
  <si>
    <t>Ph51Volt6</t>
  </si>
  <si>
    <t>Ph51VR1</t>
  </si>
  <si>
    <t>Ph51VR2</t>
  </si>
  <si>
    <t>Ph51VR3</t>
  </si>
  <si>
    <t>Ph51VR4</t>
  </si>
  <si>
    <t>Ph51VR5</t>
  </si>
  <si>
    <t>Ph51VR6</t>
  </si>
  <si>
    <t>Ph51VRPkup1</t>
  </si>
  <si>
    <t>Ph51VRPkup2</t>
  </si>
  <si>
    <t>Ph51VRPkup3</t>
  </si>
  <si>
    <t>Ph51VRPkup4</t>
  </si>
  <si>
    <t>Ph51VRPkup5</t>
  </si>
  <si>
    <t>Ph51VRPkup6</t>
  </si>
  <si>
    <t>Ph51VSetting1</t>
  </si>
  <si>
    <t>Ph51VSetting2</t>
  </si>
  <si>
    <t>Ph51VSetting3</t>
  </si>
  <si>
    <t>Ph51VSetting4</t>
  </si>
  <si>
    <t>Ph51VSetting5</t>
  </si>
  <si>
    <t>Ph51VSetting6</t>
  </si>
  <si>
    <t>Ph67Direction1</t>
  </si>
  <si>
    <t>Ph67Direction2</t>
  </si>
  <si>
    <t>Ph67Direction3</t>
  </si>
  <si>
    <t>Ph67Direction4</t>
  </si>
  <si>
    <t>Ph67Direction5</t>
  </si>
  <si>
    <t>Ph67Direction6</t>
  </si>
  <si>
    <t>Ph67Directional1</t>
  </si>
  <si>
    <t>Ph67Directional2</t>
  </si>
  <si>
    <t>Ph67Directional3</t>
  </si>
  <si>
    <t>Ph67Directional4</t>
  </si>
  <si>
    <t>Ph67Directional5</t>
  </si>
  <si>
    <t>Ph67Directional6</t>
  </si>
  <si>
    <t>Ph67MaxTqAngle1</t>
  </si>
  <si>
    <t>Ph67MaxTqAngle2</t>
  </si>
  <si>
    <t>Ph67MaxTqAngle3</t>
  </si>
  <si>
    <t>Ph67MaxTqAngle4</t>
  </si>
  <si>
    <t>Ph67MaxTqAngle5</t>
  </si>
  <si>
    <t>Ph67MaxTqAngle6</t>
  </si>
  <si>
    <t>Ph67Polar1</t>
  </si>
  <si>
    <t>Ph67Polar2</t>
  </si>
  <si>
    <t>Ph67Polar3</t>
  </si>
  <si>
    <t>Ph67Polar4</t>
  </si>
  <si>
    <t>Ph67Polar5</t>
  </si>
  <si>
    <t>Ph67Polar6</t>
  </si>
  <si>
    <t>Phase50_1</t>
  </si>
  <si>
    <t>Phase50_2</t>
  </si>
  <si>
    <t>Phase50_3</t>
  </si>
  <si>
    <t>Phase50_4</t>
  </si>
  <si>
    <t>Phase50_5</t>
  </si>
  <si>
    <t>Phase50_6</t>
  </si>
  <si>
    <t>PhaseTOC1</t>
  </si>
  <si>
    <t>PhaseTOC2</t>
  </si>
  <si>
    <t>PhaseTOC3</t>
  </si>
  <si>
    <t>PhaseTOC4</t>
  </si>
  <si>
    <t>PhaseTOC5</t>
  </si>
  <si>
    <t>PhaseTOC6</t>
  </si>
  <si>
    <t>PhBrdnUnit1</t>
  </si>
  <si>
    <t>PhBrdnUnit2</t>
  </si>
  <si>
    <t>PhBrdnUnit3</t>
  </si>
  <si>
    <t>PhBrdnUnit4</t>
  </si>
  <si>
    <t>PhBrdnUnit5</t>
  </si>
  <si>
    <t>PhBrdnUnit6</t>
  </si>
  <si>
    <t>PhBurden1</t>
  </si>
  <si>
    <t>PhBurden2</t>
  </si>
  <si>
    <t>PhBurden3</t>
  </si>
  <si>
    <t>PhBurden4</t>
  </si>
  <si>
    <t>PhBurden5</t>
  </si>
  <si>
    <t>PhBurden6</t>
  </si>
  <si>
    <t>PinSCkA</t>
  </si>
  <si>
    <t>PLCAmp</t>
  </si>
  <si>
    <t>PLCPercent</t>
  </si>
  <si>
    <t>PreLoadCurrent</t>
  </si>
  <si>
    <t>PTInputGID</t>
  </si>
  <si>
    <t>PTInputIID</t>
  </si>
  <si>
    <t>PTInputPrim</t>
  </si>
  <si>
    <t>PTInputSec</t>
  </si>
  <si>
    <t>PTPhaseGID</t>
  </si>
  <si>
    <t>PTPhaseIID</t>
  </si>
  <si>
    <t>PTPhasePrim</t>
  </si>
  <si>
    <t>PTPhaseSec</t>
  </si>
  <si>
    <t>PTSyncGID</t>
  </si>
  <si>
    <t>PTSyncIID</t>
  </si>
  <si>
    <t>PTSyncPrim</t>
  </si>
  <si>
    <t>PTSyncSec</t>
  </si>
  <si>
    <t>RelayType</t>
  </si>
  <si>
    <t>Residual</t>
  </si>
  <si>
    <t>SenG50Curve1</t>
  </si>
  <si>
    <t>SenG50Curve2</t>
  </si>
  <si>
    <t>SenG50Curve3</t>
  </si>
  <si>
    <t>SenG50Curve4</t>
  </si>
  <si>
    <t>SenG50Curve5</t>
  </si>
  <si>
    <t>SenG50Curve6</t>
  </si>
  <si>
    <t>SenG50Instant1</t>
  </si>
  <si>
    <t>SenG50Instant2</t>
  </si>
  <si>
    <t>SenG50Instant3</t>
  </si>
  <si>
    <t>SenG50Instant4</t>
  </si>
  <si>
    <t>SenG50Instant5</t>
  </si>
  <si>
    <t>SenG50Instant6</t>
  </si>
  <si>
    <t>SenG50Pkup1</t>
  </si>
  <si>
    <t>SenG50Pkup2</t>
  </si>
  <si>
    <t>SenG50Pkup3</t>
  </si>
  <si>
    <t>SenG50Pkup4</t>
  </si>
  <si>
    <t>SenG50Pkup5</t>
  </si>
  <si>
    <t>SenG50Pkup6</t>
  </si>
  <si>
    <t>SenG50PkupRange1</t>
  </si>
  <si>
    <t>SenG50PkupRange2</t>
  </si>
  <si>
    <t>SenG50PkupRange3</t>
  </si>
  <si>
    <t>SenG50PkupRange4</t>
  </si>
  <si>
    <t>SenG50PkupRange5</t>
  </si>
  <si>
    <t>SenG50PkupRange6</t>
  </si>
  <si>
    <t>SenG50TmDial1</t>
  </si>
  <si>
    <t>SenG50TmDial2</t>
  </si>
  <si>
    <t>SenG50TmDial3</t>
  </si>
  <si>
    <t>SenG50TmDial4</t>
  </si>
  <si>
    <t>SenG50TmDial5</t>
  </si>
  <si>
    <t>SenG50TmDial6</t>
  </si>
  <si>
    <t>SenG50TmDialRange1</t>
  </si>
  <si>
    <t>SenG50TmDialRange2</t>
  </si>
  <si>
    <t>SenG50TmDialRange3</t>
  </si>
  <si>
    <t>SenG50TmDialRange4</t>
  </si>
  <si>
    <t>SenG50TmDialRange5</t>
  </si>
  <si>
    <t>SenG50TmDialRange6</t>
  </si>
  <si>
    <t>SenG50TmDialUnit1</t>
  </si>
  <si>
    <t>SenG50TmDialUnit2</t>
  </si>
  <si>
    <t>SenG50TmDialUnit3</t>
  </si>
  <si>
    <t>SenG50TmDialUnit4</t>
  </si>
  <si>
    <t>SenG50TmDialUnit5</t>
  </si>
  <si>
    <t>SenG50TmDialUnit6</t>
  </si>
  <si>
    <t>SenG51Curve1</t>
  </si>
  <si>
    <t>SenG51Curve2</t>
  </si>
  <si>
    <t>SenG51Curve3</t>
  </si>
  <si>
    <t>SenG51Curve4</t>
  </si>
  <si>
    <t>SenG51Curve5</t>
  </si>
  <si>
    <t>SenG51Curve6</t>
  </si>
  <si>
    <t>SenG51Pkup1</t>
  </si>
  <si>
    <t>SenG51Pkup2</t>
  </si>
  <si>
    <t>SenG51Pkup3</t>
  </si>
  <si>
    <t>SenG51Pkup4</t>
  </si>
  <si>
    <t>SenG51Pkup5</t>
  </si>
  <si>
    <t>SenG51Pkup6</t>
  </si>
  <si>
    <t>SenG51PkupRange1</t>
  </si>
  <si>
    <t>SenG51PkupRange2</t>
  </si>
  <si>
    <t>SenG51PkupRange3</t>
  </si>
  <si>
    <t>SenG51PkupRange4</t>
  </si>
  <si>
    <t>SenG51PkupRange5</t>
  </si>
  <si>
    <t>SenG51PkupRange6</t>
  </si>
  <si>
    <t>SenG51TmDial1</t>
  </si>
  <si>
    <t>SenG51TmDial2</t>
  </si>
  <si>
    <t>SenG51TmDial3</t>
  </si>
  <si>
    <t>SenG51TmDial4</t>
  </si>
  <si>
    <t>SenG51TmDial5</t>
  </si>
  <si>
    <t>SenG51TmDial6</t>
  </si>
  <si>
    <t>SenG67Direction1</t>
  </si>
  <si>
    <t>SenG67Direction2</t>
  </si>
  <si>
    <t>SenG67Direction3</t>
  </si>
  <si>
    <t>SenG67Direction4</t>
  </si>
  <si>
    <t>SenG67Direction5</t>
  </si>
  <si>
    <t>SenG67Direction6</t>
  </si>
  <si>
    <t>SenG67Directional1</t>
  </si>
  <si>
    <t>SenG67Directional2</t>
  </si>
  <si>
    <t>SenG67Directional3</t>
  </si>
  <si>
    <t>SenG67Directional4</t>
  </si>
  <si>
    <t>SenG67Directional5</t>
  </si>
  <si>
    <t>SenG67Directional6</t>
  </si>
  <si>
    <t>SenG67MaxTqAngle1</t>
  </si>
  <si>
    <t>SenG67MaxTqAngle2</t>
  </si>
  <si>
    <t>SenG67MaxTqAngle3</t>
  </si>
  <si>
    <t>SenG67MaxTqAngle4</t>
  </si>
  <si>
    <t>SenG67MaxTqAngle5</t>
  </si>
  <si>
    <t>SenG67MaxTqAngle6</t>
  </si>
  <si>
    <t>SenG67Polar1</t>
  </si>
  <si>
    <t>SenG67Polar2</t>
  </si>
  <si>
    <t>SenG67Polar3</t>
  </si>
  <si>
    <t>SenG67Polar4</t>
  </si>
  <si>
    <t>SenG67Polar5</t>
  </si>
  <si>
    <t>SenG67Polar6</t>
  </si>
  <si>
    <t>SenGBrdnUnit1</t>
  </si>
  <si>
    <t>SenGBrdnUnit2</t>
  </si>
  <si>
    <t>SenGBrdnUnit3</t>
  </si>
  <si>
    <t>SenGBrdnUnit4</t>
  </si>
  <si>
    <t>SenGBrdnUnit5</t>
  </si>
  <si>
    <t>SenGBrdnUnit6</t>
  </si>
  <si>
    <t>SenGBurden1</t>
  </si>
  <si>
    <t>SenGBurden2</t>
  </si>
  <si>
    <t>SenGBurden3</t>
  </si>
  <si>
    <t>SenGBurden4</t>
  </si>
  <si>
    <t>SenGBurden5</t>
  </si>
  <si>
    <t>SenGBurden6</t>
  </si>
  <si>
    <t>Senground50_1</t>
  </si>
  <si>
    <t>Senground50_2</t>
  </si>
  <si>
    <t>Senground50_3</t>
  </si>
  <si>
    <t>Senground50_4</t>
  </si>
  <si>
    <t>Senground50_5</t>
  </si>
  <si>
    <t>Senground50_6</t>
  </si>
  <si>
    <t>SengroundTOC1</t>
  </si>
  <si>
    <t>SengroundTOC2</t>
  </si>
  <si>
    <t>SengroundTOC3</t>
  </si>
  <si>
    <t>SengroundTOC4</t>
  </si>
  <si>
    <t>SengroundTOC5</t>
  </si>
  <si>
    <t>SengroundTOC6</t>
  </si>
  <si>
    <t>SymRMS</t>
  </si>
  <si>
    <t>SystemCalculated</t>
  </si>
  <si>
    <t>Thermal</t>
  </si>
  <si>
    <t>ThermalTrip</t>
  </si>
  <si>
    <t>ThermalTripRange</t>
  </si>
  <si>
    <t>ThermalType</t>
  </si>
  <si>
    <t>TotalAsym3PhasekAPh</t>
  </si>
  <si>
    <t>TotalAsymLGkAGrd</t>
  </si>
  <si>
    <t>TotalAsymLGkAPh</t>
  </si>
  <si>
    <t>TotalAsymLGkASenG</t>
  </si>
  <si>
    <t>TotalSym3PhasekAPh</t>
  </si>
  <si>
    <t>TotalSym3PhasekAPhMin</t>
  </si>
  <si>
    <t>TotalSymLGkAGrd</t>
  </si>
  <si>
    <t>TotalSymLGkAGrdMin</t>
  </si>
  <si>
    <t>TotalSymLGkAPh</t>
  </si>
  <si>
    <t>TotalSymLGkAPhMin</t>
  </si>
  <si>
    <t>TotalSymLGkASenG</t>
  </si>
  <si>
    <t>TotalSymLGkASenGMin</t>
  </si>
  <si>
    <t>UDBasekVGrd</t>
  </si>
  <si>
    <t>UDBasekVPh</t>
  </si>
  <si>
    <t>UDBasekVSenG</t>
  </si>
  <si>
    <t>UDGroundkAGrd</t>
  </si>
  <si>
    <t>UDGroundkAGrdMin</t>
  </si>
  <si>
    <t>UDGroundkAPh</t>
  </si>
  <si>
    <t>UDGroundkAPhMin</t>
  </si>
  <si>
    <t>UDGroundkASenG</t>
  </si>
  <si>
    <t>UDGroundkASenGMin</t>
  </si>
  <si>
    <t>UDPhasekAPh</t>
  </si>
  <si>
    <t>UDPhasekAPhMin</t>
  </si>
  <si>
    <t>UserDefinedLRC</t>
  </si>
  <si>
    <t>UserDefinedValue</t>
  </si>
  <si>
    <t>ansiBIL</t>
  </si>
  <si>
    <t>ansiCurrent</t>
  </si>
  <si>
    <t>ansiInstDelay</t>
  </si>
  <si>
    <t>ansiInterrupting</t>
  </si>
  <si>
    <t>ansiInterruptTime</t>
  </si>
  <si>
    <t>ansiLibModified</t>
  </si>
  <si>
    <t>ansiOpenTime</t>
  </si>
  <si>
    <t>ansiShortTimekA</t>
  </si>
  <si>
    <t>ansiTkr</t>
  </si>
  <si>
    <t>ansiVoltage</t>
  </si>
  <si>
    <t>ApplyCurveType</t>
  </si>
  <si>
    <t>CheckerController</t>
  </si>
  <si>
    <t>CheckerController2</t>
  </si>
  <si>
    <t>CheckerControllerGround1</t>
  </si>
  <si>
    <t>CheckerControllerGround2</t>
  </si>
  <si>
    <t>CheckerControllerGround3</t>
  </si>
  <si>
    <t>CheckerControllerGround4</t>
  </si>
  <si>
    <t>CheckerControllerGround5</t>
  </si>
  <si>
    <t>CheckerControllerGround6</t>
  </si>
  <si>
    <t>CheckerControllerPhase1</t>
  </si>
  <si>
    <t>CheckerControllerPhase2</t>
  </si>
  <si>
    <t>CheckerControllerPhase3</t>
  </si>
  <si>
    <t>CheckerControllerPhase4</t>
  </si>
  <si>
    <t>CheckerControllerPhase5</t>
  </si>
  <si>
    <t>CheckerControllerPhase6</t>
  </si>
  <si>
    <t>CheckerControllerSenGround1</t>
  </si>
  <si>
    <t>CheckerControllerSenGround2</t>
  </si>
  <si>
    <t>CheckerControllerSenGround3</t>
  </si>
  <si>
    <t>CheckerControllerSenGround4</t>
  </si>
  <si>
    <t>CheckerControllerSenGround5</t>
  </si>
  <si>
    <t>CheckerControllerSenGround6</t>
  </si>
  <si>
    <t>CheckerInterlockPage</t>
  </si>
  <si>
    <t>CheckerRating</t>
  </si>
  <si>
    <t>CloseLatch</t>
  </si>
  <si>
    <t>CloseLatchCrest</t>
  </si>
  <si>
    <t>ContactPartingTime</t>
  </si>
  <si>
    <t>ControllerMFR</t>
  </si>
  <si>
    <t>ControllerModel</t>
  </si>
  <si>
    <t>ControllerType</t>
  </si>
  <si>
    <t>CoordinationType</t>
  </si>
  <si>
    <t>ElectricalStandard</t>
  </si>
  <si>
    <t>FastAndSlowGround</t>
  </si>
  <si>
    <t>FastAndSlowPhase</t>
  </si>
  <si>
    <t>FaultArrowLG</t>
  </si>
  <si>
    <t>FaultArrowLGMin</t>
  </si>
  <si>
    <t>FirstInterval</t>
  </si>
  <si>
    <t>FPCFactor</t>
  </si>
  <si>
    <t>Ground1stTCC</t>
  </si>
  <si>
    <t>GroundAltTrip1</t>
  </si>
  <si>
    <t>GroundAltTrip2</t>
  </si>
  <si>
    <t>GroundAltTrip3</t>
  </si>
  <si>
    <t>GroundAltTrip4</t>
  </si>
  <si>
    <t>GroundAltTrip5</t>
  </si>
  <si>
    <t>GroundAltTrip6</t>
  </si>
  <si>
    <t>GroundAltTripEnabled1</t>
  </si>
  <si>
    <t>GroundAltTripEnabled2</t>
  </si>
  <si>
    <t>GroundAltTripEnabled3</t>
  </si>
  <si>
    <t>GroundAltTripEnabled4</t>
  </si>
  <si>
    <t>GroundAltTripEnabled5</t>
  </si>
  <si>
    <t>GroundAltTripEnabled6</t>
  </si>
  <si>
    <t>GroundAltTripName</t>
  </si>
  <si>
    <t>GroundConstantTimeAdder1</t>
  </si>
  <si>
    <t>GroundConstantTimeAdder2</t>
  </si>
  <si>
    <t>GroundCTA1</t>
  </si>
  <si>
    <t>GroundCTA2</t>
  </si>
  <si>
    <t>GroundCTA3</t>
  </si>
  <si>
    <t>GroundCTA4</t>
  </si>
  <si>
    <t>GroundCTA5</t>
  </si>
  <si>
    <t>GroundCTA6</t>
  </si>
  <si>
    <t>GroundCurrentMult1</t>
  </si>
  <si>
    <t>GroundCurrentMult2</t>
  </si>
  <si>
    <t>GroundCurveType1</t>
  </si>
  <si>
    <t>GroundCurveType2</t>
  </si>
  <si>
    <t>GroundCurveType3</t>
  </si>
  <si>
    <t>GroundCurveType4</t>
  </si>
  <si>
    <t>GroundCurveType5</t>
  </si>
  <si>
    <t>GroundCurveType6</t>
  </si>
  <si>
    <t>GroundDelay1</t>
  </si>
  <si>
    <t>GroundDelay2</t>
  </si>
  <si>
    <t>GroundDelay3</t>
  </si>
  <si>
    <t>GroundDelay4</t>
  </si>
  <si>
    <t>GroundDelay5</t>
  </si>
  <si>
    <t>GroundDelay6</t>
  </si>
  <si>
    <t>GroundDelayCurve</t>
  </si>
  <si>
    <t>GroundDelayRange1</t>
  </si>
  <si>
    <t>GroundDelayRange2</t>
  </si>
  <si>
    <t>GroundDelayRange3</t>
  </si>
  <si>
    <t>GroundDelayRange4</t>
  </si>
  <si>
    <t>GroundDelayRange5</t>
  </si>
  <si>
    <t>GroundDelayRange6</t>
  </si>
  <si>
    <t>GroundHC1</t>
  </si>
  <si>
    <t>GroundHC2</t>
  </si>
  <si>
    <t>GroundHC3</t>
  </si>
  <si>
    <t>GroundHC4</t>
  </si>
  <si>
    <t>GroundHC5</t>
  </si>
  <si>
    <t>GroundHC6</t>
  </si>
  <si>
    <t>GroundHCLockout</t>
  </si>
  <si>
    <t>GroundHCTrip1</t>
  </si>
  <si>
    <t>GroundHCTrip2</t>
  </si>
  <si>
    <t>GroundHCTrip3</t>
  </si>
  <si>
    <t>GroundHCTrip4</t>
  </si>
  <si>
    <t>GroundHCTrip5</t>
  </si>
  <si>
    <t>GroundHCTrip6</t>
  </si>
  <si>
    <t>GroundHCTripAmps1</t>
  </si>
  <si>
    <t>GroundHCTripAmps2</t>
  </si>
  <si>
    <t>GroundHCTripAmps3</t>
  </si>
  <si>
    <t>GroundHCTripAmps4</t>
  </si>
  <si>
    <t>GroundHCTripAmps5</t>
  </si>
  <si>
    <t>GroundHCTripAmps6</t>
  </si>
  <si>
    <t>GroundHCTripRange1</t>
  </si>
  <si>
    <t>GroundHCTripRange2</t>
  </si>
  <si>
    <t>GroundHCTripRange3</t>
  </si>
  <si>
    <t>GroundHCTripRange4</t>
  </si>
  <si>
    <t>GroundHCTripRange5</t>
  </si>
  <si>
    <t>GroundHCTripRange6</t>
  </si>
  <si>
    <t>GroundLockout</t>
  </si>
  <si>
    <t>GroundLockoutTrip</t>
  </si>
  <si>
    <t>GroundLockoutTripRange</t>
  </si>
  <si>
    <t>GroundMRT1</t>
  </si>
  <si>
    <t>GroundMRT2</t>
  </si>
  <si>
    <t>GroundMRT3</t>
  </si>
  <si>
    <t>GroundMRT4</t>
  </si>
  <si>
    <t>GroundMRT5</t>
  </si>
  <si>
    <t>GroundMRT6</t>
  </si>
  <si>
    <t>GroundOvercurrent1</t>
  </si>
  <si>
    <t>GroundOvercurrent2</t>
  </si>
  <si>
    <t>GroundOvercurrent3</t>
  </si>
  <si>
    <t>GroundOvercurrent4</t>
  </si>
  <si>
    <t>GroundOvercurrent5</t>
  </si>
  <si>
    <t>GroundOvercurrent6</t>
  </si>
  <si>
    <t>GroundTCCModifier1</t>
  </si>
  <si>
    <t>GroundTCCModifier2</t>
  </si>
  <si>
    <t>GroundTCCModifier3</t>
  </si>
  <si>
    <t>GroundTCCModifier4</t>
  </si>
  <si>
    <t>GroundTCCModifier5</t>
  </si>
  <si>
    <t>GroundTCCModifier6</t>
  </si>
  <si>
    <t>GroundTimeMult1</t>
  </si>
  <si>
    <t>GroundTimeMult2</t>
  </si>
  <si>
    <t>GroundTmDial1</t>
  </si>
  <si>
    <t>GroundTmDial2</t>
  </si>
  <si>
    <t>GroundTmDial3</t>
  </si>
  <si>
    <t>GroundTmDial4</t>
  </si>
  <si>
    <t>GroundTmDial5</t>
  </si>
  <si>
    <t>GroundTmDial6</t>
  </si>
  <si>
    <t>GroundTrip1</t>
  </si>
  <si>
    <t>GroundTrip2</t>
  </si>
  <si>
    <t>GroundTrip3</t>
  </si>
  <si>
    <t>GroundTrip4</t>
  </si>
  <si>
    <t>GroundTrip5</t>
  </si>
  <si>
    <t>GroundTrip6</t>
  </si>
  <si>
    <t>GroundTripAmps1</t>
  </si>
  <si>
    <t>GroundTripAmps2</t>
  </si>
  <si>
    <t>GroundTripAmps3</t>
  </si>
  <si>
    <t>GroundTripAmps4</t>
  </si>
  <si>
    <t>GroundTripAmps5</t>
  </si>
  <si>
    <t>GroundTripAmps6</t>
  </si>
  <si>
    <t>GroundTripLockout</t>
  </si>
  <si>
    <t>GroundTripName</t>
  </si>
  <si>
    <t>GroundTripOperation1</t>
  </si>
  <si>
    <t>GroundTripOperation2</t>
  </si>
  <si>
    <t>GroundTripOperation3</t>
  </si>
  <si>
    <t>GroundTripOperation4</t>
  </si>
  <si>
    <t>GroundTripOperation5</t>
  </si>
  <si>
    <t>GroundTripOperation6</t>
  </si>
  <si>
    <t>GroundTripRange1</t>
  </si>
  <si>
    <t>GroundTripRange2</t>
  </si>
  <si>
    <t>GroundTripRange3</t>
  </si>
  <si>
    <t>GroundTripRange4</t>
  </si>
  <si>
    <t>GroundTripRange5</t>
  </si>
  <si>
    <t>GroundTripRange6</t>
  </si>
  <si>
    <t>GroundVSM1</t>
  </si>
  <si>
    <t>GroundVSM2</t>
  </si>
  <si>
    <t>GroundVSM3</t>
  </si>
  <si>
    <t>GroundVSM4</t>
  </si>
  <si>
    <t>GroundVSM5</t>
  </si>
  <si>
    <t>GroundVSM6</t>
  </si>
  <si>
    <t>iecBIL</t>
  </si>
  <si>
    <t>iecBreaking</t>
  </si>
  <si>
    <t>iecBreakTime</t>
  </si>
  <si>
    <t>iecCurrent</t>
  </si>
  <si>
    <t>iecLibModified</t>
  </si>
  <si>
    <t>iecMaking</t>
  </si>
  <si>
    <t>iecMinDelay</t>
  </si>
  <si>
    <t>iecMinOpenTime</t>
  </si>
  <si>
    <t>iecPeak</t>
  </si>
  <si>
    <t>iecShortTimekA</t>
  </si>
  <si>
    <t>IECTimeConstant</t>
  </si>
  <si>
    <t>IECTk</t>
  </si>
  <si>
    <t>iecTkr</t>
  </si>
  <si>
    <t>iecVoltage</t>
  </si>
  <si>
    <t>InstDelay</t>
  </si>
  <si>
    <t>IsPostClose</t>
  </si>
  <si>
    <t>IsPostOpen</t>
  </si>
  <si>
    <t>IsPreClose</t>
  </si>
  <si>
    <t>IsPreOpen</t>
  </si>
  <si>
    <t>LibHeaderData</t>
  </si>
  <si>
    <t>LinkTOCHC1</t>
  </si>
  <si>
    <t>LinkTOCHC2</t>
  </si>
  <si>
    <t>LinkTOCHC3</t>
  </si>
  <si>
    <t>LinkTOCHC4</t>
  </si>
  <si>
    <t>LinkTOCHC5</t>
  </si>
  <si>
    <t>LinkTOCHC6</t>
  </si>
  <si>
    <t>LoadSide</t>
  </si>
  <si>
    <t>Logic_Comment</t>
  </si>
  <si>
    <t>Notes</t>
  </si>
  <si>
    <t>Override</t>
  </si>
  <si>
    <t>Phase1stTCC</t>
  </si>
  <si>
    <t>PhaseAltTrip1</t>
  </si>
  <si>
    <t>PhaseAltTrip2</t>
  </si>
  <si>
    <t>PhaseAltTrip3</t>
  </si>
  <si>
    <t>PhaseAltTrip4</t>
  </si>
  <si>
    <t>PhaseAltTrip5</t>
  </si>
  <si>
    <t>PhaseAltTrip6</t>
  </si>
  <si>
    <t>PhaseAltTripEnabled1</t>
  </si>
  <si>
    <t>PhaseAltTripEnabled2</t>
  </si>
  <si>
    <t>PhaseAltTripEnabled3</t>
  </si>
  <si>
    <t>PhaseAltTripEnabled4</t>
  </si>
  <si>
    <t>PhaseAltTripEnabled5</t>
  </si>
  <si>
    <t>PhaseAltTripEnabled6</t>
  </si>
  <si>
    <t>PhaseAltTripName</t>
  </si>
  <si>
    <t>PhaseConstantTimeAdder1</t>
  </si>
  <si>
    <t>PhaseConstantTimeAdder2</t>
  </si>
  <si>
    <t>PhaseCTA1</t>
  </si>
  <si>
    <t>PhaseCTA2</t>
  </si>
  <si>
    <t>PhaseCTA3</t>
  </si>
  <si>
    <t>PhaseCTA4</t>
  </si>
  <si>
    <t>PhaseCTA5</t>
  </si>
  <si>
    <t>PhaseCTA6</t>
  </si>
  <si>
    <t>PhaseCurrentMult1</t>
  </si>
  <si>
    <t>PhaseCurrentMult2</t>
  </si>
  <si>
    <t>PhaseCurveType1</t>
  </si>
  <si>
    <t>PhaseCurveType2</t>
  </si>
  <si>
    <t>PhaseCurveType3</t>
  </si>
  <si>
    <t>PhaseCurveType4</t>
  </si>
  <si>
    <t>PhaseCurveType5</t>
  </si>
  <si>
    <t>PhaseCurveType6</t>
  </si>
  <si>
    <t>PhaseDelay1</t>
  </si>
  <si>
    <t>PhaseDelay2</t>
  </si>
  <si>
    <t>PhaseDelay3</t>
  </si>
  <si>
    <t>PhaseDelay4</t>
  </si>
  <si>
    <t>PhaseDelay5</t>
  </si>
  <si>
    <t>PhaseDelay6</t>
  </si>
  <si>
    <t>PhaseDelayCurve</t>
  </si>
  <si>
    <t>PhaseDelayRange1</t>
  </si>
  <si>
    <t>PhaseDelayRange2</t>
  </si>
  <si>
    <t>PhaseDelayRange3</t>
  </si>
  <si>
    <t>PhaseDelayRange4</t>
  </si>
  <si>
    <t>PhaseDelayRange5</t>
  </si>
  <si>
    <t>PhaseDelayRange6</t>
  </si>
  <si>
    <t>PhaseHC1</t>
  </si>
  <si>
    <t>PhaseHC2</t>
  </si>
  <si>
    <t>PhaseHC3</t>
  </si>
  <si>
    <t>PhaseHC4</t>
  </si>
  <si>
    <t>PhaseHC5</t>
  </si>
  <si>
    <t>PhaseHC6</t>
  </si>
  <si>
    <t>PhaseHCLockout</t>
  </si>
  <si>
    <t>PhaseHCTrip1</t>
  </si>
  <si>
    <t>PhaseHCTrip2</t>
  </si>
  <si>
    <t>PhaseHCTrip3</t>
  </si>
  <si>
    <t>PhaseHCTrip4</t>
  </si>
  <si>
    <t>PhaseHCTrip5</t>
  </si>
  <si>
    <t>PhaseHCTrip6</t>
  </si>
  <si>
    <t>PhaseHCTripAmps1</t>
  </si>
  <si>
    <t>PhaseHCTripAmps2</t>
  </si>
  <si>
    <t>PhaseHCTripAmps3</t>
  </si>
  <si>
    <t>PhaseHCTripAmps4</t>
  </si>
  <si>
    <t>PhaseHCTripAmps5</t>
  </si>
  <si>
    <t>PhaseHCTripAmps6</t>
  </si>
  <si>
    <t>PhaseHCTripRange1</t>
  </si>
  <si>
    <t>PhaseHCTripRange2</t>
  </si>
  <si>
    <t>PhaseHCTripRange3</t>
  </si>
  <si>
    <t>PhaseHCTripRange4</t>
  </si>
  <si>
    <t>PhaseHCTripRange5</t>
  </si>
  <si>
    <t>PhaseHCTripRange6</t>
  </si>
  <si>
    <t>PhaseLockout</t>
  </si>
  <si>
    <t>PhaseLockoutTrip</t>
  </si>
  <si>
    <t>PhaseLockoutTripRange</t>
  </si>
  <si>
    <t>PhaseMRT1</t>
  </si>
  <si>
    <t>PhaseMRT2</t>
  </si>
  <si>
    <t>PhaseMRT3</t>
  </si>
  <si>
    <t>PhaseMRT4</t>
  </si>
  <si>
    <t>PhaseMRT5</t>
  </si>
  <si>
    <t>PhaseMRT6</t>
  </si>
  <si>
    <t>PhaseOverCurrent1</t>
  </si>
  <si>
    <t>PhaseOverCurrent2</t>
  </si>
  <si>
    <t>PhaseOverCurrent3</t>
  </si>
  <si>
    <t>PhaseOverCurrent4</t>
  </si>
  <si>
    <t>PhaseOverCurrent5</t>
  </si>
  <si>
    <t>PhaseOverCurrent6</t>
  </si>
  <si>
    <t>PhaseTCCModifier1</t>
  </si>
  <si>
    <t>PhaseTCCModifier2</t>
  </si>
  <si>
    <t>PhaseTCCModifier3</t>
  </si>
  <si>
    <t>PhaseTCCModifier4</t>
  </si>
  <si>
    <t>PhaseTCCModifier5</t>
  </si>
  <si>
    <t>PhaseTCCModifier6</t>
  </si>
  <si>
    <t>PhaseTimeMult1</t>
  </si>
  <si>
    <t>PhaseTimeMult2</t>
  </si>
  <si>
    <t>PhaseTmDial1</t>
  </si>
  <si>
    <t>PhaseTmDial2</t>
  </si>
  <si>
    <t>PhaseTmDial3</t>
  </si>
  <si>
    <t>PhaseTmDial4</t>
  </si>
  <si>
    <t>PhaseTmDial5</t>
  </si>
  <si>
    <t>PhaseTmDial6</t>
  </si>
  <si>
    <t>PhaseTrip1</t>
  </si>
  <si>
    <t>PhaseTrip2</t>
  </si>
  <si>
    <t>PhaseTrip3</t>
  </si>
  <si>
    <t>PhaseTrip4</t>
  </si>
  <si>
    <t>PhaseTrip5</t>
  </si>
  <si>
    <t>PhaseTrip6</t>
  </si>
  <si>
    <t>PhaseTripAmps1</t>
  </si>
  <si>
    <t>PhaseTripAmps2</t>
  </si>
  <si>
    <t>PhaseTripAmps3</t>
  </si>
  <si>
    <t>PhaseTripAmps4</t>
  </si>
  <si>
    <t>PhaseTripAmps5</t>
  </si>
  <si>
    <t>PhaseTripAmps6</t>
  </si>
  <si>
    <t>PhaseTripLockout</t>
  </si>
  <si>
    <t>PhaseTripName</t>
  </si>
  <si>
    <t>PhaseTripOperation1</t>
  </si>
  <si>
    <t>PhaseTripOperation2</t>
  </si>
  <si>
    <t>PhaseTripOperation3</t>
  </si>
  <si>
    <t>PhaseTripOperation4</t>
  </si>
  <si>
    <t>PhaseTripOperation5</t>
  </si>
  <si>
    <t>PhaseTripOperation6</t>
  </si>
  <si>
    <t>PhaseTripRange1</t>
  </si>
  <si>
    <t>PhaseTripRange2</t>
  </si>
  <si>
    <t>PhaseTripRange3</t>
  </si>
  <si>
    <t>PhaseTripRange4</t>
  </si>
  <si>
    <t>PhaseTripRange5</t>
  </si>
  <si>
    <t>PhaseTripRange6</t>
  </si>
  <si>
    <t>PhaseVSM1</t>
  </si>
  <si>
    <t>PhaseVSM2</t>
  </si>
  <si>
    <t>PhaseVSM3</t>
  </si>
  <si>
    <t>PhaseVSM4</t>
  </si>
  <si>
    <t>PhaseVSM5</t>
  </si>
  <si>
    <t>PhaseVSM6</t>
  </si>
  <si>
    <t>RatingStd</t>
  </si>
  <si>
    <t>RecloserLevel1</t>
  </si>
  <si>
    <t>RecloserLevel2</t>
  </si>
  <si>
    <t>RecloserLevel3</t>
  </si>
  <si>
    <t>RecloserLevel4</t>
  </si>
  <si>
    <t>RecloserLevel5</t>
  </si>
  <si>
    <t>RecloserLevel6</t>
  </si>
  <si>
    <t>RecloserType</t>
  </si>
  <si>
    <t>ResetTime</t>
  </si>
  <si>
    <t>SecondInterval</t>
  </si>
  <si>
    <t>SenGround1stTCC</t>
  </si>
  <si>
    <t>SenGroundAltTrip1</t>
  </si>
  <si>
    <t>SenGroundAltTrip2</t>
  </si>
  <si>
    <t>SenGroundAltTrip3</t>
  </si>
  <si>
    <t>SenGroundAltTrip4</t>
  </si>
  <si>
    <t>SenGroundAltTrip5</t>
  </si>
  <si>
    <t>SenGroundAltTrip6</t>
  </si>
  <si>
    <t>SenGroundAltTripEnabled1</t>
  </si>
  <si>
    <t>SenGroundAltTripEnabled2</t>
  </si>
  <si>
    <t>SenGroundAltTripEnabled3</t>
  </si>
  <si>
    <t>SenGroundAltTripEnabled4</t>
  </si>
  <si>
    <t>SenGroundAltTripEnabled5</t>
  </si>
  <si>
    <t>SenGroundAltTripEnabled6</t>
  </si>
  <si>
    <t>SenGroundAltTripName</t>
  </si>
  <si>
    <t>SenGroundCTA1</t>
  </si>
  <si>
    <t>SenGroundCTA2</t>
  </si>
  <si>
    <t>SenGroundCTA3</t>
  </si>
  <si>
    <t>SenGroundCTA4</t>
  </si>
  <si>
    <t>SenGroundCTA5</t>
  </si>
  <si>
    <t>SenGroundCTA6</t>
  </si>
  <si>
    <t>SenGroundCurveType1</t>
  </si>
  <si>
    <t>SenGroundCurveType2</t>
  </si>
  <si>
    <t>SenGroundCurveType3</t>
  </si>
  <si>
    <t>SenGroundCurveType4</t>
  </si>
  <si>
    <t>SenGroundCurveType5</t>
  </si>
  <si>
    <t>SenGroundCurveType6</t>
  </si>
  <si>
    <t>SenGroundDelay1</t>
  </si>
  <si>
    <t>SenGroundDelay2</t>
  </si>
  <si>
    <t>SenGroundDelay3</t>
  </si>
  <si>
    <t>SenGroundDelay4</t>
  </si>
  <si>
    <t>SenGroundDelay5</t>
  </si>
  <si>
    <t>SenGroundDelay6</t>
  </si>
  <si>
    <t>SenGroundDelayCurve</t>
  </si>
  <si>
    <t>SenGroundDelayRange1</t>
  </si>
  <si>
    <t>SenGroundDelayRange2</t>
  </si>
  <si>
    <t>SenGroundDelayRange3</t>
  </si>
  <si>
    <t>SenGroundDelayRange4</t>
  </si>
  <si>
    <t>SenGroundDelayRange5</t>
  </si>
  <si>
    <t>SenGroundDelayRange6</t>
  </si>
  <si>
    <t>SenGroundHC1</t>
  </si>
  <si>
    <t>SenGroundHC2</t>
  </si>
  <si>
    <t>SenGroundHC3</t>
  </si>
  <si>
    <t>SenGroundHC4</t>
  </si>
  <si>
    <t>SenGroundHC5</t>
  </si>
  <si>
    <t>SenGroundHC6</t>
  </si>
  <si>
    <t>SenGroundHCLockout</t>
  </si>
  <si>
    <t>SenGroundHCTrip1</t>
  </si>
  <si>
    <t>SenGroundHCTrip2</t>
  </si>
  <si>
    <t>SenGroundHCTrip3</t>
  </si>
  <si>
    <t>SenGroundHCTrip4</t>
  </si>
  <si>
    <t>SenGroundHCTrip5</t>
  </si>
  <si>
    <t>SenGroundHCTrip6</t>
  </si>
  <si>
    <t>SenGroundHCTripAmps1</t>
  </si>
  <si>
    <t>SenGroundHCTripAmps2</t>
  </si>
  <si>
    <t>SenGroundHCTripAmps3</t>
  </si>
  <si>
    <t>SenGroundHCTripAmps4</t>
  </si>
  <si>
    <t>SenGroundHCTripAmps5</t>
  </si>
  <si>
    <t>SenGroundHCTripAmps6</t>
  </si>
  <si>
    <t>SenGroundHCTripRange1</t>
  </si>
  <si>
    <t>SenGroundHCTripRange2</t>
  </si>
  <si>
    <t>SenGroundHCTripRange3</t>
  </si>
  <si>
    <t>SenGroundHCTripRange4</t>
  </si>
  <si>
    <t>SenGroundHCTripRange5</t>
  </si>
  <si>
    <t>SenGroundHCTripRange6</t>
  </si>
  <si>
    <t>SenGroundLockout</t>
  </si>
  <si>
    <t>SenGroundLockoutTrip</t>
  </si>
  <si>
    <t>SenGroundLockoutTripRange</t>
  </si>
  <si>
    <t>SenGroundMRT1</t>
  </si>
  <si>
    <t>SenGroundMRT2</t>
  </si>
  <si>
    <t>SenGroundMRT3</t>
  </si>
  <si>
    <t>SenGroundMRT4</t>
  </si>
  <si>
    <t>SenGroundMRT5</t>
  </si>
  <si>
    <t>SenGroundMRT6</t>
  </si>
  <si>
    <t>SenGroundOvercurrent1</t>
  </si>
  <si>
    <t>SenGroundOvercurrent2</t>
  </si>
  <si>
    <t>SenGroundOvercurrent3</t>
  </si>
  <si>
    <t>SenGroundOvercurrent4</t>
  </si>
  <si>
    <t>SenGroundOvercurrent5</t>
  </si>
  <si>
    <t>SenGroundOvercurrent6</t>
  </si>
  <si>
    <t>SenGroundTCCModifier1</t>
  </si>
  <si>
    <t>SenGroundTCCModifier2</t>
  </si>
  <si>
    <t>SenGroundTCCModifier3</t>
  </si>
  <si>
    <t>SenGroundTCCModifier4</t>
  </si>
  <si>
    <t>SenGroundTCCModifier5</t>
  </si>
  <si>
    <t>SenGroundTCCModifier6</t>
  </si>
  <si>
    <t>SenGroundTmDial1</t>
  </si>
  <si>
    <t>SenGroundTmDial2</t>
  </si>
  <si>
    <t>SenGroundTmDial3</t>
  </si>
  <si>
    <t>SenGroundTmDial4</t>
  </si>
  <si>
    <t>SenGroundTmDial5</t>
  </si>
  <si>
    <t>SenGroundTmDial6</t>
  </si>
  <si>
    <t>SenGroundTrip1</t>
  </si>
  <si>
    <t>SenGroundTrip2</t>
  </si>
  <si>
    <t>SenGroundTrip3</t>
  </si>
  <si>
    <t>SenGroundTrip4</t>
  </si>
  <si>
    <t>SenGroundTrip5</t>
  </si>
  <si>
    <t>SenGroundTrip6</t>
  </si>
  <si>
    <t>SenGroundTripAmps1</t>
  </si>
  <si>
    <t>SenGroundTripAmps2</t>
  </si>
  <si>
    <t>SenGroundTripAmps3</t>
  </si>
  <si>
    <t>SenGroundTripAmps4</t>
  </si>
  <si>
    <t>SenGroundTripAmps5</t>
  </si>
  <si>
    <t>SenGroundTripAmps6</t>
  </si>
  <si>
    <t>SenGroundTripLockout</t>
  </si>
  <si>
    <t>SenGroundTripName</t>
  </si>
  <si>
    <t>SenGroundTripOperation1</t>
  </si>
  <si>
    <t>SenGroundTripOperation2</t>
  </si>
  <si>
    <t>SenGroundTripOperation3</t>
  </si>
  <si>
    <t>SenGroundTripOperation4</t>
  </si>
  <si>
    <t>SenGroundTripOperation5</t>
  </si>
  <si>
    <t>SenGroundTripOperation6</t>
  </si>
  <si>
    <t>SenGroundTripRange1</t>
  </si>
  <si>
    <t>SenGroundTripRange2</t>
  </si>
  <si>
    <t>SenGroundTripRange3</t>
  </si>
  <si>
    <t>SenGroundTripRange4</t>
  </si>
  <si>
    <t>SenGroundTripRange5</t>
  </si>
  <si>
    <t>SenGroundTripRange6</t>
  </si>
  <si>
    <t>SenGroundVSM1</t>
  </si>
  <si>
    <t>SenGroundVSM2</t>
  </si>
  <si>
    <t>SenGroundVSM3</t>
  </si>
  <si>
    <t>SenGroundVSM4</t>
  </si>
  <si>
    <t>SenGroundVSM5</t>
  </si>
  <si>
    <t>SenGroundVSM6</t>
  </si>
  <si>
    <t>SourceSide</t>
  </si>
  <si>
    <t>SpeedAssign1</t>
  </si>
  <si>
    <t>SpeedAssign2</t>
  </si>
  <si>
    <t>SpeedAssign3</t>
  </si>
  <si>
    <t>SpeedAssign4</t>
  </si>
  <si>
    <t>SpeedAssign5</t>
  </si>
  <si>
    <t>SpeedAssign6</t>
  </si>
  <si>
    <t>TCCEnabled1</t>
  </si>
  <si>
    <t>TCCEnabled2</t>
  </si>
  <si>
    <t>TCCEnabled3</t>
  </si>
  <si>
    <t>TCCEnabled4</t>
  </si>
  <si>
    <t>TCCEnabled5</t>
  </si>
  <si>
    <t>TCCEnabled6</t>
  </si>
  <si>
    <t>TCCGroup</t>
  </si>
  <si>
    <t>TestXOverR</t>
  </si>
  <si>
    <t>ThirdInterval</t>
  </si>
  <si>
    <t>TimeUnit</t>
  </si>
  <si>
    <t>TotalAsym3PhasekA</t>
  </si>
  <si>
    <t>TotalAsymLGkA</t>
  </si>
  <si>
    <t>TotalSym3PhasekA</t>
  </si>
  <si>
    <t>TotalSym3PhasekAMin</t>
  </si>
  <si>
    <t>TotalSymLGkA</t>
  </si>
  <si>
    <t>TotalSymLGkAMin</t>
  </si>
  <si>
    <t>TotalTimeGround</t>
  </si>
  <si>
    <t>TotalTimePhase</t>
  </si>
  <si>
    <t>TRVec</t>
  </si>
  <si>
    <t>UDBasekVMin</t>
  </si>
  <si>
    <t>UDGroundkA</t>
  </si>
  <si>
    <t>UDGroundkAMin</t>
  </si>
  <si>
    <t>UDPhasekA</t>
  </si>
  <si>
    <t>UDPhasekAMin</t>
  </si>
  <si>
    <t>WarehouseRef</t>
  </si>
  <si>
    <t>Recloser</t>
  </si>
  <si>
    <t>RECLOSER</t>
  </si>
  <si>
    <t>Device22_WorksheetName</t>
  </si>
  <si>
    <t>Device22_XmlTag</t>
  </si>
  <si>
    <t>Device22_DataAddress</t>
  </si>
  <si>
    <t>Device23_WorksheetName</t>
  </si>
  <si>
    <t>Device23_XmlTag</t>
  </si>
  <si>
    <t>Device23_DataAddress</t>
  </si>
  <si>
    <t>Device24_WorksheetName</t>
  </si>
  <si>
    <t>Device24_XmlTag</t>
  </si>
  <si>
    <t>Device24_DataAddress</t>
  </si>
  <si>
    <t>Device25_WorksheetName</t>
  </si>
  <si>
    <t>Device25_XmlTag</t>
  </si>
  <si>
    <t>Device25_DataAddress</t>
  </si>
  <si>
    <t>Potential Transformer</t>
  </si>
  <si>
    <t>V</t>
  </si>
  <si>
    <t>_eF=Round(_eN[PrimaryKV], 3)</t>
  </si>
  <si>
    <t>_eF=Round(_eN[SecondaryKV], 1)</t>
  </si>
  <si>
    <t>_eF=IF(_eN[Connection]=0, "L-G", "L-L")</t>
  </si>
  <si>
    <t>_eF=IF(_eN[Standard]=0, "ANSI", "IEC")</t>
  </si>
  <si>
    <t>_eF=IF(_eN[Type]=0, "Phase", "Ground")</t>
  </si>
  <si>
    <t>Control Mode</t>
  </si>
  <si>
    <t>1 = Inservice</t>
  </si>
  <si>
    <t>CURRENT TRANSFORMER DATA</t>
  </si>
  <si>
    <t>POTENTIAL TRANSFORMER DATA</t>
  </si>
  <si>
    <t>Rated Voltage (kV)</t>
  </si>
  <si>
    <t>3-phase</t>
  </si>
  <si>
    <t>MVAsc Rating</t>
  </si>
  <si>
    <t>1-phase</t>
  </si>
  <si>
    <t>UNIVERSAL RELAY DATA</t>
  </si>
  <si>
    <t>Relay Type</t>
  </si>
  <si>
    <t>Tag</t>
  </si>
  <si>
    <t>[FDRTag]</t>
  </si>
  <si>
    <t>_eF=CHOOSE((_eN[RelayType] + 1), "Multi-function Relay", "OverCurrent Relay", "Overload/Motor Relay", "Multi-function Relay", "Differential Relay", "Multi-function Relay", "Multi-function Relay", "Multi-function Relay", "Distance Relay", "Multi-function Relay")</t>
  </si>
  <si>
    <t>VRELAY</t>
  </si>
  <si>
    <t>RELAY32</t>
  </si>
  <si>
    <t>FRELAY</t>
  </si>
  <si>
    <t>MVSSTRELAY</t>
  </si>
  <si>
    <t>Voltage Relay</t>
  </si>
  <si>
    <t>Frequency Relay</t>
  </si>
  <si>
    <t>Reverse Power Relay</t>
  </si>
  <si>
    <t>MV Solid State Trip Relay</t>
  </si>
  <si>
    <t>CheckerPageSetting</t>
  </si>
  <si>
    <t>ThresholdList</t>
  </si>
  <si>
    <t>CheckerPageInfo2</t>
  </si>
  <si>
    <t>FdrTag</t>
  </si>
  <si>
    <t>OverDelay</t>
  </si>
  <si>
    <t>OverPower</t>
  </si>
  <si>
    <t>OverPU</t>
  </si>
  <si>
    <t>Setting</t>
  </si>
  <si>
    <t>SettingValue</t>
  </si>
  <si>
    <t>UnderDelay</t>
  </si>
  <si>
    <t>UnderPower</t>
  </si>
  <si>
    <t>UnderPU</t>
  </si>
  <si>
    <t>CheckerSetting</t>
  </si>
  <si>
    <t>GrdInstantaneousPkup</t>
  </si>
  <si>
    <t>GrdInstantaneousPkup_Label</t>
  </si>
  <si>
    <t>GrdLongTimeBand</t>
  </si>
  <si>
    <t>GrdLongTimeBand_Label</t>
  </si>
  <si>
    <t>GrdLongTimeCurve</t>
  </si>
  <si>
    <t>GrdLongTimePkup</t>
  </si>
  <si>
    <t>GrdLongTimePkup_Label</t>
  </si>
  <si>
    <t>GrdShortTimeBand</t>
  </si>
  <si>
    <t>GrdShortTimeBand_Label</t>
  </si>
  <si>
    <t>GrdShortTimeCurve</t>
  </si>
  <si>
    <t>GrdShortTimePkup</t>
  </si>
  <si>
    <t>GrdShortTimePkup_Label</t>
  </si>
  <si>
    <t>GroundInstantaneous</t>
  </si>
  <si>
    <t>GroundLongTime</t>
  </si>
  <si>
    <t>GroundShortTime</t>
  </si>
  <si>
    <t>InstSetting</t>
  </si>
  <si>
    <t>PhaseInstantaneous</t>
  </si>
  <si>
    <t>PhaseLongTime</t>
  </si>
  <si>
    <t>PhaseShortTime</t>
  </si>
  <si>
    <t>PhInstantaneousPkup</t>
  </si>
  <si>
    <t>PhInstantaneousPkup_Label</t>
  </si>
  <si>
    <t>PhLongTimeBand</t>
  </si>
  <si>
    <t>PhLongTimeBand_Label</t>
  </si>
  <si>
    <t>PhLongTimeCurve</t>
  </si>
  <si>
    <t>PhLongTimePkup</t>
  </si>
  <si>
    <t>PhLongTimePkup_Label</t>
  </si>
  <si>
    <t>PhShortTimeBand</t>
  </si>
  <si>
    <t>PhShortTimeBand_Label</t>
  </si>
  <si>
    <t>PhShortTimeCurve</t>
  </si>
  <si>
    <t>PhShortTimePkup</t>
  </si>
  <si>
    <t>PhShortTimePkup_Label</t>
  </si>
  <si>
    <t>CheckerDeviceParams</t>
  </si>
  <si>
    <t>DeviceDBGID</t>
  </si>
  <si>
    <t>DeviceDBIID</t>
  </si>
  <si>
    <t>DeviceTypeGID</t>
  </si>
  <si>
    <t>HeaterUnit</t>
  </si>
  <si>
    <t>OverloadType</t>
  </si>
  <si>
    <t>PreloadingAccel</t>
  </si>
  <si>
    <t>PreloadingRangeAccel</t>
  </si>
  <si>
    <t>PreloadingRangeThermal</t>
  </si>
  <si>
    <t>PreloadingThermal</t>
  </si>
  <si>
    <t>Resistance</t>
  </si>
  <si>
    <t>UserDefined</t>
  </si>
  <si>
    <t>UserDefinedFLA</t>
  </si>
  <si>
    <t>UserDefinedSF</t>
  </si>
  <si>
    <t>[Manufacturer]</t>
  </si>
  <si>
    <t>[Model]</t>
  </si>
  <si>
    <t xml:space="preserve">Overcurrent </t>
  </si>
  <si>
    <t>Curve Type</t>
  </si>
  <si>
    <t>Pickup</t>
  </si>
  <si>
    <t>Time Dial</t>
  </si>
  <si>
    <t>Neg-Seq</t>
  </si>
  <si>
    <t>Neutral</t>
  </si>
  <si>
    <t>Sen-Ground</t>
  </si>
  <si>
    <t>Delay</t>
  </si>
  <si>
    <t>OverLoad</t>
  </si>
  <si>
    <t>Trip</t>
  </si>
  <si>
    <t>OVERLOAD HEATER</t>
  </si>
  <si>
    <t>_eF=IF(_eN[OverloadType] = 0, "In-Line Overload Relay",  "Overload Heater")</t>
  </si>
  <si>
    <t>Controller</t>
  </si>
  <si>
    <t>Curve</t>
  </si>
  <si>
    <t>Making kA rms</t>
  </si>
  <si>
    <t>Max KV</t>
  </si>
  <si>
    <t>Interrupting Time/Break Time</t>
  </si>
  <si>
    <t>CPT/Min. Delay</t>
  </si>
  <si>
    <t>Max. Amps</t>
  </si>
  <si>
    <t>Interrupting kA</t>
  </si>
  <si>
    <t>Test X/R</t>
  </si>
  <si>
    <t>Making kA Peak</t>
  </si>
  <si>
    <t>_eF=IF(_eN[ElectricalStandard]=0, Round(_eN[ansiVoltage],2),Round(_eN[iecVoltage],2))</t>
  </si>
  <si>
    <t>_eF=IF(_eN[ElectricalStandard]=0, Round(_eN[ansiCurrent],0),Round(_eN[iecCurrent],0))</t>
  </si>
  <si>
    <t>_eF=IF(_eN[ElectricalStandard]=0, _eN[ansiInterruptTime],_eN[iecBreakTime])</t>
  </si>
  <si>
    <t>_eF=IF(_eN[ElectricalStandard]=0, _eN[ContactPartingTime],_eN[iecMinDelay])</t>
  </si>
  <si>
    <t>_eF=IF(_eN[ElectricalStandard]=0, _eN[ansiInterrupting],_eN[iecBreaking])</t>
  </si>
  <si>
    <t>[TestXOverR]</t>
  </si>
  <si>
    <t>_eF=IF(_eN[ElectricalStandard]=0, Round(_eN[CloseLatch],2),Round(_eN[iecMaking],2))</t>
  </si>
  <si>
    <t>_eF=IF(_eN[ElectricalStandard]=0, Round(_eN[CloseLatchCrest],2),Round(_eN[iecPeak],2))</t>
  </si>
  <si>
    <t>[PhaseCurveType1]</t>
  </si>
  <si>
    <t>Trip Amps</t>
  </si>
  <si>
    <t>Level/Stage</t>
  </si>
  <si>
    <t>[RecloserLevel1]</t>
  </si>
  <si>
    <t>Alternate Trip</t>
  </si>
  <si>
    <t>Modifers</t>
  </si>
  <si>
    <t>Device26_WorksheetName</t>
  </si>
  <si>
    <t>Device26_XmlTag</t>
  </si>
  <si>
    <t>Device26_DataAddress</t>
  </si>
  <si>
    <t>Device27_WorksheetName</t>
  </si>
  <si>
    <t>Device27_XmlTag</t>
  </si>
  <si>
    <t>Device27_DataAddress</t>
  </si>
  <si>
    <t>VOLTAGE RELAY DATA</t>
  </si>
  <si>
    <t>UTILITY DATA</t>
  </si>
  <si>
    <t>RECLOSER DATA</t>
  </si>
  <si>
    <t>PT</t>
  </si>
  <si>
    <t>A10:H10</t>
  </si>
  <si>
    <t>FREQUENCY RELAY DATA</t>
  </si>
  <si>
    <t>Device28_WorksheetName</t>
  </si>
  <si>
    <t>Device28_XmlTag</t>
  </si>
  <si>
    <t>Device28_DataAddress</t>
  </si>
  <si>
    <t>_eF=IF(TRIM(_eT[CONNECT_ToElement2]) = "", _eT[ToBus], _eT[CONNECT_ToElement2])</t>
  </si>
  <si>
    <t>FromElement1</t>
  </si>
  <si>
    <t>FromElement2</t>
  </si>
  <si>
    <t>FromElement3</t>
  </si>
  <si>
    <t>Device29_WorksheetName</t>
  </si>
  <si>
    <t>Device29_XmlTag</t>
  </si>
  <si>
    <t>Device29_DataAddress</t>
  </si>
  <si>
    <t>CAPACITOR DATA</t>
  </si>
  <si>
    <t>Rated KV</t>
  </si>
  <si>
    <t># of Bank</t>
  </si>
  <si>
    <t>_eF=CHOOSE((_eN[UnitsButton] + 1), "Kvar", "Mvar", "Var")</t>
  </si>
  <si>
    <t>_eF=Round(_eN[NumBanks],0)</t>
  </si>
  <si>
    <t>_eF=CHOOSE((_eN[UnitsButton] + 1), _eN[KvarPerBank] , _eN[KvarPerBank]/1000, _eN[KvarPerBank] * 1000)</t>
  </si>
  <si>
    <t>Reactive Power/bank</t>
  </si>
  <si>
    <t>Max. KV</t>
  </si>
  <si>
    <t>Switching Control Mode</t>
  </si>
  <si>
    <t>A10:S10</t>
  </si>
  <si>
    <t>Xd"/Ra</t>
  </si>
  <si>
    <t>X0/R0</t>
  </si>
  <si>
    <t>_eF=Round(_eN[XOverR2], 1)</t>
  </si>
  <si>
    <t>_eF=Round(_eN[XOverR0], 1)</t>
  </si>
  <si>
    <t>Xd" %</t>
  </si>
  <si>
    <t>X0 %</t>
  </si>
  <si>
    <t>Rdc %</t>
  </si>
  <si>
    <t>Model Type</t>
  </si>
  <si>
    <t>Dynamic Model</t>
  </si>
  <si>
    <t>_eF=Round(_eN[TPrimeD0], 1)</t>
  </si>
  <si>
    <t>_eF=Round(_eN[Sbreak], 1)</t>
  </si>
  <si>
    <t>_eF=Round(_eN[S100], 1)</t>
  </si>
  <si>
    <t>_eF=Round(_eN[S120], 1)</t>
  </si>
  <si>
    <t>Connected Element</t>
  </si>
  <si>
    <t>Connected Relay</t>
  </si>
  <si>
    <t>_eF=IF(TRIM(_eT[CONNECT_ToElement2]) = "", "--", _eT[CONNECT_ToElement2])</t>
  </si>
  <si>
    <t>_eF=IF(TRIM(_eT[CONNECT_FromElement]) = "", "--", _eT[CONNECT_FromElement])</t>
  </si>
  <si>
    <t>_eF=IF(TRIM(_eT[CONNECT_ToElement3]) = "", "--", _eT[CONNECT_ToElement3])</t>
  </si>
  <si>
    <t>_eF=IF(TRIM(_eT[CONNECT_ToElement1]) = "", "--", _eT[CONNECT_ToElement1])</t>
  </si>
  <si>
    <t>_eF=IF(_eN[PhaseTOC1]=1, _eT[Ph51Curve1],"--")</t>
  </si>
  <si>
    <t>_eF=IF(_eN[PhaseTOC1]=1,Round(_eN[Ph51Pkup1],2),"--")</t>
  </si>
  <si>
    <t>_eF=IF(_eN[PhaseTOC1]=1,Round(_eN[Ph51TmDial1],2),"--")</t>
  </si>
  <si>
    <t>_eF=IF(_eN[NeutralTOC1]=1, _eT[Neu51Curve1],"--")</t>
  </si>
  <si>
    <t>_eF=IF(_eN[NeutralTOC1]=1,Round(_eN[Neu51Pkup1],2),"--")</t>
  </si>
  <si>
    <t>_eF=IF(_eN[GroundTOC1]=1, _eT[Grd51Curve1],"--")</t>
  </si>
  <si>
    <t>_eF=IF(_eN[GroundTOC1]=1, Round(_eN[Grd51Pkup1],2),"--")</t>
  </si>
  <si>
    <t>_eF=IF(_eN[SengroundTOC1]=1, _eT[SenG51Curve1],"--")</t>
  </si>
  <si>
    <t>_eF=IF(_eN[SengroundTOC1]=1, Round(_eN[SenG51Pkup1],2),"--")</t>
  </si>
  <si>
    <t>_eF=IF(_eN[NegseqTOC1]=1, _eT[Neg51Curve1],"--")</t>
  </si>
  <si>
    <t>_eF=IF(_eN[OverloadType]=1, Round(_eN[Resistance],4),"--")</t>
  </si>
  <si>
    <t>_eF=IF(_eN[PhaseAltTripEnabled1]=1, _eN[PhaseAltTrip1],"--")</t>
  </si>
  <si>
    <t>_eF=IF(_eN[PhaseTCCModifier1]=1, _eN[PhaseMRT1],"--")</t>
  </si>
  <si>
    <t>RadioButtonss</t>
  </si>
  <si>
    <t>_eF=IF(_eN[RadioButtons]=2, Round(_eN[TDoublePrimeD0], 3),"--")</t>
  </si>
  <si>
    <t>_eF=CHOOSE((_eN[RadioButtons] + 1), "Equivalent", "Transient", "Subtransient")</t>
  </si>
  <si>
    <t>_eF=IF(_eN[RadioButtons]=2, Round(_eN[XqDoublePrime], 3),"--")</t>
  </si>
  <si>
    <t>Secondary V</t>
  </si>
  <si>
    <t>Primary kV</t>
  </si>
  <si>
    <t>_eF=CHOOSE((_eN[SwitchCtrlMode] + 2), "None", "Voltage", "PF", "Current", "kVar")</t>
  </si>
  <si>
    <t>_eF=Round(_eN[MaxkV],2)</t>
  </si>
  <si>
    <t>Differential</t>
  </si>
  <si>
    <t>Operation Time</t>
  </si>
  <si>
    <t>_eF=IF(_eN[RelayType]=4, Round(_eN[DIFOperatingTime],3),"--")</t>
  </si>
  <si>
    <t>A10:AV10</t>
  </si>
  <si>
    <t>_eF=IF(_eN[NegseqTOC1]=1, Round(_eN[Neg51Pkup1],2),"--")</t>
  </si>
  <si>
    <t>_eF=IF(_eN[Phase50_1]=1,Round( _eN[Ph50Pkup1],2),"--")</t>
  </si>
  <si>
    <t>_eF=IF(_eN[Neutral50_1]=1, Round(_eN[Neu50Pkup1],2),"--")</t>
  </si>
  <si>
    <t>_eF=IF(_eN[Ground50_1]=1,Round( _eN[Grd50Pkup1],2),"--")</t>
  </si>
  <si>
    <t>_eF=IF(_eN[Negseq50_1]=1, Round(_eN[Neg50Pkup1],2),"--")</t>
  </si>
  <si>
    <t>_eF=IF(_eN[NeutralTOC1]=1,Round(_eN[Neu51TmDial1],3),"--")</t>
  </si>
  <si>
    <t>_eF=IF(_eN[GroundTOC1]=1, Round(_eN[Grd51TmDial1],3),"--")</t>
  </si>
  <si>
    <t>_eF=IF(_eN[SengroundTOC1]=1, Round(_eN[SenG51TmDial1],3),"--")</t>
  </si>
  <si>
    <t>_eF=IF(_eN[NegseqTOC1]=1, Round(_eN[Neg51TmDial1],3),"--")</t>
  </si>
  <si>
    <t>_eF=IF(_eN[Neutral50_1]=1, Round(_eN[Neu50TmDial1],3),"--")</t>
  </si>
  <si>
    <t>_eF=IF(_eN[Phase50_1]=1, Round(_eN[Ph50TmDial1],3),"--")</t>
  </si>
  <si>
    <t>_eF=IF(_eN[Ground50_1]=1,Round(_eN[Grd50TmDial1],3),"--")</t>
  </si>
  <si>
    <t>_eF=IF(_eN[Negseq50_1]=1, Round(_eN[Neg50TmDial1],3),"--")</t>
  </si>
  <si>
    <t>Pole</t>
  </si>
  <si>
    <t>[Poles]</t>
  </si>
  <si>
    <t>_eF=FIXED(_eN[Efficency], 1)</t>
  </si>
  <si>
    <t>X2 %</t>
  </si>
  <si>
    <t>X2/R2</t>
  </si>
  <si>
    <t>PF %</t>
  </si>
  <si>
    <t>EFF %</t>
  </si>
  <si>
    <t>Xd %</t>
  </si>
  <si>
    <t>Xq %</t>
  </si>
  <si>
    <t>Xdu %</t>
  </si>
  <si>
    <t>Xqu %</t>
  </si>
  <si>
    <t>Tdo' (Sec)</t>
  </si>
  <si>
    <t>Tdo" (Sec)</t>
  </si>
  <si>
    <t>Xd' %</t>
  </si>
  <si>
    <t>Xq' %</t>
  </si>
  <si>
    <t>XL %</t>
  </si>
  <si>
    <t>Xq" %</t>
  </si>
  <si>
    <t>_eF=Round(_eN[Damping], 1)</t>
  </si>
  <si>
    <t xml:space="preserve">In Service </t>
  </si>
  <si>
    <t>No/Phase</t>
  </si>
  <si>
    <t>OL Heater_OL Relay</t>
  </si>
  <si>
    <t>OverLoadHeater_InLineOverLoadRelay</t>
  </si>
  <si>
    <t>CheckerPageRating</t>
  </si>
  <si>
    <t>CheckerSchedulePage</t>
  </si>
  <si>
    <t>CheckerSummaryPage</t>
  </si>
  <si>
    <t>Circuits</t>
  </si>
  <si>
    <t>ConnectionPhase</t>
  </si>
  <si>
    <t>Enclosure</t>
  </si>
  <si>
    <t>EqvConnkvar</t>
  </si>
  <si>
    <t>EqvConnkW</t>
  </si>
  <si>
    <t>EqvLoadPercent0</t>
  </si>
  <si>
    <t>EqvLoadPercent1</t>
  </si>
  <si>
    <t>EqvLoadPercent2</t>
  </si>
  <si>
    <t>EqvLoadPercent3</t>
  </si>
  <si>
    <t>EqvLoadPercent4</t>
  </si>
  <si>
    <t>EqvLoadPercent5</t>
  </si>
  <si>
    <t>EqvLoadPercent6</t>
  </si>
  <si>
    <t>EqvLoadPercent7</t>
  </si>
  <si>
    <t>EqvLoadPercent8</t>
  </si>
  <si>
    <t>EqvLoadPercent9</t>
  </si>
  <si>
    <t>Feed</t>
  </si>
  <si>
    <t>IECIthr</t>
  </si>
  <si>
    <t>IECServiceBreaking</t>
  </si>
  <si>
    <t>IECTkr</t>
  </si>
  <si>
    <t>Layout</t>
  </si>
  <si>
    <t>LibModified</t>
  </si>
  <si>
    <t>LoadingCat</t>
  </si>
  <si>
    <t>Main</t>
  </si>
  <si>
    <t>Main_PD_Accessor</t>
  </si>
  <si>
    <t>Main_PD_MFR</t>
  </si>
  <si>
    <t>Main_PD_Model</t>
  </si>
  <si>
    <t>MainPDBIAC</t>
  </si>
  <si>
    <t>MainPDCurrent</t>
  </si>
  <si>
    <t>MainPDMaking</t>
  </si>
  <si>
    <t>MainPDVoltage</t>
  </si>
  <si>
    <t>MainPF_TRV_MD</t>
  </si>
  <si>
    <t>Mounting</t>
  </si>
  <si>
    <t>PhaseArrange</t>
  </si>
  <si>
    <t>PhaseOrder</t>
  </si>
  <si>
    <t>PinCount</t>
  </si>
  <si>
    <t>Schedule</t>
  </si>
  <si>
    <t>SPWireType</t>
  </si>
  <si>
    <t>ThermalMagMagTrip</t>
  </si>
  <si>
    <t>ThermalMagMagTrip_Label</t>
  </si>
  <si>
    <t>ThermalMagThermalTrip</t>
  </si>
  <si>
    <t>TPWireType</t>
  </si>
  <si>
    <t>TripDeviceMFR</t>
  </si>
  <si>
    <t>TripDeviceModel</t>
  </si>
  <si>
    <t>TripDeviceSizeID</t>
  </si>
  <si>
    <t>UserDef</t>
  </si>
  <si>
    <t>Panel</t>
  </si>
  <si>
    <t>Device30_WorksheetName</t>
  </si>
  <si>
    <t>Device30_XmlTag</t>
  </si>
  <si>
    <t>Device30_DataAddress</t>
  </si>
  <si>
    <t>PANEL</t>
  </si>
  <si>
    <t>PANEL DATA</t>
  </si>
  <si>
    <t>Branch Circuits</t>
  </si>
  <si>
    <t>_eF=IF(_eN[Standard] = 0, "ANSI", "IEC")</t>
  </si>
  <si>
    <t>_eF=IF(TRIM(_eT[CONNECT_FromElement]) = "--", _eT[FromBus], _eT[CONNECT_FromElement])</t>
  </si>
  <si>
    <t>_eF=Round(_eN[Amp],2)</t>
  </si>
  <si>
    <t xml:space="preserve"> _eF=Round(_eN[Circuits],1)</t>
  </si>
  <si>
    <t>[Enclosure]</t>
  </si>
  <si>
    <t>[Mounting]</t>
  </si>
  <si>
    <t>[Feed]</t>
  </si>
  <si>
    <t>Trip Device</t>
  </si>
  <si>
    <t>[TripDeviceMFR]</t>
  </si>
  <si>
    <t>[TripDeviceModel]</t>
  </si>
  <si>
    <t>[TripDeviceSizeID]</t>
  </si>
  <si>
    <t>1st CKT</t>
  </si>
  <si>
    <t xml:space="preserve"> </t>
  </si>
  <si>
    <t>ToElement1</t>
  </si>
  <si>
    <t>ToElement2</t>
  </si>
  <si>
    <t>Center Tap （Y/N）</t>
  </si>
  <si>
    <t>Core Type</t>
  </si>
  <si>
    <t>_eF=IF(_eN[CenterTap] = 0, "N", "Y")</t>
  </si>
  <si>
    <t>_eF=IF(TRIM(_eT[CONNECT_ToElement1]) = "","--", _eT[CONNECT_ToElement1])</t>
  </si>
  <si>
    <t>_eF=IF(_eN[Phase] = 0, "3", "1")</t>
  </si>
  <si>
    <t>_eF=IF(_eN[Phase] = 1, CHOOSE((_eN[SPWireType]+1), "2", "3"),  CHOOSE((_eN[TPWireType]+1), "3", "4"))</t>
  </si>
  <si>
    <t>_eF=CHOOSE((_eN[Phase]+1), "3", "1", "1")</t>
  </si>
  <si>
    <t>_eF=IF(_eN[Phase] = 1, CHOOSE((_eN[NumberOfWires]-1),  "2", "3"), "--")</t>
  </si>
  <si>
    <t>Wire Connection</t>
  </si>
  <si>
    <t>ToElement3</t>
  </si>
  <si>
    <t>ToElement4</t>
  </si>
  <si>
    <t>_eF=IF(TRIM(_eT[CONNECT_ToElement4]) = "", "--", _eT[CONNECT_ToElement4])</t>
  </si>
  <si>
    <t>_eF=CHOOSE((_eN[Phase]+1), "--", "2", "3")</t>
  </si>
  <si>
    <t>_eF=IF(TRIM(_eT[CONNECT_ToElement2]) = "", "", _eT[CONNECT_ToElement2])</t>
  </si>
  <si>
    <t>_eF=IF(_eN[Phase] = 0, CHOOSE((_eN[PhaseArrange]+1), "ABC", "CBA","NEC"), "")</t>
  </si>
  <si>
    <t>_eF=IF(_eN[Phase] = 0, CHOOSE((_eN[PhaseOrder]+1), "A", "B","C"), "")</t>
  </si>
  <si>
    <t>[CabSize]</t>
  </si>
  <si>
    <t>_eF=IF(_eN[RelayType]=1,"--",IF(_eN[Thermal]=1, _eT[ThermalType],"--"))</t>
  </si>
  <si>
    <t>_eF=IF(_eN[RelayType]=1,"--",IF(_eN[Thermal]=1, Round(_eN[ThermalTrip],2),"--"))</t>
  </si>
  <si>
    <t>_eF=IF(OR(_eN[RelayType]=1,_eN[RelayType]=4,_eN[RelayType]=8),"--",IF(_eN[Acceleration]=1, _eT[AccelerationType],"--"))</t>
  </si>
  <si>
    <t>_eF=IF(OR(_eN[RelayType]=1,_eN[RelayType]=4,_eN[RelayType]=8),"--",IF(_eN[Acceleration]=1, _eN[AccelerationTrip],"--"))</t>
  </si>
  <si>
    <t>_eF=IF(OR(_eN[RelayType]=1,_eN[RelayType]=4,_eN[RelayType]=8),"--",IF(_eN[Instantaneous]=1, _eN[InstantaneousTrip],"--"))</t>
  </si>
  <si>
    <t>_eF=IF(OR(_eN[RelayType]=1,_eN[RelayType]=4,_eN[RelayType]=8),"--",IF(_eN[Instantaneous]=1, Round(_eN[InstantaneousTimeDelay],3),"--"))</t>
  </si>
  <si>
    <t>_eF=IF(OR(_eN[RelayType]=1,_eN[RelayType]=4,_eN[RelayType]=8),"--",IF(_eN[Jam]=1, _eN[JamTrip],"--"))</t>
  </si>
  <si>
    <t>_eF=IF(OR(_eN[RelayType]=1,_eN[RelayType]=4,_eN[RelayType]=8),"--",IF(_eN[Jam]=1,Round( _eN[JamTimeDelay],3),"--"))</t>
  </si>
  <si>
    <t>_eF=IF(OR(_eN[RelayType]=1,_eN[RelayType]=4,_eN[RelayType]=8),"--",IF(_eN[Ground]=1, _eN[GroundTrip],"--"))</t>
  </si>
  <si>
    <t>_eF=IF(OR(_eN[RelayType]=1,_eN[RelayType]=4,_eN[RelayType]=8),"--",IF(_eN[Ground]=1, Round(_eN[GroundTimeDelay],3),"--"))</t>
  </si>
  <si>
    <t>_eF=Round(_eN[X_R], 1)</t>
  </si>
  <si>
    <t>_eF=Round(_eN[X_R0], 1)</t>
  </si>
  <si>
    <t>_eF=Round(_eN[X_R2], 1)</t>
  </si>
  <si>
    <t>_eF=CHOOSE((_eN[DynModelType] + 1), "Equivalent", "Transient", "Subtransient","None")</t>
  </si>
  <si>
    <t>Tqo" (Sec)</t>
  </si>
  <si>
    <t>Tqo' (Sec)</t>
  </si>
  <si>
    <t>_eF=IF(_eN[RadioButtons]=2, Round(_eN[TDoublePrimeQ0], 3),"--")</t>
  </si>
  <si>
    <t>A10:AN10</t>
  </si>
  <si>
    <t>_eF=IF(_eN[DynModelType]=3, "--",Round(_eN[Td0P], 1))</t>
  </si>
  <si>
    <t>_eF=IF(_eN[DynModelType]=3, "--",Round(_eN[Sbreak], 1))</t>
  </si>
  <si>
    <t>_eF=IF(_eN[DynModelType]=3, "--",Round(_eN[S100], 1))</t>
  </si>
  <si>
    <t>_eF=IF(_eN[DynModelType]=3, "--",Round(_eN[S120], 1))</t>
  </si>
  <si>
    <t>_eF=IF(_eN[DynModelType]=3, "--",Round(_eN[Damping], 1))</t>
  </si>
  <si>
    <t>_eF=Round(_eN[XdPP], 3)</t>
  </si>
  <si>
    <t>_eF=Round(_eN[X0], 3)</t>
  </si>
  <si>
    <t>_eF=Round(_eN[X2], 3)</t>
  </si>
  <si>
    <t>_eF=Round(_eN[RdcPercent], 3)</t>
  </si>
  <si>
    <t>_eF=IF(_eN[DynModelType]=3, "--", Round(_eN[Xd], 3))</t>
  </si>
  <si>
    <t>_eF=IF(_eN[DynModelType]=3, "--",Round(_eN[Xq], 3))</t>
  </si>
  <si>
    <t>_eF=IF(_eN[DynModelType]=3, "--",Round(_eN[Xdu], 3))</t>
  </si>
  <si>
    <t>_eF=IF(_eN[DynModelType]=3, "--",Round(_eN[Xqu], 3))</t>
  </si>
  <si>
    <t>_eF=IF(_eN[DynModelType]=3, "--",Round(_eN[XdP], 3))</t>
  </si>
  <si>
    <t>_eF=IF(_eN[DynModelType]=3, "--",Round(_eN[X1], 3))</t>
  </si>
  <si>
    <t>_eF=Round(_eN[Xd], 3)</t>
  </si>
  <si>
    <t>_eF=Round(_eN[Xq], 3)</t>
  </si>
  <si>
    <t>_eF=Round(_eN[Xdu], 3)</t>
  </si>
  <si>
    <t>_eF=Round(_eN[Xqu], 3)</t>
  </si>
  <si>
    <t>_eF=Round(_eN[XdPrime], 3)</t>
  </si>
  <si>
    <t>_eF=IF(_eN[RadioButtons]=0, "--", Round(_eN[XqPrime], 3))</t>
  </si>
  <si>
    <t>_eF=Round(_eN[X1], 3)</t>
  </si>
  <si>
    <t>_eF=Round(_eN[XdDoublePrime], 3)</t>
  </si>
  <si>
    <t>_eF=IF(_eN[DynModelType]=3, "--",IF(_eN[DynModelType]=2, Round(_eN[Td0PP], 3),"--"))</t>
  </si>
  <si>
    <t>_eF=IF(_eN[DynModelType]=3, "--",IF(_eN[DynModelType]=0, "--", Round(_eN[XqP], 3)))</t>
  </si>
  <si>
    <t>_eF=IF(_eN[DynModelType]=2, Round(_eN[Tq0PP], 3),"--")</t>
  </si>
  <si>
    <t>_eF=IF(_eN[DynModelType]=2, Round(_eN[XqPP], 3),"--")</t>
  </si>
  <si>
    <t>Phase Conductor Library Data</t>
  </si>
  <si>
    <t>Ground Conductor Library Data</t>
  </si>
  <si>
    <t>General Configuration</t>
  </si>
  <si>
    <t>Transposed</t>
  </si>
  <si>
    <t>Condutors/phase</t>
  </si>
  <si>
    <t>Separation
(inch)</t>
  </si>
  <si>
    <t>Conductor Source</t>
  </si>
  <si>
    <t xml:space="preserve">Conductor Type </t>
  </si>
  <si>
    <t>kcmil Code</t>
  </si>
  <si>
    <t>PhaseA Coordinates</t>
  </si>
  <si>
    <t>PhaseB Coordinates</t>
  </si>
  <si>
    <t>PhaseC Coordinates</t>
  </si>
  <si>
    <t>Ground Conductor 1</t>
  </si>
  <si>
    <t>Ground Conductor 2</t>
  </si>
  <si>
    <t>Temperature(ºC)</t>
  </si>
  <si>
    <t>A10:BD10</t>
  </si>
  <si>
    <t>_eF=IF(_eN[ConfigType]=5, Round(_eN[PhaseAX], 3),"--")</t>
  </si>
  <si>
    <t>_eF=IF(_eN[ConfigType]=5, Round(_eN[PhaseAY], 3),"--")</t>
  </si>
  <si>
    <t>_eF=IF(_eN[ConfigType]=5, Round(_eN[PhaseBX], 3),"--")</t>
  </si>
  <si>
    <t>_eF=IF(_eN[ConfigType]=5, Round(_eN[PhaseBY], 3),"--")</t>
  </si>
  <si>
    <t>_eF=IF(_eN[ConfigType]=5, Round(_eN[PhaseCX], 3),"--")</t>
  </si>
  <si>
    <t>_eF=IF(_eN[ConfigType]=5, Round(_eN[PhaseCY], 3),"--")</t>
  </si>
  <si>
    <t>[Transposed]</t>
  </si>
  <si>
    <t>[CondPerPhase]</t>
  </si>
  <si>
    <t>[LineSeparation]</t>
  </si>
  <si>
    <t>_eF=IF(_eN[GroundG1Check]=1, Round(_eN[GroundG1X], 3),"--")</t>
  </si>
  <si>
    <t>_eF=IF(_eN[GroundG1Check]=1, Round(_eN[GroundG1Y], 3),"--")</t>
  </si>
  <si>
    <t>_eF=IF(_eN[GroundG2Check]=1, Round(_eN[GroundG2X], 3),"--")</t>
  </si>
  <si>
    <t>_eF=IF(_eN[GroundG2Check]=1, Round(_eN[GroundG2Y], 3),"--")</t>
  </si>
  <si>
    <t>[XL_P_UnitSystem]</t>
  </si>
  <si>
    <t>[XL_P_Source]</t>
  </si>
  <si>
    <t>[XL_P_ConductorType]</t>
  </si>
  <si>
    <t>[XL_P_Temperature]</t>
  </si>
  <si>
    <t>[XL_G_UnitSystem]</t>
  </si>
  <si>
    <t>[XL_G_Source]</t>
  </si>
  <si>
    <t>[XL_G_ConductorType]</t>
  </si>
  <si>
    <t>[XL_G_Temperature]</t>
  </si>
  <si>
    <t>[GroundWireLibCode]</t>
  </si>
  <si>
    <t>[CondLibCode]</t>
  </si>
  <si>
    <t>[XL_P_Frequency]</t>
  </si>
  <si>
    <t>[XL_G_Frequency]</t>
  </si>
  <si>
    <t>Manufactuer</t>
  </si>
  <si>
    <t>AC or DC</t>
  </si>
  <si>
    <t>Max kV</t>
  </si>
  <si>
    <t>Speed</t>
  </si>
  <si>
    <t>Lib</t>
  </si>
  <si>
    <t>[Speed]</t>
  </si>
  <si>
    <t>_eF=IF(AND(_eN[OverloadType]=0,_eN[Acceleration]=1),_eT[AccelerationType],"--")</t>
  </si>
  <si>
    <t>Max Start Time</t>
  </si>
  <si>
    <t>_eF=IF(AND(_eN[OverloadType]=0,_eN[Instantaneous]=1),Round(_eN[InstantaneousTrip],3),"--")</t>
  </si>
  <si>
    <t>_eF=IF(AND(_eN[OverloadType]=0,_eN[Instantaneous]=1),Round(_eN[InstantaneousTimeDelay],3),"--")</t>
  </si>
  <si>
    <t>_eF=IF(AND(_eN[OverloadType]=0,_eN[Jam]=1),Round(_eN[JamTrip],3),"--")</t>
  </si>
  <si>
    <t>_eF=IF(AND(_eN[OverloadType]=0,_eN[Jam]=1),Round(_eN[JamTimeDelay],3),"--")</t>
  </si>
  <si>
    <t>_eF=IF(AND(_eN[OverloadType]=0,_eN[Ground]=1),Round(_eN[GroundTrip],3),"--")</t>
  </si>
  <si>
    <t>_eF=IF(AND(_eN[OverloadType]=0,_eN[Thermal]=0),"--", _eT[ThermalType])</t>
  </si>
  <si>
    <t>_eF=IF(AND(_eN[OverloadType]=0,_eN[Thermal]=0),"--", Round(_eN[ThermalTrip], 2))</t>
  </si>
  <si>
    <t>[LibMaxkV]</t>
  </si>
  <si>
    <t>A10:X10</t>
  </si>
  <si>
    <t>Starter</t>
  </si>
  <si>
    <t>Application</t>
  </si>
  <si>
    <t>_eF=IF(_eN[OverloadType]=1, _eT[HT_ID],"--")</t>
  </si>
  <si>
    <t>_eF=IF(_eN[OverloadType]=1, _eT[HT_Starter],"--")</t>
  </si>
  <si>
    <t>_eF=IF(_eN[OverloadType]=1, _eT[HT_App],"--")</t>
  </si>
  <si>
    <t>_eF=IF(_eN[OverloadType]=1, _eT[HT_Type],"--")</t>
  </si>
  <si>
    <t>A10:BH10</t>
  </si>
  <si>
    <t>_eF=Round(_eN[X0], 2)</t>
  </si>
  <si>
    <t>_eF=Round(_eN[X2], 2)</t>
  </si>
  <si>
    <t>X0/R</t>
  </si>
  <si>
    <t>X2/R</t>
  </si>
  <si>
    <t>_eF=Round(_eN[X2OverR], 3)</t>
  </si>
  <si>
    <t>_eF=Round(_eN[X0OverR], 3)</t>
  </si>
  <si>
    <t>NEMA Code</t>
  </si>
  <si>
    <t>A10:AP10</t>
  </si>
  <si>
    <t>_eF=Round(_eN[PosR],3)</t>
  </si>
  <si>
    <t>_eF=Round(_eN[PosX],3)</t>
  </si>
  <si>
    <t>A10:U10</t>
  </si>
  <si>
    <t>KVA_T1</t>
  </si>
  <si>
    <t>KVA_T2</t>
  </si>
  <si>
    <t>KVA_T3</t>
  </si>
  <si>
    <t>Z_T1</t>
  </si>
  <si>
    <t>X/R_T1</t>
  </si>
  <si>
    <t>Z_T2</t>
  </si>
  <si>
    <t>X/R_T2</t>
  </si>
  <si>
    <t>Z_T3</t>
  </si>
  <si>
    <t>X/R_T3</t>
  </si>
  <si>
    <t>Remarks</t>
  </si>
  <si>
    <t>Inst Dat</t>
  </si>
  <si>
    <t>Last Mnt</t>
  </si>
  <si>
    <t>Name</t>
  </si>
  <si>
    <t>Purchasing Date</t>
  </si>
  <si>
    <t>[MFRName]</t>
  </si>
  <si>
    <t>[PurchasingDate]</t>
  </si>
  <si>
    <t>[UserField2]</t>
  </si>
  <si>
    <t>[UserField3]</t>
  </si>
  <si>
    <t>_eF=Round(_eN[Z_T1], 3)</t>
  </si>
  <si>
    <t>_eF=Round(_eN[XoverR_T1], 3)</t>
  </si>
  <si>
    <t>_eF=Round(_eN[Z_T2], 3)</t>
  </si>
  <si>
    <t>_eF=Round(_eN[Z_T3], 3)</t>
  </si>
  <si>
    <t>_eF=Round(_eN[XoverR_T2], 3)</t>
  </si>
  <si>
    <t>_eF=Round(_eN[XoverR_T3], 3)</t>
  </si>
  <si>
    <t>A10:BP10</t>
  </si>
  <si>
    <t>_eF=IF(_eN[PrimCheckBox]=1, _eT[PrimaryRegBusIID], "--")</t>
  </si>
  <si>
    <t>_eF=IF(_eN[SecCheckBox]=1, _eT[SecondaryRegBusIID], "--")</t>
  </si>
  <si>
    <t>Control Bus IID</t>
  </si>
  <si>
    <t>[CA_TemperatureCode]</t>
  </si>
  <si>
    <t>A10:AM10</t>
  </si>
  <si>
    <t>VOLTAGE REGULATOR DATA</t>
  </si>
  <si>
    <t>UseElementColor</t>
  </si>
  <si>
    <t>_SecFLA</t>
  </si>
  <si>
    <t>AnsiMaxMVA</t>
  </si>
  <si>
    <t>AnsiMVA</t>
  </si>
  <si>
    <t>AutoTap1</t>
  </si>
  <si>
    <t>AutoTap2</t>
  </si>
  <si>
    <t>AutoTap3</t>
  </si>
  <si>
    <t>BusConnection</t>
  </si>
  <si>
    <t>ConnectionButton</t>
  </si>
  <si>
    <t>ControlDirection</t>
  </si>
  <si>
    <t>ControlType</t>
  </si>
  <si>
    <t>CTPrimaryAmp</t>
  </si>
  <si>
    <t>CTSecondaryAmp</t>
  </si>
  <si>
    <t>ForwardBaseDelay</t>
  </si>
  <si>
    <t>ForwardControlBranchGID</t>
  </si>
  <si>
    <t>ForwardControlBranchIID</t>
  </si>
  <si>
    <t>ForwardControlBusGID</t>
  </si>
  <si>
    <t>ForwardControlBusIID</t>
  </si>
  <si>
    <t>ForwardControlOpt</t>
  </si>
  <si>
    <t>ForwardInitialDelay</t>
  </si>
  <si>
    <t>ForwardInverseMultiple</t>
  </si>
  <si>
    <t>ForwardInverseOperatingDelay</t>
  </si>
  <si>
    <t>ForwardInversePercentTD</t>
  </si>
  <si>
    <t>ForwardLineDropOhmsR</t>
  </si>
  <si>
    <t>ForwardLineDropOhmsX</t>
  </si>
  <si>
    <t>ForwardOperatingDelay</t>
  </si>
  <si>
    <t>ForwardTimeDelayOpt</t>
  </si>
  <si>
    <t>ForwardVCenterPercent</t>
  </si>
  <si>
    <t>ForwardVLowerPercent</t>
  </si>
  <si>
    <t>ForwardVUpperPercent</t>
  </si>
  <si>
    <t>GangOperated</t>
  </si>
  <si>
    <t>KFactor</t>
  </si>
  <si>
    <t>MaximumTapPercent</t>
  </si>
  <si>
    <t>MinimumTapPercent</t>
  </si>
  <si>
    <t>NeedsToBeVerifiedCommentPage</t>
  </si>
  <si>
    <t>NeedsToBeVerifiedHarmonicPage</t>
  </si>
  <si>
    <t>NeedsToBeVerifiedImpedancePage</t>
  </si>
  <si>
    <t>NeedsToBeVerifiedInfoPage</t>
  </si>
  <si>
    <t>NeedsToBeVerifiedRatingPage</t>
  </si>
  <si>
    <t>NeedsToBeVerifiedRegulationPage</t>
  </si>
  <si>
    <t>NeedsToBeVerifiedReliabilityPage</t>
  </si>
  <si>
    <t>NeedsToBeVerifiedRemarksPage</t>
  </si>
  <si>
    <t>NeedsToBeVerifiedTapPage</t>
  </si>
  <si>
    <t>NegTapSetting</t>
  </si>
  <si>
    <t>OperatingTap1</t>
  </si>
  <si>
    <t>OperatingTap2</t>
  </si>
  <si>
    <t>OperatingTap3</t>
  </si>
  <si>
    <t>PercentR</t>
  </si>
  <si>
    <t>PercentX</t>
  </si>
  <si>
    <t>PercentZ</t>
  </si>
  <si>
    <t>PercentZNeg</t>
  </si>
  <si>
    <t>PercentZNegVariation</t>
  </si>
  <si>
    <t>PercentZPos</t>
  </si>
  <si>
    <t>PercentZPosVariation</t>
  </si>
  <si>
    <t>PosTapSetting</t>
  </si>
  <si>
    <t>PrimFLA</t>
  </si>
  <si>
    <t>PTPrimarykV</t>
  </si>
  <si>
    <t>PTSecondadyV</t>
  </si>
  <si>
    <t>RatedKV</t>
  </si>
  <si>
    <t>Regulator</t>
  </si>
  <si>
    <t>ReverseBaseDelay</t>
  </si>
  <si>
    <t>ReverseControlBranchGID</t>
  </si>
  <si>
    <t>ReverseControlBranchIID</t>
  </si>
  <si>
    <t>ReverseControlBusGID</t>
  </si>
  <si>
    <t>ReverseControlBusIID</t>
  </si>
  <si>
    <t>ReverseControlOpt</t>
  </si>
  <si>
    <t>ReverseInitialDelay</t>
  </si>
  <si>
    <t>ReverseInverseMultiple</t>
  </si>
  <si>
    <t>ReverseInverseOperatingDelay</t>
  </si>
  <si>
    <t>ReverseInversePercentTD</t>
  </si>
  <si>
    <t>ReverseLineDropOhmsR</t>
  </si>
  <si>
    <t>ReverseLineDropOhmsX</t>
  </si>
  <si>
    <t>ReverseOperatingDelay</t>
  </si>
  <si>
    <t>ReverseTimeDelayOpt</t>
  </si>
  <si>
    <t>ReverseVCenterPercent</t>
  </si>
  <si>
    <t>ReverseVLowerPercent</t>
  </si>
  <si>
    <t>ReverseVUpperPercent</t>
  </si>
  <si>
    <t>RoverX</t>
  </si>
  <si>
    <t>StepTapPercent</t>
  </si>
  <si>
    <t>SubstationID</t>
  </si>
  <si>
    <t>TapRangeUnit</t>
  </si>
  <si>
    <t>Temperature1</t>
  </si>
  <si>
    <t>Temperature2</t>
  </si>
  <si>
    <t>TypeA</t>
  </si>
  <si>
    <t>UseImpedanceInCalculation</t>
  </si>
  <si>
    <t>UserDefinedAlert</t>
  </si>
  <si>
    <t>UseTypicalZXR</t>
  </si>
  <si>
    <t>XFMRClass</t>
  </si>
  <si>
    <t>xfmrStd</t>
  </si>
  <si>
    <t>XFMRSubType</t>
  </si>
  <si>
    <t>XFMRType</t>
  </si>
  <si>
    <t>XoverR</t>
  </si>
  <si>
    <t>AltitudeOPER</t>
  </si>
  <si>
    <t>AmbientTempOPER</t>
  </si>
  <si>
    <t>Class1MVA</t>
  </si>
  <si>
    <t>Class2MVA</t>
  </si>
  <si>
    <t>ClassName</t>
  </si>
  <si>
    <t>DataFromLib</t>
  </si>
  <si>
    <t>DeratedSelection</t>
  </si>
  <si>
    <t>ITotalPercent</t>
  </si>
  <si>
    <t>ManufacturerName</t>
  </si>
  <si>
    <t>PhaseShiftHL</t>
  </si>
  <si>
    <t>TypeName</t>
  </si>
  <si>
    <t>VoltRegSubType</t>
  </si>
  <si>
    <t>VoltRegType</t>
  </si>
  <si>
    <t>SpecialID</t>
  </si>
  <si>
    <t>MomentaryRate</t>
  </si>
  <si>
    <t>VoltageRegulator</t>
  </si>
  <si>
    <t>Secondary Branch ID</t>
  </si>
  <si>
    <t>_eF=IF(TRIM( _eT[CONNECT_FromElement]) = "", "", _eT[CONNECT_FromElement])</t>
  </si>
  <si>
    <t>_eF=IF(TRIM( _eT[CONNECT_ToElement1]) = "","",_eT[CONNECT_ToElement1])</t>
  </si>
  <si>
    <t>_eF=IF(_eN[xfmrStd] = 0, "ANSI", "IEC")</t>
  </si>
  <si>
    <t>_eF=IF(_eN[TypeA] = 0, "TypeA", "TypeB")</t>
  </si>
  <si>
    <t>Max MVA</t>
  </si>
  <si>
    <t>Rated Power</t>
  </si>
  <si>
    <t>Rated Power Unit</t>
  </si>
  <si>
    <t>Include Impedance</t>
  </si>
  <si>
    <t>%Z</t>
  </si>
  <si>
    <t>[PercentZ]</t>
  </si>
  <si>
    <t>[XoverR]</t>
  </si>
  <si>
    <t>[UseImpedanceInCalculation]</t>
  </si>
  <si>
    <t>_eF=CHOOSE((_eN[MVAButton] + 1), "MVA", "KVA", "VA")</t>
  </si>
  <si>
    <t>_eF=CHOOSE((_eN[MVAButton] + 1), _eN[AnsiMVA]/1000, _eN[AnsiMVA] , _eN[AnsiMVA] * 1000)</t>
  </si>
  <si>
    <t>Voltage Regulator</t>
  </si>
  <si>
    <t>_eF=IF(_eN[ElectricalStandard] = 0,_eT[ansiMFR],_eT[iecMFR])</t>
  </si>
  <si>
    <t>_eF=IF(_eN[ElectricalStandard] = 0,_eT[ansiTypeClass],_eT[iecTypeClass])</t>
  </si>
  <si>
    <t>_eF=IF(_eN[ElectricalStandard] = 0, Round(_eN[Contin], 1), "")</t>
  </si>
  <si>
    <t>_eF=IF(_eN[ElectricalStandard] = 0,Round(_eN[MaxkV], 3),"")</t>
  </si>
  <si>
    <t>_eF=IF(_eN[ElectricalStandard] = 0,Round(_eN[Interrupting], 1),"")</t>
  </si>
  <si>
    <t>_eF=IF(_eN[ElectricalStandard] = 0,Round(_eN[MaxInterrupting], 1),"")</t>
  </si>
  <si>
    <t>_eF=IF(_eN[ElectricalStandard] = 0,Round(_eN[CloseLatch], 1),"")</t>
  </si>
  <si>
    <t>_eF=IF(_eN[ElectricalStandard] = 0,Round(_eN[CloseLatchCrest], 1),"")</t>
  </si>
  <si>
    <t>_eF=IF(_eN[ElectricalStandard] = 0,CHOOSE(_eN[Cycles] + 1, 3,5,8,2),"")</t>
  </si>
  <si>
    <t>_eF=IF(_eN[ElectricalStandard] = 0,_eT[ContactPartingT],"")</t>
  </si>
  <si>
    <t>_eF=IF(_eN[ElectricalStandard] = 1,Round(_eN[Normal], 1),"")</t>
  </si>
  <si>
    <t>_eF=IF(_eN[ElectricalStandard] = 1,Round(_eN[Rated], 3),"")</t>
  </si>
  <si>
    <t>_eF=IF(_eN[ElectricalStandard] = 1,Round(_eN[ACBreaking], 1),"")</t>
  </si>
  <si>
    <t>_eF=IF(_eN[ElectricalStandard] = 1,Round(_eN[Making], 1),"")</t>
  </si>
  <si>
    <t>_eF=IF(_eN[ElectricalStandard] = 1,Round(_eN[TimeDelay], 3),"")</t>
  </si>
  <si>
    <t>_eF=IF(_eN[ElectricalStandard] = 1,Round(_eN[Ithr], 1),"")</t>
  </si>
  <si>
    <t>_eF=IF(_eN[ElectricalStandard] = 1,Round(_eN[Tkr], 1),"")</t>
  </si>
  <si>
    <t>A10:AI10</t>
  </si>
  <si>
    <t>_eF=IF(_eN[ElectricalStandard] = 0,IF(_eN[Test] = 0, "Total", "Symmetrical"),"")</t>
  </si>
  <si>
    <t>Device Type</t>
  </si>
  <si>
    <t>Coil ID</t>
  </si>
  <si>
    <t>Coil</t>
  </si>
  <si>
    <t>[RE_Standard]</t>
  </si>
  <si>
    <t>[RE_MFR]</t>
  </si>
  <si>
    <t>[RE_Type]</t>
  </si>
  <si>
    <t>[RE_Model]</t>
  </si>
  <si>
    <t>_eF=IF(_eT[RE_Type]= "Recloser - Hydraulic",_eT[RE_Coil], "")</t>
  </si>
  <si>
    <t>_eF=IF(_eT[RE_Type]= "Recloser - Hydraulic",_eT[RE_CoilID], "")</t>
  </si>
  <si>
    <t>Controller Type</t>
  </si>
  <si>
    <t>_eF=IF(_eT[RE_Type]= "Recloser - Hydraulic","",_eT[ControllerType])</t>
  </si>
  <si>
    <t>_eF=IF(_eT[RE_Type]= "Recloser - Hydraulic","",_eT[PhaseCurveType1])</t>
  </si>
  <si>
    <t>[RE_Rating]</t>
  </si>
  <si>
    <t>_eF=IF(_eT[RE_Type]= "Recloser - Hydraulic","",_eT[RE_ControlType])</t>
  </si>
  <si>
    <t>Device31_WorksheetName</t>
  </si>
  <si>
    <t>Device31_XmlTag</t>
  </si>
  <si>
    <t>Device31_DataAddress</t>
  </si>
  <si>
    <t xml:space="preserve">% Loading 1 </t>
  </si>
  <si>
    <t>_eF=Round(_eN[LengthValue], 7)</t>
  </si>
  <si>
    <t>% Loading 1</t>
  </si>
  <si>
    <t>_eF=FIXED(_eN[PercentLoad1],1)</t>
  </si>
  <si>
    <t>Control Manufacturer</t>
  </si>
  <si>
    <t>Control Model</t>
  </si>
  <si>
    <t>A10:AA10</t>
  </si>
  <si>
    <t>_eF=Round(CHOOSE((_eN[MVAButton] + 1), _eN[MVA] / 1000, _eN[MVA], _eN[MVA] * 1000),3)</t>
  </si>
  <si>
    <t>%X</t>
  </si>
  <si>
    <t>[PercentX]</t>
  </si>
  <si>
    <t>Tap</t>
  </si>
  <si>
    <t>CT</t>
  </si>
  <si>
    <t>Sec. V</t>
  </si>
  <si>
    <t>Pri. Kv</t>
  </si>
  <si>
    <t>Pri. A</t>
  </si>
  <si>
    <t>Sec. A</t>
  </si>
  <si>
    <t>[PTPrimarykV]</t>
  </si>
  <si>
    <t>[PTSecondadyV]</t>
  </si>
  <si>
    <t>[CTPrimaryAmp]</t>
  </si>
  <si>
    <t>[CTSecondaryAmp]</t>
  </si>
  <si>
    <t>A10:V10</t>
  </si>
  <si>
    <t>_eF=IF(_eN[Phase]=0,IF(_eN[DeltaY] = 0, "Y",  "Δ"),"")</t>
  </si>
  <si>
    <t>_eF=IF(_eN[Phase]=0,IF(_eN[DeltaY]=1, "--", CHOOSE((_eN[GroundingType] + 1), "Open", "Solid", "Resistor", "Reactor")),"")</t>
  </si>
  <si>
    <t>_eF=CHOOSE((_eN[MVAButton] + 1), "MVA", "kVA", "VA")</t>
  </si>
  <si>
    <t>_eF=CHOOSE((_eN[MVAButton] + 1), _eN[AnsiMVA] / 1000,_eN[AnsiMVA], _eN[AnsiMVA] * 1000)</t>
  </si>
  <si>
    <r>
      <t>_eF=IF(_eN[Phase] = 0, IF(_eN[PrimConnectionButton]=0, "Y", "</t>
    </r>
    <r>
      <rPr>
        <sz val="10"/>
        <rFont val="Calibri"/>
        <family val="2"/>
      </rPr>
      <t>Δ</t>
    </r>
    <r>
      <rPr>
        <sz val="10"/>
        <rFont val="Arial"/>
        <family val="2"/>
      </rPr>
      <t>"),"--")</t>
    </r>
  </si>
  <si>
    <t>_eF=IF(_eN[Phase] = 0, CHOOSE((_eN[CoreType]+1), "Shell", "3 Limb","4 Limb","5 Limb","3 1-Phase"), IF(_eN[CenterTap] = 1,CHOOSE((_eN[CoreType]+1), "Shell", "Core"),"--"))</t>
  </si>
  <si>
    <t>_eF=IF(_eN[CoreType] = 4,CHOOSE((_eN[MVAButton] + 1), _eN[ZBaseMVA_T1] / 1000,_eN[ZBaseMVA_T1], _eN[ZBaseMVA_T1] * 1000),"--")</t>
  </si>
  <si>
    <t>_eF=IF(_eN[CoreType] = 4,CHOOSE((_eN[MVAButton] + 1), _eN[ZBaseMVA_T2] / 1000,_eN[ZBaseMVA_T2], _eN[ZBaseMVA_T2] * 1000),"--")</t>
  </si>
  <si>
    <t>_eF=IF(_eN[CoreType] = 4,CHOOSE((_eN[MVAButton] + 1), _eN[ZBaseMVA_T3] / 1000,_eN[ZBaseMVA_T3], _eN[ZBaseMVA_T3] * 1000),"--")</t>
  </si>
  <si>
    <t>_eF=IF(_eN[InrushType]=2,Round(_eN[InrushTimeConstant], 1),Round(_eN[InrushDuration], 1))</t>
  </si>
  <si>
    <r>
      <t>_eF=IF(_eN[Phase] = 0, IF(_eN[SecConnectionButton]=0,  "Y", "</t>
    </r>
    <r>
      <rPr>
        <sz val="10"/>
        <rFont val="Calibri"/>
        <family val="2"/>
      </rPr>
      <t>Δ"</t>
    </r>
    <r>
      <rPr>
        <sz val="10"/>
        <rFont val="Arial"/>
        <family val="2"/>
      </rPr>
      <t>),IF(_eN[Grounded]=0,  "Ungrounded", "Grounded"))</t>
    </r>
  </si>
  <si>
    <t>_eF=IF(_eN[Phase] = 0,IF(_eN[SecConnectionButton]=1, "--", CHOOSE((_eN[SecGroundingType] + 1), "Open", "Solid", "Resistor", "Reactor", "Xfmr-Resistor", "Xfmr-Reactor"))," ")</t>
  </si>
  <si>
    <t>_eF=CHOOSE((_eN[kVAButton] + 1), _eN[PrimkVA] / 1000,_eN[PrimkVA], _eN[PrimkVA] * 1000)</t>
  </si>
  <si>
    <t>_eF=CHOOSE((_eN[kVAButton] + 1), "MVA", "kVA", "VA")</t>
  </si>
  <si>
    <t>_eF=CHOOSE((_eN[kVAButton] + 1), _eN[SeckVA] / 1000,_eN[SeckVA], _eN[SeckVA] * 1000)</t>
  </si>
  <si>
    <t>_eF=CHOOSE((_eN[kVAButton] + 1), _eN[TerkVA] / 1000,_eN[TerkVA], _eN[TerkVA] * 1000)</t>
  </si>
  <si>
    <t>_eF=IF(_eN[Phase] = 0,Round(_eN[RZeroValue], 3),"--")</t>
  </si>
  <si>
    <t>_eF=IF(_eN[Phase] = 0,Round(_eN[XZeroValue], 3),"--")</t>
  </si>
  <si>
    <t>_eF=IF(_eN[Phase] = 0,Round(_eN[YZeroValue], 5),"--")</t>
  </si>
  <si>
    <t>_eF=IF(_eN[ImpedanceUnits] = 0,[OhmsPerLengthValue],"--")</t>
  </si>
  <si>
    <t>_eF=IF(_eN[ImpedanceUnits] = 0,CHOOSE((_eN[OhmsPerLengthUnit] + 1), "ft", "mile", "m", "km"),"--")</t>
  </si>
  <si>
    <t>_eF=IF(AND(_eN[GroundingType]=2,_eN[GroundingType]=3), Round(_eN[GroundingAmp], 1),"--")</t>
  </si>
  <si>
    <t>_eF=IF(OR(_eN[DeltaY]=1,_eN[Phase] = 1),"--", CHOOSE((_eN[GroundingType] + 1), "Open", "Solid", "Resistor", "Reactor"))</t>
  </si>
  <si>
    <t>_eF=IF(_eN[Phase] = 0, IF(_eN[DeltaY] = 0, "Y", "Δ"),"--")</t>
  </si>
  <si>
    <t>_eF=IF(_eN[DesignStandard]=1, _eT[NemaCode], "--")</t>
  </si>
  <si>
    <t>_eF=IF(_eN[UnitSystem] = 0,Round(_eN[PerLength], 0),"--")</t>
  </si>
  <si>
    <t>_eF=IF(_eN[UnitSystem] = 0,CHOOSE((_eN[PerLengthUnit] + 1), "ft", "mile", "m", "km"),"--")</t>
  </si>
  <si>
    <t>_eF=IF(_eN[Phase] = 0, IF(_eN[GroundingConnection]=0,  "Y", "Δ"),IF(_eN[SingleGrounded]=0,  "Ungrounded", "Grounded"))</t>
  </si>
  <si>
    <t>_eF=IF(OR(_eN[GroundingConnection] = 0,_eN[Phase] = 1),CHOOSE((_eN[MVAButton] + 1), "MVAsc", "KVAsc", "VAsc"),"--")</t>
  </si>
  <si>
    <t>_eF=IF(OR(_eN[GroundingConnection] = 0,_eN[Phase] = 1),Round(_eN[OnePhaseXoverR], 1),"--")</t>
  </si>
  <si>
    <t>_eF=IF(_eN[Phase] = 0,Round(CHOOSE((_eN[MVAButton] + 1), _eN[ThreePhase] / 1000, _eN[ThreePhase], _eN[ThreePhase] * 1000),3),"--")</t>
  </si>
  <si>
    <t>_eF=IF(_eN[Phase] = 0,CHOOSE((_eN[MVAButton] + 1), "MVAsc", "KVAsc", "VAsc"),"--")</t>
  </si>
  <si>
    <t>_eF=IF(_eN[Phase] = 0,Round(_eN[ThreePhaseXoverR], 1),"--")</t>
  </si>
  <si>
    <t>_eF=IF(OR(_eN[GroundingConnection] = 1,_eN[Phase]=1),"--",Round(_eN[ZeroX],3))</t>
  </si>
  <si>
    <t>_eF=IF(OR(_eN[GroundingConnection] = 1,_eN[Phase]=1),"--",Round(_eN[ZeroR],3))</t>
  </si>
  <si>
    <t>_eF=IF(_eN[ElectricalStandard] = 0,Round(_eN[ansiCurrent], 1),"")</t>
  </si>
  <si>
    <t>_eF=IF(_eN[ElectricalStandard] = 0,Round(_eN[ansiVoltage], 3),"")</t>
  </si>
  <si>
    <t>_eF=IF(_eN[ElectricalStandard] = 0,Round(_eN[ansiTestPF], 1),"")</t>
  </si>
  <si>
    <t>_eF=IF(_eN[ElectricalStandard] = 0,Round(_eN[ansiInterrupting], 1),"")</t>
  </si>
  <si>
    <t>_eF=IF(_eN[ElectricalStandard] = 1,Round(_eN[iecCurrent], 1),"")</t>
  </si>
  <si>
    <t>_eF=IF(_eN[ElectricalStandard] = 1,Round(_eN[iecVoltage], 3),"")</t>
  </si>
  <si>
    <t>_eF=IF(_eN[ElectricalStandard] = 1,Round(_eN[iecMaking], 1),"")</t>
  </si>
  <si>
    <t>_eF=IF(_eN[ElectricalStandard] = 1,Round(_eN[iecServiceBreaking], 1),"")</t>
  </si>
  <si>
    <t>_eF=IF(_eN[ElectricalStandard] = 1,Round(_eN[iecTimeDelay], 2),"")</t>
  </si>
  <si>
    <t>_eF=IF(_eN[ElectricalStandard] = 1,Round(_eN[iecBreaking], 1),"")</t>
  </si>
  <si>
    <t>_eF=IF(_eN[ElectricalStandard] = 0,Round(_eN[Continuous], 1),"")</t>
  </si>
  <si>
    <t>_eF=IF(_eN[ElectricalStandard] = 0,Round(_eN[TestPF], 1),"")</t>
  </si>
  <si>
    <t>_eF=IF(_eN[ElectricalStandard] = 1,Round(_eN[IECCurrent], 1),"")</t>
  </si>
  <si>
    <t>_eF=IF(_eN[ElectricalStandard] = 1,Round(_eN[Breaking], 1),"")</t>
  </si>
  <si>
    <t>_eF=IF(_eN[ElectricalStandard] = 1,Round(_eN[TRV], 1),"")</t>
  </si>
  <si>
    <t>A10:L10</t>
  </si>
  <si>
    <t>_eF=IF(_eN[HP_KW] = 0, "HP", "kW")</t>
  </si>
  <si>
    <t>_eF=IF(_eT[PdeStatus] ="Throttle","", FIXED(_eN[I_LR], 1))</t>
  </si>
  <si>
    <t>_eF=IF(_eT[PdeStatus] ="Throttle","", FIXED(_eN[PF_LR], 1))</t>
  </si>
  <si>
    <t>_eF=IF(_eT[PdeStatus] ="Throttle","",FIXED(_eN[StartTime], 1))</t>
  </si>
  <si>
    <t>_eF=IF(_eT[PdeStatus] ="Throttle","",FIXED(_eN[I_NL], 1))</t>
  </si>
  <si>
    <t>_eF=IF(_eT[PdeStatus] ="Throttle","",FIXED(_eN[PF_NL], 1))</t>
  </si>
  <si>
    <t>_eF=IF(_eT[PdeStatus] ="Throttle","",FIXED(_eN[FSTime], 1))</t>
  </si>
  <si>
    <t>_eF=IF(_eT[PdeStatus] ="Throttle","",FIXED(_eN[NormalTime], 1))</t>
  </si>
  <si>
    <t>_eF=IF(_eT[PdeStatus] ="Throttle","",FIXED(_eN[I_RatedT], 1))</t>
  </si>
  <si>
    <t>_eF=IF(_eT[PdeStatus] ="Throttle","",FIXED(_eN[PF_RatedT], 1))</t>
  </si>
  <si>
    <t>_eF=IF(_eT[PdeStatus] ="Throttle","",FIXED(_eN[SeatTime], 1))</t>
  </si>
  <si>
    <t>A10:AB10</t>
  </si>
  <si>
    <t>_eF=IF(AND(_eN[OverloadType]=0,_eN[Acceleration]=1),Round(_eN[AccelerationTrip],3),"--")</t>
  </si>
  <si>
    <t>_eF=IF(AND(_eN[OverloadType]=0,_eN[Acceleration]=1,_eN[AcclTimeDial]&lt;&gt;0),Round(_eN[AcclTimeDial],3),"--")</t>
  </si>
  <si>
    <t>_eF=IF(AND(_eN[OverloadType]=0,_eN[Ground]=1),Round(_eN[GroundTimeDelay],3),"--")</t>
  </si>
  <si>
    <t>_eF=IF(_eN[Phase] = 0,CHOOSE((_eN[GroundingConnection] + 1), "Y", "Y Grounded", "Δ"),"")</t>
  </si>
  <si>
    <t>Primary A</t>
  </si>
  <si>
    <t>Secondary A</t>
  </si>
  <si>
    <t>[F_ACDC]</t>
  </si>
  <si>
    <t>_eF=IF(_eN[Phase] = 0,CHOOSE((_eN[GroundingConnection] + 1), "Y", "Y Grounded", "Δ"),"--")</t>
  </si>
  <si>
    <t>_eF=IF(_eN[ElectricalStandard] = 1,CHOOSE(_eN[FPCFactor] + 1, 1.3,1.5),"")</t>
  </si>
  <si>
    <t>_eF=IF(_eN[Phase] = 0,Round(_eN[ZZero], 1),"--")</t>
  </si>
  <si>
    <t>_eF=IF(_eN[Phase] = 0,Round(_eN[XRZero], 1),"--")</t>
  </si>
  <si>
    <t>_eF=IF(_eN[Phase] = 0,Round(_eN[RZero], 1),"--")</t>
  </si>
  <si>
    <t>_eF=IF(_eN[Phase] = 0,Round(_eN[XZero], 1),"--")</t>
  </si>
  <si>
    <t>_eF=IF(_eN[Phase] = 0,Round(_eN[YZero], 1),"--")</t>
  </si>
  <si>
    <t xml:space="preserve">
_eF=IF(_eN[Phase] = 0,CHOOSE((_eN[DeltaY] + 1), "Y",  "Δ"),"--")</t>
  </si>
  <si>
    <t>_eF=IF(_eN[Phase] = 1,Round(CHOOSE((_eN[MVAButton] + 1), _eN[ThreePhase] / 1000, _eN[ThreePhase], _eN[ThreePhase] * 1000),3),IF(AND(_eN[GroundingConnection] = 0,_eN[Phase] = 0),Round(CHOOSE((_eN[MVAButton] + 1), _eN[OnePhase] / 1000, _eN[OnePhase], _eN[OnePhase] * 1000),3),"--"))</t>
  </si>
  <si>
    <t>_eF=IF(OR(_eN[RadioButtons]=0, _eN[MachineType]=1),"--", Round(_eN[TPrimeQ0], 1))</t>
  </si>
  <si>
    <t>_eF=IF(_eT[RE_Type]= "Recloser - Hydraulic",Round(_eN[PhaseTripAmps1],0),Round(_eN[PhaseAltTrip1],0))</t>
  </si>
  <si>
    <t>_eF=IF(_eT[RE_Type]= "Recloser - Hydraulic",_eT[RE_Model],_eT[ControllerModel])</t>
  </si>
  <si>
    <t>_eF=IF(_eT[RE_Type]= "Recloser - Hydraulic",_eT[RE_MFR],_eT[ControllerMFR])</t>
  </si>
  <si>
    <t>INVERTER DATA</t>
  </si>
  <si>
    <t>SC</t>
  </si>
  <si>
    <t>DC Bus</t>
  </si>
  <si>
    <t>AC Bus</t>
  </si>
  <si>
    <t>Equipment Name</t>
  </si>
  <si>
    <t>Operation Mode</t>
  </si>
  <si>
    <t>Output Connection</t>
  </si>
  <si>
    <t>DC</t>
  </si>
  <si>
    <t>AC</t>
  </si>
  <si>
    <t>Auto Trip</t>
  </si>
  <si>
    <t>Trip Time</t>
  </si>
  <si>
    <t>%V shut-off</t>
  </si>
  <si>
    <t>Ctrl Adjust. Angle</t>
  </si>
  <si>
    <t>%Vmax</t>
  </si>
  <si>
    <t>%Vmin</t>
  </si>
  <si>
    <t>%Imax</t>
  </si>
  <si>
    <t>%Imin</t>
  </si>
  <si>
    <t>PF Option</t>
  </si>
  <si>
    <t>UD PF</t>
  </si>
  <si>
    <t>I(1)sk1PF</t>
  </si>
  <si>
    <t>I(1)sk2PF</t>
  </si>
  <si>
    <t>IkPFmax</t>
  </si>
  <si>
    <t>IkPFmin</t>
  </si>
  <si>
    <t>[EquipmentName]</t>
  </si>
  <si>
    <t>[ACOperationMode]</t>
  </si>
  <si>
    <t>_eF=Round(_eN[DcV], 3)</t>
  </si>
  <si>
    <t>_eF=Round(_eN[DcVMax], 3)</t>
  </si>
  <si>
    <t>_eF=Round(_eN[DcVMin], 3)</t>
  </si>
  <si>
    <t>_eF=Round(_eN[PF], 1)</t>
  </si>
  <si>
    <t>[DcSCK]</t>
  </si>
  <si>
    <t>Inverter</t>
  </si>
  <si>
    <t>INVERTER</t>
  </si>
  <si>
    <t>Device32_WorksheetName</t>
  </si>
  <si>
    <t>Device32_XmlTag</t>
  </si>
  <si>
    <t>Device32_DataAddress</t>
  </si>
  <si>
    <t>_eF=IF(TRIM(_eT[CONNECT_FromElement]) = "--", _eT[CZNetwork], _eT[CONNECT_FromElement])</t>
  </si>
  <si>
    <t>_eF=IF(_eT[CZNetwork] = "", "--", _eT[CZNetwork])</t>
  </si>
  <si>
    <t>_eF=IF(_eT[BusID] = "", "--", _eT[BusID])</t>
  </si>
  <si>
    <t>_eF=IF(_eN[Phase] = 0, "3 Phase", "1 Phase")</t>
  </si>
  <si>
    <t>_eF=IF(_eN[AcGrounded] = 1, "Grounded", "Not Grounded")</t>
  </si>
  <si>
    <t>Power Rating</t>
  </si>
  <si>
    <t>_eF=CHOOSE((_eN[DckWButton] + 1), "MW", "KW", "W")</t>
  </si>
  <si>
    <t>_eF=Round(CHOOSE((_eN[DckWButton] + 1), _eN[DckW] / 1000, _eN[DckW], _eN[DckW] * 1000),3)</t>
  </si>
  <si>
    <t>_eF=Round(CHOOSE((_eN[DckWButton] + 1), _eN[KVA] / 1000, _eN[KVA], _eN[KVA] * 1000),3)</t>
  </si>
  <si>
    <t>_eF=CHOOSE((_eN[DckWButton] + 1), "MVA", "KVA", "VA")</t>
  </si>
  <si>
    <t>DCConnElement</t>
  </si>
  <si>
    <t>ACConnElement</t>
  </si>
  <si>
    <t>_eF=IF(TRIM(_eT[CONNECT_ToElement1]) = "--", _eT[BusID], _eT[CONNECT_ToElement1])</t>
  </si>
  <si>
    <t>_eF=IF(_eN[Phase] = 0, Round(_eN[Imin], 0), "--")</t>
  </si>
  <si>
    <t>_eF=IF(_eN[Phase] = 0, IF(_eN[PowerFactorOpt] = 2, [ScPF], "--"), "--")</t>
  </si>
  <si>
    <t>_eF=IF(_eN[Phase] = 0, [Isk1PF], "--")</t>
  </si>
  <si>
    <t>_eF=IF(_eN[Phase] = 0, [Isk2PF], "--")</t>
  </si>
  <si>
    <t>_eF=IF(_eN[Phase] = 0, [IkPFMax], "--")</t>
  </si>
  <si>
    <t>_eF=IF(_eN[Phase] = 0, [IkPFMin], "--")</t>
  </si>
  <si>
    <t>_eF=IF(_eN[Phase] = 0, IF(_eN[AutoTrip] = 0, "No", "Yes"), "--")</t>
  </si>
  <si>
    <t>_eF=IF(_eN[Phase] = 0, IF(_eN[AutoTrip] = 1, Round(_eN[AutoTripTime], 4), "--"), "--")</t>
  </si>
  <si>
    <t>_eF=IF(_eN[Phase] = 0, IF(_eN[AutoTrip] = 1, Round(_eN[VShutOff], 1), "--"), "--")</t>
  </si>
  <si>
    <t>_eF=IF(_eN[Phase] = 0, Round(_eN[CtrlAdjAngle], 1), "--")</t>
  </si>
  <si>
    <t>_eF=IF(_eN[Phase] = 0, CHOOSE((_eN[PowerFactorOpt] + 1), "Reactive Current Priority", "Real Power Priority", "User-Defined"), "--")</t>
  </si>
  <si>
    <t>_eF=Round(_eN[PanelRatedkV],2)</t>
  </si>
  <si>
    <t>Max Transformer Rating (kVA)</t>
  </si>
  <si>
    <t>_eF= _eN[AnsiMaxMVA]</t>
  </si>
  <si>
    <t>_eF=IF(_eN[XFMRStandard] = 1, "--",  CHOOSE((_eN[FaultFrequency] + 1), "Infrequent","Frequent","Both"))</t>
  </si>
  <si>
    <t>_eF=Round(10000*_eN[XOverR]/(_eN[LRC]*sqrt(1+(_eN[XOverR])^2)),3)</t>
  </si>
  <si>
    <t>UD5</t>
  </si>
  <si>
    <t>[UserField5]</t>
  </si>
  <si>
    <t>_FormulaHelpers_!A43:B52</t>
  </si>
  <si>
    <t>ProjectTitle</t>
    <phoneticPr fontId="2" type="noConversion"/>
  </si>
  <si>
    <t>Location</t>
    <phoneticPr fontId="2" type="noConversion"/>
  </si>
  <si>
    <t>ContractNo</t>
    <phoneticPr fontId="2" type="noConversion"/>
  </si>
  <si>
    <t>Date</t>
    <phoneticPr fontId="2" type="noConversion"/>
  </si>
  <si>
    <t>Engineer</t>
    <phoneticPr fontId="2" type="noConversion"/>
  </si>
  <si>
    <t>Revision</t>
    <phoneticPr fontId="2" type="noConversion"/>
  </si>
  <si>
    <t>Base</t>
    <phoneticPr fontId="2" type="noConversion"/>
  </si>
  <si>
    <t>Standard</t>
    <phoneticPr fontId="2" type="noConversion"/>
  </si>
  <si>
    <t>Frequency</t>
    <phoneticPr fontId="2" type="noConversion"/>
  </si>
  <si>
    <t>UnitSystem</t>
    <phoneticPr fontId="2" type="noConversion"/>
  </si>
  <si>
    <t>Config</t>
    <phoneticPr fontId="2" type="noConversion"/>
  </si>
  <si>
    <t>Normal</t>
    <phoneticPr fontId="2" type="noConversion"/>
  </si>
  <si>
    <t>Bus1</t>
  </si>
  <si>
    <t>As-Built</t>
  </si>
  <si>
    <t>{C5C6C9E7-9669-4498-A9DD-89B98BA79B3F}</t>
  </si>
  <si>
    <t>Bus2</t>
  </si>
  <si>
    <t>{E6F2F08C-30F9-4983-9D1F-70BD26BD3419}</t>
  </si>
  <si>
    <t>Z1</t>
  </si>
  <si>
    <t>{AC775A5E-4E01-4719-A93B-52EB37098DE3}</t>
  </si>
  <si>
    <t>Inv1</t>
  </si>
  <si>
    <t>Smart Inverter Control</t>
  </si>
  <si>
    <t>{F8144A43-8762-45D8-A6B8-1D005A6A4E39}</t>
  </si>
  <si>
    <t>Lump1</t>
  </si>
  <si>
    <t>Continuous</t>
  </si>
  <si>
    <t>{F85D04B1-851E-4F8A-ACA9-9ABC8DAEE2BC}</t>
  </si>
  <si>
    <t>U1</t>
  </si>
  <si>
    <t>Swing</t>
  </si>
  <si>
    <t>{E451490F-80A0-45F6-92E8-1633880C638E}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</si>
</sst>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0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Courier New"/>
      <family val="3"/>
    </font>
    <font>
      <b/>
      <sz val="12"/>
      <name val="Arial"/>
      <family val="2"/>
    </font>
    <font>
      <sz val="12"/>
      <name val="Times New Roman"/>
      <family val="1"/>
    </font>
    <font>
      <sz val="10"/>
      <name val="Verdana"/>
      <family val="2"/>
    </font>
    <font>
      <sz val="11"/>
      <name val="Calibri"/>
      <family val="2"/>
    </font>
    <font>
      <sz val="10"/>
      <name val="Calibri"/>
      <family val="2"/>
    </font>
    <font>
      <sz val="6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1"/>
      <color theme="1"/>
      <name val="宋体"/>
      <family val="2"/>
      <scheme val="minor"/>
    </font>
    <font>
      <b/>
      <sz val="10"/>
      <color rgb="FFFF0000"/>
      <name val="Arial"/>
      <family val="2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5" fillId="0" borderId="0"/>
  </cellStyleXfs>
  <cellXfs count="287">
    <xf numFmtId="0" fontId="0" fillId="0" borderId="0" xfId="0"/>
    <xf numFmtId="0" fontId="6" fillId="0" borderId="0" xfId="0" applyFont="1"/>
    <xf numFmtId="15" fontId="0" fillId="0" borderId="0" xfId="0" applyNumberFormat="1"/>
    <xf numFmtId="0" fontId="6" fillId="2" borderId="1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0" xfId="0" applyFont="1"/>
    <xf numFmtId="0" fontId="7" fillId="0" borderId="0" xfId="0" applyFont="1"/>
    <xf numFmtId="0" fontId="0" fillId="0" borderId="0" xfId="0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9" fontId="1" fillId="0" borderId="0" xfId="2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2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10" fillId="0" borderId="0" xfId="0" applyFont="1"/>
    <xf numFmtId="0" fontId="9" fillId="0" borderId="0" xfId="0" applyFont="1"/>
    <xf numFmtId="0" fontId="0" fillId="0" borderId="1" xfId="0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11" fillId="0" borderId="0" xfId="0" applyFont="1"/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2" borderId="4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3" fillId="0" borderId="0" xfId="1" applyAlignment="1" applyProtection="1">
      <alignment vertical="center"/>
    </xf>
    <xf numFmtId="0" fontId="13" fillId="0" borderId="1" xfId="0" applyFont="1" applyBorder="1" applyAlignment="1" applyProtection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5" borderId="5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6" fillId="5" borderId="7" xfId="0" applyFont="1" applyFill="1" applyBorder="1" applyAlignment="1" applyProtection="1">
      <alignment horizontal="center" vertical="center" wrapText="1"/>
      <protection locked="0"/>
    </xf>
    <xf numFmtId="0" fontId="6" fillId="5" borderId="8" xfId="0" applyFont="1" applyFill="1" applyBorder="1" applyAlignment="1" applyProtection="1">
      <alignment horizontal="center" vertical="center" wrapText="1"/>
      <protection locked="0"/>
    </xf>
    <xf numFmtId="0" fontId="6" fillId="5" borderId="3" xfId="0" applyFont="1" applyFill="1" applyBorder="1" applyAlignment="1" applyProtection="1">
      <alignment horizontal="center" vertical="center" wrapText="1"/>
      <protection locked="0"/>
    </xf>
    <xf numFmtId="0" fontId="5" fillId="0" borderId="0" xfId="4" applyAlignment="1">
      <alignment vertical="center"/>
    </xf>
    <xf numFmtId="0" fontId="5" fillId="0" borderId="0" xfId="4" applyAlignment="1">
      <alignment horizontal="left" vertical="center"/>
    </xf>
    <xf numFmtId="0" fontId="5" fillId="0" borderId="0" xfId="4" applyFont="1" applyAlignment="1">
      <alignment horizontal="left" vertical="center"/>
    </xf>
    <xf numFmtId="0" fontId="5" fillId="0" borderId="0" xfId="4"/>
    <xf numFmtId="0" fontId="5" fillId="0" borderId="0" xfId="4" applyAlignment="1">
      <alignment horizontal="center"/>
    </xf>
    <xf numFmtId="0" fontId="6" fillId="0" borderId="0" xfId="4" applyFont="1" applyAlignment="1">
      <alignment vertical="center"/>
    </xf>
    <xf numFmtId="0" fontId="13" fillId="0" borderId="1" xfId="4" applyFont="1" applyBorder="1" applyAlignment="1" applyProtection="1">
      <alignment horizontal="center" vertical="center"/>
    </xf>
    <xf numFmtId="0" fontId="5" fillId="0" borderId="1" xfId="4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6" fillId="3" borderId="1" xfId="4" applyFont="1" applyFill="1" applyBorder="1" applyAlignment="1">
      <alignment horizontal="center" vertical="center" wrapText="1"/>
    </xf>
    <xf numFmtId="0" fontId="6" fillId="3" borderId="7" xfId="4" applyFont="1" applyFill="1" applyBorder="1" applyAlignment="1">
      <alignment vertical="center" wrapText="1"/>
    </xf>
    <xf numFmtId="0" fontId="5" fillId="0" borderId="0" xfId="4" applyBorder="1" applyAlignment="1">
      <alignment vertical="center"/>
    </xf>
    <xf numFmtId="0" fontId="6" fillId="2" borderId="1" xfId="4" applyFont="1" applyFill="1" applyBorder="1" applyAlignment="1">
      <alignment horizontal="right" vertical="center"/>
    </xf>
    <xf numFmtId="0" fontId="4" fillId="2" borderId="4" xfId="4" applyFont="1" applyFill="1" applyBorder="1" applyAlignment="1">
      <alignment vertical="center"/>
    </xf>
    <xf numFmtId="0" fontId="4" fillId="2" borderId="3" xfId="4" applyFont="1" applyFill="1" applyBorder="1" applyAlignment="1">
      <alignment vertical="center"/>
    </xf>
    <xf numFmtId="0" fontId="4" fillId="2" borderId="2" xfId="4" applyFont="1" applyFill="1" applyBorder="1" applyAlignment="1">
      <alignment vertical="center"/>
    </xf>
    <xf numFmtId="0" fontId="5" fillId="0" borderId="1" xfId="4" applyBorder="1" applyAlignment="1">
      <alignment horizontal="center"/>
    </xf>
    <xf numFmtId="0" fontId="3" fillId="0" borderId="0" xfId="1" applyAlignment="1" applyProtection="1"/>
    <xf numFmtId="0" fontId="6" fillId="3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 applyProtection="1">
      <alignment vertical="center"/>
      <protection locked="0"/>
    </xf>
    <xf numFmtId="0" fontId="6" fillId="2" borderId="1" xfId="0" applyFont="1" applyFill="1" applyBorder="1" applyAlignment="1" applyProtection="1">
      <alignment horizontal="right" vertical="center"/>
      <protection locked="0"/>
    </xf>
    <xf numFmtId="0" fontId="0" fillId="0" borderId="0" xfId="0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4" fillId="2" borderId="3" xfId="0" applyFont="1" applyFill="1" applyBorder="1" applyAlignment="1" applyProtection="1">
      <alignment vertical="center"/>
      <protection locked="0"/>
    </xf>
    <xf numFmtId="0" fontId="4" fillId="2" borderId="4" xfId="0" applyFont="1" applyFill="1" applyBorder="1" applyAlignment="1" applyProtection="1">
      <alignment vertical="center"/>
      <protection locked="0"/>
    </xf>
    <xf numFmtId="0" fontId="17" fillId="5" borderId="7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17" fillId="5" borderId="0" xfId="0" applyFont="1" applyFill="1"/>
    <xf numFmtId="0" fontId="17" fillId="5" borderId="8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3" borderId="7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1" xfId="0" applyFont="1" applyFill="1" applyBorder="1" applyAlignment="1" applyProtection="1">
      <alignment vertical="center" wrapText="1"/>
      <protection locked="0"/>
    </xf>
    <xf numFmtId="0" fontId="5" fillId="0" borderId="3" xfId="4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9" xfId="4" applyFont="1" applyBorder="1" applyAlignment="1">
      <alignment vertical="center"/>
    </xf>
    <xf numFmtId="0" fontId="0" fillId="0" borderId="3" xfId="0" applyBorder="1" applyAlignment="1" applyProtection="1">
      <alignment horizontal="center" vertical="center"/>
      <protection locked="0"/>
    </xf>
    <xf numFmtId="0" fontId="5" fillId="0" borderId="1" xfId="4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3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6" fillId="7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 applyProtection="1">
      <alignment horizontal="center" vertical="center" wrapText="1"/>
      <protection locked="0"/>
    </xf>
    <xf numFmtId="176" fontId="5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  <xf numFmtId="176" fontId="5" fillId="0" borderId="1" xfId="0" applyNumberFormat="1" applyFont="1" applyBorder="1" applyAlignment="1">
      <alignment horizontal="right" vertical="center"/>
    </xf>
    <xf numFmtId="176" fontId="0" fillId="0" borderId="0" xfId="0" applyNumberFormat="1" applyBorder="1" applyAlignment="1">
      <alignment vertical="center"/>
    </xf>
    <xf numFmtId="176" fontId="8" fillId="0" borderId="0" xfId="0" applyNumberFormat="1" applyFont="1" applyBorder="1" applyAlignment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vertical="center" wrapText="1"/>
      <protection locked="0"/>
    </xf>
    <xf numFmtId="9" fontId="16" fillId="0" borderId="0" xfId="3" applyFont="1" applyBorder="1" applyAlignment="1" applyProtection="1">
      <alignment horizontal="center" vertical="center"/>
      <protection locked="0"/>
    </xf>
    <xf numFmtId="0" fontId="0" fillId="0" borderId="0" xfId="0" applyProtection="1"/>
    <xf numFmtId="0" fontId="5" fillId="0" borderId="1" xfId="0" applyFont="1" applyBorder="1" applyAlignment="1" applyProtection="1">
      <alignment horizontal="center" vertical="center" wrapText="1"/>
      <protection locked="0"/>
    </xf>
    <xf numFmtId="15" fontId="0" fillId="0" borderId="0" xfId="0" applyNumberFormat="1" applyAlignment="1">
      <alignment horizont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left" vertical="center"/>
      <protection locked="0"/>
    </xf>
    <xf numFmtId="15" fontId="0" fillId="0" borderId="10" xfId="0" applyNumberFormat="1" applyBorder="1" applyAlignment="1" applyProtection="1">
      <alignment horizontal="left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3" fillId="0" borderId="1" xfId="0" applyFont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9" fontId="1" fillId="0" borderId="0" xfId="2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vertical="center"/>
    </xf>
    <xf numFmtId="0" fontId="0" fillId="0" borderId="1" xfId="0" applyFill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8" fillId="0" borderId="9" xfId="0" applyFont="1" applyBorder="1" applyAlignment="1" applyProtection="1">
      <alignment vertical="center"/>
      <protection locked="0"/>
    </xf>
    <xf numFmtId="0" fontId="5" fillId="0" borderId="1" xfId="4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left" vertical="center"/>
      <protection locked="0"/>
    </xf>
    <xf numFmtId="0" fontId="0" fillId="2" borderId="6" xfId="0" applyFill="1" applyBorder="1" applyAlignment="1" applyProtection="1">
      <alignment horizontal="left" vertical="center"/>
      <protection locked="0"/>
    </xf>
    <xf numFmtId="0" fontId="8" fillId="0" borderId="9" xfId="0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17" fillId="5" borderId="1" xfId="0" applyFont="1" applyFill="1" applyBorder="1" applyAlignment="1">
      <alignment horizontal="center"/>
    </xf>
    <xf numFmtId="0" fontId="0" fillId="0" borderId="4" xfId="0" applyBorder="1" applyAlignment="1" applyProtection="1">
      <alignment horizontal="left" vertical="center"/>
      <protection locked="0"/>
    </xf>
    <xf numFmtId="0" fontId="0" fillId="0" borderId="12" xfId="0" applyBorder="1" applyAlignment="1" applyProtection="1">
      <alignment horizontal="left" vertical="center"/>
      <protection locked="0"/>
    </xf>
    <xf numFmtId="0" fontId="0" fillId="0" borderId="13" xfId="0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0" borderId="10" xfId="0" applyBorder="1" applyAlignment="1" applyProtection="1">
      <alignment horizontal="left" vertical="center"/>
      <protection locked="0"/>
    </xf>
    <xf numFmtId="0" fontId="0" fillId="0" borderId="11" xfId="0" applyBorder="1" applyAlignment="1" applyProtection="1">
      <alignment horizontal="left" vertical="center"/>
      <protection locked="0"/>
    </xf>
    <xf numFmtId="15" fontId="0" fillId="0" borderId="6" xfId="0" applyNumberFormat="1" applyBorder="1" applyAlignment="1" applyProtection="1">
      <alignment horizontal="left" vertical="center"/>
      <protection locked="0"/>
    </xf>
    <xf numFmtId="15" fontId="0" fillId="0" borderId="10" xfId="0" applyNumberFormat="1" applyBorder="1" applyAlignment="1" applyProtection="1">
      <alignment horizontal="left" vertical="center"/>
      <protection locked="0"/>
    </xf>
    <xf numFmtId="15" fontId="0" fillId="0" borderId="11" xfId="0" applyNumberFormat="1" applyBorder="1" applyAlignment="1" applyProtection="1">
      <alignment horizontal="left" vertical="center"/>
      <protection locked="0"/>
    </xf>
    <xf numFmtId="0" fontId="6" fillId="3" borderId="7" xfId="0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5" xfId="0" applyFont="1" applyFill="1" applyBorder="1" applyAlignment="1" applyProtection="1">
      <alignment horizontal="center" vertical="center" wrapText="1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49" fontId="6" fillId="8" borderId="1" xfId="0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5" fontId="0" fillId="0" borderId="6" xfId="0" applyNumberFormat="1" applyBorder="1" applyAlignment="1">
      <alignment horizontal="left" vertical="center"/>
    </xf>
    <xf numFmtId="15" fontId="0" fillId="0" borderId="10" xfId="0" applyNumberFormat="1" applyBorder="1" applyAlignment="1">
      <alignment horizontal="left" vertical="center"/>
    </xf>
    <xf numFmtId="15" fontId="0" fillId="0" borderId="11" xfId="0" applyNumberForma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6" fillId="5" borderId="2" xfId="0" applyFont="1" applyFill="1" applyBorder="1" applyAlignment="1" applyProtection="1">
      <alignment horizontal="center" vertical="center" wrapText="1"/>
      <protection locked="0"/>
    </xf>
    <xf numFmtId="0" fontId="6" fillId="5" borderId="14" xfId="0" applyFont="1" applyFill="1" applyBorder="1" applyAlignment="1" applyProtection="1">
      <alignment horizontal="center" vertical="center" wrapText="1"/>
      <protection locked="0"/>
    </xf>
    <xf numFmtId="0" fontId="6" fillId="5" borderId="4" xfId="0" applyFont="1" applyFill="1" applyBorder="1" applyAlignment="1" applyProtection="1">
      <alignment horizontal="center" vertical="center" wrapText="1"/>
      <protection locked="0"/>
    </xf>
    <xf numFmtId="0" fontId="6" fillId="5" borderId="13" xfId="0" applyFont="1" applyFill="1" applyBorder="1" applyAlignment="1" applyProtection="1">
      <alignment horizontal="center" vertical="center" wrapText="1"/>
      <protection locked="0"/>
    </xf>
    <xf numFmtId="0" fontId="18" fillId="8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 applyProtection="1">
      <alignment horizontal="center" vertical="center" wrapText="1"/>
      <protection locked="0"/>
    </xf>
    <xf numFmtId="0" fontId="6" fillId="3" borderId="1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6" fontId="6" fillId="3" borderId="7" xfId="0" applyNumberFormat="1" applyFont="1" applyFill="1" applyBorder="1" applyAlignment="1" applyProtection="1">
      <alignment horizontal="center" vertical="center" wrapText="1"/>
      <protection locked="0"/>
    </xf>
    <xf numFmtId="16" fontId="6" fillId="3" borderId="5" xfId="0" applyNumberFormat="1" applyFont="1" applyFill="1" applyBorder="1" applyAlignment="1" applyProtection="1">
      <alignment horizontal="center" vertical="center" wrapText="1"/>
      <protection locked="0"/>
    </xf>
    <xf numFmtId="176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176" fontId="6" fillId="3" borderId="7" xfId="0" applyNumberFormat="1" applyFont="1" applyFill="1" applyBorder="1" applyAlignment="1" applyProtection="1">
      <alignment horizontal="center" vertical="center" wrapText="1"/>
      <protection locked="0"/>
    </xf>
    <xf numFmtId="176" fontId="6" fillId="3" borderId="8" xfId="0" applyNumberFormat="1" applyFont="1" applyFill="1" applyBorder="1" applyAlignment="1" applyProtection="1">
      <alignment horizontal="center" vertical="center" wrapText="1"/>
      <protection locked="0"/>
    </xf>
    <xf numFmtId="176" fontId="6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6" fillId="3" borderId="6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14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15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13" xfId="0" applyFill="1" applyBorder="1" applyAlignment="1" applyProtection="1">
      <alignment horizontal="center" vertical="center"/>
      <protection locked="0"/>
    </xf>
    <xf numFmtId="0" fontId="6" fillId="3" borderId="7" xfId="4" applyFont="1" applyFill="1" applyBorder="1" applyAlignment="1">
      <alignment horizontal="center" vertical="center" wrapText="1"/>
    </xf>
    <xf numFmtId="0" fontId="6" fillId="3" borderId="5" xfId="4" applyFont="1" applyFill="1" applyBorder="1" applyAlignment="1">
      <alignment horizontal="center" vertical="center" wrapText="1"/>
    </xf>
    <xf numFmtId="0" fontId="6" fillId="3" borderId="6" xfId="4" applyFont="1" applyFill="1" applyBorder="1" applyAlignment="1">
      <alignment horizontal="center" vertical="center" wrapText="1"/>
    </xf>
    <xf numFmtId="0" fontId="6" fillId="3" borderId="10" xfId="4" applyFont="1" applyFill="1" applyBorder="1" applyAlignment="1">
      <alignment horizontal="center" vertical="center" wrapText="1"/>
    </xf>
    <xf numFmtId="0" fontId="6" fillId="3" borderId="11" xfId="4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5" fillId="0" borderId="6" xfId="4" applyBorder="1" applyAlignment="1">
      <alignment horizontal="left" vertical="center"/>
    </xf>
    <xf numFmtId="0" fontId="5" fillId="0" borderId="10" xfId="4" applyBorder="1" applyAlignment="1">
      <alignment horizontal="left" vertical="center"/>
    </xf>
    <xf numFmtId="0" fontId="5" fillId="0" borderId="11" xfId="4" applyBorder="1" applyAlignment="1">
      <alignment horizontal="left" vertical="center"/>
    </xf>
    <xf numFmtId="0" fontId="5" fillId="0" borderId="4" xfId="4" applyBorder="1" applyAlignment="1">
      <alignment horizontal="left" vertical="center"/>
    </xf>
    <xf numFmtId="0" fontId="5" fillId="0" borderId="12" xfId="4" applyBorder="1" applyAlignment="1">
      <alignment horizontal="left" vertical="center"/>
    </xf>
    <xf numFmtId="0" fontId="5" fillId="0" borderId="13" xfId="4" applyBorder="1" applyAlignment="1">
      <alignment horizontal="left" vertical="center"/>
    </xf>
    <xf numFmtId="0" fontId="5" fillId="2" borderId="2" xfId="4" applyFill="1" applyBorder="1" applyAlignment="1">
      <alignment horizontal="center" vertical="center"/>
    </xf>
    <xf numFmtId="0" fontId="5" fillId="2" borderId="14" xfId="4" applyFill="1" applyBorder="1" applyAlignment="1">
      <alignment horizontal="center" vertical="center"/>
    </xf>
    <xf numFmtId="0" fontId="5" fillId="2" borderId="3" xfId="4" applyFill="1" applyBorder="1" applyAlignment="1">
      <alignment horizontal="center" vertical="center"/>
    </xf>
    <xf numFmtId="0" fontId="5" fillId="2" borderId="15" xfId="4" applyFill="1" applyBorder="1" applyAlignment="1">
      <alignment horizontal="center" vertical="center"/>
    </xf>
    <xf numFmtId="0" fontId="5" fillId="2" borderId="4" xfId="4" applyFill="1" applyBorder="1" applyAlignment="1">
      <alignment horizontal="center" vertical="center"/>
    </xf>
    <xf numFmtId="0" fontId="5" fillId="2" borderId="13" xfId="4" applyFill="1" applyBorder="1" applyAlignment="1">
      <alignment horizontal="center" vertical="center"/>
    </xf>
    <xf numFmtId="0" fontId="6" fillId="3" borderId="2" xfId="4" applyFont="1" applyFill="1" applyBorder="1" applyAlignment="1" applyProtection="1">
      <alignment horizontal="center" vertical="center" wrapText="1"/>
      <protection locked="0"/>
    </xf>
    <xf numFmtId="0" fontId="6" fillId="3" borderId="4" xfId="4" applyFont="1" applyFill="1" applyBorder="1" applyAlignment="1" applyProtection="1">
      <alignment horizontal="center" vertical="center" wrapText="1"/>
      <protection locked="0"/>
    </xf>
    <xf numFmtId="0" fontId="6" fillId="3" borderId="1" xfId="4" applyFont="1" applyFill="1" applyBorder="1" applyAlignment="1">
      <alignment horizontal="center" vertical="center" wrapText="1"/>
    </xf>
    <xf numFmtId="0" fontId="5" fillId="2" borderId="1" xfId="4" applyFill="1" applyBorder="1" applyAlignment="1">
      <alignment horizontal="left" vertical="center"/>
    </xf>
    <xf numFmtId="15" fontId="5" fillId="0" borderId="6" xfId="4" applyNumberFormat="1" applyBorder="1" applyAlignment="1">
      <alignment horizontal="left" vertical="center"/>
    </xf>
    <xf numFmtId="15" fontId="5" fillId="0" borderId="10" xfId="4" applyNumberFormat="1" applyBorder="1" applyAlignment="1">
      <alignment horizontal="left" vertical="center"/>
    </xf>
    <xf numFmtId="15" fontId="5" fillId="0" borderId="11" xfId="4" applyNumberFormat="1" applyBorder="1" applyAlignment="1">
      <alignment horizontal="left" vertical="center"/>
    </xf>
    <xf numFmtId="0" fontId="8" fillId="0" borderId="9" xfId="4" applyFont="1" applyBorder="1" applyAlignment="1">
      <alignment horizontal="center" vertical="center"/>
    </xf>
    <xf numFmtId="0" fontId="5" fillId="0" borderId="4" xfId="4" applyBorder="1" applyAlignment="1">
      <alignment vertical="center"/>
    </xf>
    <xf numFmtId="0" fontId="5" fillId="0" borderId="12" xfId="4" applyBorder="1" applyAlignment="1">
      <alignment vertical="center"/>
    </xf>
    <xf numFmtId="0" fontId="5" fillId="0" borderId="13" xfId="4" applyBorder="1" applyAlignment="1">
      <alignment vertical="center"/>
    </xf>
    <xf numFmtId="0" fontId="5" fillId="0" borderId="6" xfId="4" applyBorder="1" applyAlignment="1">
      <alignment vertical="center"/>
    </xf>
    <xf numFmtId="0" fontId="5" fillId="0" borderId="10" xfId="4" applyBorder="1" applyAlignment="1">
      <alignment vertical="center"/>
    </xf>
    <xf numFmtId="0" fontId="5" fillId="0" borderId="11" xfId="4" applyBorder="1" applyAlignment="1">
      <alignment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6" fillId="7" borderId="2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6" fillId="7" borderId="6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6" fillId="3" borderId="14" xfId="0" applyFont="1" applyFill="1" applyBorder="1" applyAlignment="1" applyProtection="1">
      <alignment horizontal="center" vertical="center" wrapText="1"/>
      <protection locked="0"/>
    </xf>
    <xf numFmtId="0" fontId="0" fillId="2" borderId="10" xfId="0" applyFill="1" applyBorder="1" applyAlignment="1" applyProtection="1">
      <alignment horizontal="left" vertical="center"/>
      <protection locked="0"/>
    </xf>
    <xf numFmtId="0" fontId="0" fillId="2" borderId="11" xfId="0" applyFill="1" applyBorder="1" applyAlignment="1" applyProtection="1">
      <alignment horizontal="left" vertical="center"/>
      <protection locked="0"/>
    </xf>
  </cellXfs>
  <cellStyles count="5">
    <cellStyle name="Percent 2" xfId="3" xr:uid="{00000000-0005-0000-0000-000000000000}"/>
    <cellStyle name="百分比" xfId="2" builtinId="5"/>
    <cellStyle name="常规" xfId="0" builtinId="0"/>
    <cellStyle name="常规 2" xfId="4" xr:uid="{00000000-0005-0000-0000-000003000000}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635000</xdr:colOff>
      <xdr:row>3</xdr:row>
      <xdr:rowOff>63500</xdr:rowOff>
    </xdr:to>
    <xdr:pic>
      <xdr:nvPicPr>
        <xdr:cNvPr id="33748" name="Picture 1" descr="ETAP_Logo">
          <a:extLst>
            <a:ext uri="{FF2B5EF4-FFF2-40B4-BE49-F238E27FC236}">
              <a16:creationId xmlns:a16="http://schemas.microsoft.com/office/drawing/2014/main" id="{E763052C-53F9-47CC-BF58-DD779AF80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5969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85725</xdr:colOff>
      <xdr:row>0</xdr:row>
      <xdr:rowOff>133349</xdr:rowOff>
    </xdr:from>
    <xdr:to>
      <xdr:col>12</xdr:col>
      <xdr:colOff>1119744</xdr:colOff>
      <xdr:row>3</xdr:row>
      <xdr:rowOff>36607</xdr:rowOff>
    </xdr:to>
    <xdr:sp macro="" textlink="">
      <xdr:nvSpPr>
        <xdr:cNvPr id="3" name="WordArt 2">
          <a:extLst>
            <a:ext uri="{FF2B5EF4-FFF2-40B4-BE49-F238E27FC236}">
              <a16:creationId xmlns:a16="http://schemas.microsoft.com/office/drawing/2014/main" id="{E9232611-78F3-4B63-BF18-DDCAE88E6F8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8429625" y="133349"/>
          <a:ext cx="982956" cy="446183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2</xdr:row>
      <xdr:rowOff>133350</xdr:rowOff>
    </xdr:to>
    <xdr:pic>
      <xdr:nvPicPr>
        <xdr:cNvPr id="48493" name="Picture 1" descr="ETAP_Logo">
          <a:extLst>
            <a:ext uri="{FF2B5EF4-FFF2-40B4-BE49-F238E27FC236}">
              <a16:creationId xmlns:a16="http://schemas.microsoft.com/office/drawing/2014/main" id="{CD016D1A-12C7-4D6F-BB29-265204FD1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225425</xdr:colOff>
      <xdr:row>0</xdr:row>
      <xdr:rowOff>97155</xdr:rowOff>
    </xdr:from>
    <xdr:to>
      <xdr:col>16</xdr:col>
      <xdr:colOff>1558016</xdr:colOff>
      <xdr:row>3</xdr:row>
      <xdr:rowOff>74708</xdr:rowOff>
    </xdr:to>
    <xdr:sp macro="" textlink="">
      <xdr:nvSpPr>
        <xdr:cNvPr id="6146" name="WordArt 2">
          <a:extLst>
            <a:ext uri="{FF2B5EF4-FFF2-40B4-BE49-F238E27FC236}">
              <a16:creationId xmlns:a16="http://schemas.microsoft.com/office/drawing/2014/main" id="{5529EEAA-0A18-4667-A9D6-6A6A292ECA04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2182475" y="97155"/>
          <a:ext cx="1268831" cy="520478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2</xdr:row>
      <xdr:rowOff>133350</xdr:rowOff>
    </xdr:to>
    <xdr:pic>
      <xdr:nvPicPr>
        <xdr:cNvPr id="49517" name="Picture 1" descr="ETAP_Logo">
          <a:extLst>
            <a:ext uri="{FF2B5EF4-FFF2-40B4-BE49-F238E27FC236}">
              <a16:creationId xmlns:a16="http://schemas.microsoft.com/office/drawing/2014/main" id="{0A9B943B-FBBF-4BA7-893B-53E5A5575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271780</xdr:colOff>
      <xdr:row>0</xdr:row>
      <xdr:rowOff>77470</xdr:rowOff>
    </xdr:from>
    <xdr:to>
      <xdr:col>13</xdr:col>
      <xdr:colOff>497640</xdr:colOff>
      <xdr:row>3</xdr:row>
      <xdr:rowOff>72697</xdr:rowOff>
    </xdr:to>
    <xdr:sp macro="" textlink="">
      <xdr:nvSpPr>
        <xdr:cNvPr id="6146" name="WordArt 2">
          <a:extLst>
            <a:ext uri="{FF2B5EF4-FFF2-40B4-BE49-F238E27FC236}">
              <a16:creationId xmlns:a16="http://schemas.microsoft.com/office/drawing/2014/main" id="{82D2E64C-C03C-4C4A-A70E-E2B924CC0D1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021580" y="91440"/>
          <a:ext cx="883920" cy="495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2</xdr:row>
      <xdr:rowOff>133350</xdr:rowOff>
    </xdr:to>
    <xdr:pic>
      <xdr:nvPicPr>
        <xdr:cNvPr id="50541" name="Picture 1" descr="ETAP_Logo">
          <a:extLst>
            <a:ext uri="{FF2B5EF4-FFF2-40B4-BE49-F238E27FC236}">
              <a16:creationId xmlns:a16="http://schemas.microsoft.com/office/drawing/2014/main" id="{6D6941F8-BA58-44A3-9258-9C5571733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265430</xdr:colOff>
      <xdr:row>0</xdr:row>
      <xdr:rowOff>77470</xdr:rowOff>
    </xdr:from>
    <xdr:to>
      <xdr:col>18</xdr:col>
      <xdr:colOff>498042</xdr:colOff>
      <xdr:row>3</xdr:row>
      <xdr:rowOff>72697</xdr:rowOff>
    </xdr:to>
    <xdr:sp macro="" textlink="">
      <xdr:nvSpPr>
        <xdr:cNvPr id="6146" name="WordArt 2">
          <a:extLst>
            <a:ext uri="{FF2B5EF4-FFF2-40B4-BE49-F238E27FC236}">
              <a16:creationId xmlns:a16="http://schemas.microsoft.com/office/drawing/2014/main" id="{FAAC0520-0020-43A0-8E5C-382110ABA5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021580" y="91440"/>
          <a:ext cx="883920" cy="495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2</xdr:row>
      <xdr:rowOff>133350</xdr:rowOff>
    </xdr:to>
    <xdr:pic>
      <xdr:nvPicPr>
        <xdr:cNvPr id="45423" name="Picture 1" descr="ETAP_Logo">
          <a:extLst>
            <a:ext uri="{FF2B5EF4-FFF2-40B4-BE49-F238E27FC236}">
              <a16:creationId xmlns:a16="http://schemas.microsoft.com/office/drawing/2014/main" id="{4F2739EB-654D-43C9-AE87-A27CF71E6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265430</xdr:colOff>
      <xdr:row>0</xdr:row>
      <xdr:rowOff>77470</xdr:rowOff>
    </xdr:from>
    <xdr:to>
      <xdr:col>16</xdr:col>
      <xdr:colOff>491505</xdr:colOff>
      <xdr:row>3</xdr:row>
      <xdr:rowOff>72697</xdr:rowOff>
    </xdr:to>
    <xdr:sp macro="" textlink="">
      <xdr:nvSpPr>
        <xdr:cNvPr id="6146" name="WordArt 2">
          <a:extLst>
            <a:ext uri="{FF2B5EF4-FFF2-40B4-BE49-F238E27FC236}">
              <a16:creationId xmlns:a16="http://schemas.microsoft.com/office/drawing/2014/main" id="{7FD14317-52FD-459A-81CE-0528B280E2A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021580" y="91440"/>
          <a:ext cx="883920" cy="495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2</xdr:row>
      <xdr:rowOff>133350</xdr:rowOff>
    </xdr:to>
    <xdr:pic>
      <xdr:nvPicPr>
        <xdr:cNvPr id="51563" name="Picture 1" descr="ETAP_Logo">
          <a:extLst>
            <a:ext uri="{FF2B5EF4-FFF2-40B4-BE49-F238E27FC236}">
              <a16:creationId xmlns:a16="http://schemas.microsoft.com/office/drawing/2014/main" id="{49CA9C7B-CB70-48C4-A837-2BD632701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265430</xdr:colOff>
      <xdr:row>0</xdr:row>
      <xdr:rowOff>77470</xdr:rowOff>
    </xdr:from>
    <xdr:to>
      <xdr:col>13</xdr:col>
      <xdr:colOff>497609</xdr:colOff>
      <xdr:row>3</xdr:row>
      <xdr:rowOff>72697</xdr:rowOff>
    </xdr:to>
    <xdr:sp macro="" textlink="">
      <xdr:nvSpPr>
        <xdr:cNvPr id="6146" name="WordArt 2">
          <a:extLst>
            <a:ext uri="{FF2B5EF4-FFF2-40B4-BE49-F238E27FC236}">
              <a16:creationId xmlns:a16="http://schemas.microsoft.com/office/drawing/2014/main" id="{E7A995C7-1435-45DC-8E76-5D16C3DBB15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021580" y="91440"/>
          <a:ext cx="883920" cy="495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2</xdr:row>
      <xdr:rowOff>133350</xdr:rowOff>
    </xdr:to>
    <xdr:pic>
      <xdr:nvPicPr>
        <xdr:cNvPr id="52588" name="Picture 1" descr="ETAP_Logo">
          <a:extLst>
            <a:ext uri="{FF2B5EF4-FFF2-40B4-BE49-F238E27FC236}">
              <a16:creationId xmlns:a16="http://schemas.microsoft.com/office/drawing/2014/main" id="{578601D2-3BD5-4E9D-96D2-F33EBDE73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265430</xdr:colOff>
      <xdr:row>0</xdr:row>
      <xdr:rowOff>77470</xdr:rowOff>
    </xdr:from>
    <xdr:to>
      <xdr:col>16</xdr:col>
      <xdr:colOff>498062</xdr:colOff>
      <xdr:row>3</xdr:row>
      <xdr:rowOff>72697</xdr:rowOff>
    </xdr:to>
    <xdr:sp macro="" textlink="">
      <xdr:nvSpPr>
        <xdr:cNvPr id="6146" name="WordArt 2">
          <a:extLst>
            <a:ext uri="{FF2B5EF4-FFF2-40B4-BE49-F238E27FC236}">
              <a16:creationId xmlns:a16="http://schemas.microsoft.com/office/drawing/2014/main" id="{F739CD20-13A3-40F2-9513-D56E80B0BB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021580" y="91440"/>
          <a:ext cx="883920" cy="495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2</xdr:row>
      <xdr:rowOff>133350</xdr:rowOff>
    </xdr:to>
    <xdr:pic>
      <xdr:nvPicPr>
        <xdr:cNvPr id="53611" name="Picture 1" descr="ETAP_Logo">
          <a:extLst>
            <a:ext uri="{FF2B5EF4-FFF2-40B4-BE49-F238E27FC236}">
              <a16:creationId xmlns:a16="http://schemas.microsoft.com/office/drawing/2014/main" id="{0C53895D-B6DB-46D0-92AA-7CA0540BB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265430</xdr:colOff>
      <xdr:row>0</xdr:row>
      <xdr:rowOff>77470</xdr:rowOff>
    </xdr:from>
    <xdr:to>
      <xdr:col>17</xdr:col>
      <xdr:colOff>498062</xdr:colOff>
      <xdr:row>3</xdr:row>
      <xdr:rowOff>72697</xdr:rowOff>
    </xdr:to>
    <xdr:sp macro="" textlink="">
      <xdr:nvSpPr>
        <xdr:cNvPr id="6146" name="WordArt 2">
          <a:extLst>
            <a:ext uri="{FF2B5EF4-FFF2-40B4-BE49-F238E27FC236}">
              <a16:creationId xmlns:a16="http://schemas.microsoft.com/office/drawing/2014/main" id="{674C1304-BD37-44B7-B754-E683DECF9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021580" y="91440"/>
          <a:ext cx="883920" cy="495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2</xdr:row>
      <xdr:rowOff>133350</xdr:rowOff>
    </xdr:to>
    <xdr:pic>
      <xdr:nvPicPr>
        <xdr:cNvPr id="43527" name="Picture 1" descr="ETAP_Logo">
          <a:extLst>
            <a:ext uri="{FF2B5EF4-FFF2-40B4-BE49-F238E27FC236}">
              <a16:creationId xmlns:a16="http://schemas.microsoft.com/office/drawing/2014/main" id="{804CB11C-9E9E-48D1-A047-7B50497B9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101600</xdr:colOff>
      <xdr:row>0</xdr:row>
      <xdr:rowOff>79375</xdr:rowOff>
    </xdr:from>
    <xdr:to>
      <xdr:col>14</xdr:col>
      <xdr:colOff>800101</xdr:colOff>
      <xdr:row>3</xdr:row>
      <xdr:rowOff>95287</xdr:rowOff>
    </xdr:to>
    <xdr:sp macro="" textlink="">
      <xdr:nvSpPr>
        <xdr:cNvPr id="6146" name="WordArt 2">
          <a:extLst>
            <a:ext uri="{FF2B5EF4-FFF2-40B4-BE49-F238E27FC236}">
              <a16:creationId xmlns:a16="http://schemas.microsoft.com/office/drawing/2014/main" id="{6522F4DC-AD97-4846-8FC4-DB963E59108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791950" y="85725"/>
          <a:ext cx="1247776" cy="5524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2</xdr:row>
      <xdr:rowOff>133350</xdr:rowOff>
    </xdr:to>
    <xdr:pic>
      <xdr:nvPicPr>
        <xdr:cNvPr id="54636" name="Picture 1" descr="ETAP_Logo">
          <a:extLst>
            <a:ext uri="{FF2B5EF4-FFF2-40B4-BE49-F238E27FC236}">
              <a16:creationId xmlns:a16="http://schemas.microsoft.com/office/drawing/2014/main" id="{CC01792D-243B-4BD1-948E-FCFDBADEE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158750</xdr:colOff>
      <xdr:row>0</xdr:row>
      <xdr:rowOff>79374</xdr:rowOff>
    </xdr:from>
    <xdr:to>
      <xdr:col>14</xdr:col>
      <xdr:colOff>742230</xdr:colOff>
      <xdr:row>3</xdr:row>
      <xdr:rowOff>91724</xdr:rowOff>
    </xdr:to>
    <xdr:sp macro="" textlink="">
      <xdr:nvSpPr>
        <xdr:cNvPr id="6146" name="WordArt 2">
          <a:extLst>
            <a:ext uri="{FF2B5EF4-FFF2-40B4-BE49-F238E27FC236}">
              <a16:creationId xmlns:a16="http://schemas.microsoft.com/office/drawing/2014/main" id="{D7C11B57-AFF3-4F84-B1A9-2DB151045FB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877675" y="85724"/>
          <a:ext cx="1120207" cy="548929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2</xdr:row>
      <xdr:rowOff>133350</xdr:rowOff>
    </xdr:to>
    <xdr:pic>
      <xdr:nvPicPr>
        <xdr:cNvPr id="46447" name="Picture 1" descr="ETAP_Logo">
          <a:extLst>
            <a:ext uri="{FF2B5EF4-FFF2-40B4-BE49-F238E27FC236}">
              <a16:creationId xmlns:a16="http://schemas.microsoft.com/office/drawing/2014/main" id="{B57AA2D8-8B1B-470A-9CB8-F372A1382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103505</xdr:colOff>
      <xdr:row>0</xdr:row>
      <xdr:rowOff>77470</xdr:rowOff>
    </xdr:from>
    <xdr:to>
      <xdr:col>13</xdr:col>
      <xdr:colOff>765066</xdr:colOff>
      <xdr:row>3</xdr:row>
      <xdr:rowOff>57214</xdr:rowOff>
    </xdr:to>
    <xdr:sp macro="" textlink="">
      <xdr:nvSpPr>
        <xdr:cNvPr id="6146" name="WordArt 2">
          <a:extLst>
            <a:ext uri="{FF2B5EF4-FFF2-40B4-BE49-F238E27FC236}">
              <a16:creationId xmlns:a16="http://schemas.microsoft.com/office/drawing/2014/main" id="{071FA620-6E58-4D2F-A18F-F52B751CEE1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260455" y="83820"/>
          <a:ext cx="1150620" cy="51625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2</xdr:row>
      <xdr:rowOff>133350</xdr:rowOff>
    </xdr:to>
    <xdr:pic>
      <xdr:nvPicPr>
        <xdr:cNvPr id="47472" name="Picture 1" descr="ETAP_Logo">
          <a:extLst>
            <a:ext uri="{FF2B5EF4-FFF2-40B4-BE49-F238E27FC236}">
              <a16:creationId xmlns:a16="http://schemas.microsoft.com/office/drawing/2014/main" id="{1DCD7822-43D1-4287-AABD-7732BA8B6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265430</xdr:colOff>
      <xdr:row>0</xdr:row>
      <xdr:rowOff>77470</xdr:rowOff>
    </xdr:from>
    <xdr:to>
      <xdr:col>13</xdr:col>
      <xdr:colOff>489260</xdr:colOff>
      <xdr:row>3</xdr:row>
      <xdr:rowOff>72697</xdr:rowOff>
    </xdr:to>
    <xdr:sp macro="" textlink="">
      <xdr:nvSpPr>
        <xdr:cNvPr id="6146" name="WordArt 2">
          <a:extLst>
            <a:ext uri="{FF2B5EF4-FFF2-40B4-BE49-F238E27FC236}">
              <a16:creationId xmlns:a16="http://schemas.microsoft.com/office/drawing/2014/main" id="{66300233-D207-410B-A259-5A83343730B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021580" y="91440"/>
          <a:ext cx="883920" cy="495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2</xdr:row>
      <xdr:rowOff>133350</xdr:rowOff>
    </xdr:to>
    <xdr:pic>
      <xdr:nvPicPr>
        <xdr:cNvPr id="55659" name="Picture 1" descr="ETAP_Logo">
          <a:extLst>
            <a:ext uri="{FF2B5EF4-FFF2-40B4-BE49-F238E27FC236}">
              <a16:creationId xmlns:a16="http://schemas.microsoft.com/office/drawing/2014/main" id="{AC0ECCC5-EB92-4870-8A24-2D8A8D51A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265430</xdr:colOff>
      <xdr:row>0</xdr:row>
      <xdr:rowOff>77470</xdr:rowOff>
    </xdr:from>
    <xdr:to>
      <xdr:col>12</xdr:col>
      <xdr:colOff>503461</xdr:colOff>
      <xdr:row>3</xdr:row>
      <xdr:rowOff>72697</xdr:rowOff>
    </xdr:to>
    <xdr:sp macro="" textlink="">
      <xdr:nvSpPr>
        <xdr:cNvPr id="6146" name="WordArt 2">
          <a:extLst>
            <a:ext uri="{FF2B5EF4-FFF2-40B4-BE49-F238E27FC236}">
              <a16:creationId xmlns:a16="http://schemas.microsoft.com/office/drawing/2014/main" id="{EB17EE2E-B019-4F09-BC85-9DC01D74242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021580" y="91440"/>
          <a:ext cx="883920" cy="495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2</xdr:row>
      <xdr:rowOff>133350</xdr:rowOff>
    </xdr:to>
    <xdr:pic>
      <xdr:nvPicPr>
        <xdr:cNvPr id="56684" name="Picture 1" descr="ETAP_Logo">
          <a:extLst>
            <a:ext uri="{FF2B5EF4-FFF2-40B4-BE49-F238E27FC236}">
              <a16:creationId xmlns:a16="http://schemas.microsoft.com/office/drawing/2014/main" id="{B80B69C2-8FBC-4476-9C7E-538242678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265430</xdr:colOff>
      <xdr:row>0</xdr:row>
      <xdr:rowOff>77470</xdr:rowOff>
    </xdr:from>
    <xdr:to>
      <xdr:col>13</xdr:col>
      <xdr:colOff>497854</xdr:colOff>
      <xdr:row>3</xdr:row>
      <xdr:rowOff>72697</xdr:rowOff>
    </xdr:to>
    <xdr:sp macro="" textlink="">
      <xdr:nvSpPr>
        <xdr:cNvPr id="6146" name="WordArt 2">
          <a:extLst>
            <a:ext uri="{FF2B5EF4-FFF2-40B4-BE49-F238E27FC236}">
              <a16:creationId xmlns:a16="http://schemas.microsoft.com/office/drawing/2014/main" id="{8E51402A-F09B-42E6-AB0B-9642DCCA8C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021580" y="91440"/>
          <a:ext cx="883920" cy="495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2</xdr:row>
      <xdr:rowOff>133350</xdr:rowOff>
    </xdr:to>
    <xdr:pic>
      <xdr:nvPicPr>
        <xdr:cNvPr id="57708" name="Picture 1" descr="ETAP_Logo">
          <a:extLst>
            <a:ext uri="{FF2B5EF4-FFF2-40B4-BE49-F238E27FC236}">
              <a16:creationId xmlns:a16="http://schemas.microsoft.com/office/drawing/2014/main" id="{E651FC07-68C9-4549-BEBB-6A0E38C83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271780</xdr:colOff>
      <xdr:row>0</xdr:row>
      <xdr:rowOff>77470</xdr:rowOff>
    </xdr:from>
    <xdr:to>
      <xdr:col>17</xdr:col>
      <xdr:colOff>491721</xdr:colOff>
      <xdr:row>3</xdr:row>
      <xdr:rowOff>72697</xdr:rowOff>
    </xdr:to>
    <xdr:sp macro="" textlink="">
      <xdr:nvSpPr>
        <xdr:cNvPr id="6146" name="WordArt 2">
          <a:extLst>
            <a:ext uri="{FF2B5EF4-FFF2-40B4-BE49-F238E27FC236}">
              <a16:creationId xmlns:a16="http://schemas.microsoft.com/office/drawing/2014/main" id="{E0090813-6392-4E02-B492-7D4065E9248D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021580" y="91440"/>
          <a:ext cx="883920" cy="495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2</xdr:row>
      <xdr:rowOff>133350</xdr:rowOff>
    </xdr:to>
    <xdr:pic>
      <xdr:nvPicPr>
        <xdr:cNvPr id="58722" name="Picture 1" descr="ETAP_Logo">
          <a:extLst>
            <a:ext uri="{FF2B5EF4-FFF2-40B4-BE49-F238E27FC236}">
              <a16:creationId xmlns:a16="http://schemas.microsoft.com/office/drawing/2014/main" id="{7E992FDD-7096-4D18-B904-D90581C24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265430</xdr:colOff>
      <xdr:row>0</xdr:row>
      <xdr:rowOff>77470</xdr:rowOff>
    </xdr:from>
    <xdr:to>
      <xdr:col>19</xdr:col>
      <xdr:colOff>491713</xdr:colOff>
      <xdr:row>3</xdr:row>
      <xdr:rowOff>72697</xdr:rowOff>
    </xdr:to>
    <xdr:sp macro="" textlink="">
      <xdr:nvSpPr>
        <xdr:cNvPr id="3" name="WordArt 2">
          <a:extLst>
            <a:ext uri="{FF2B5EF4-FFF2-40B4-BE49-F238E27FC236}">
              <a16:creationId xmlns:a16="http://schemas.microsoft.com/office/drawing/2014/main" id="{A2474A61-2B1C-4948-8871-3871204C81E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3312140" y="83820"/>
          <a:ext cx="870829" cy="531783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2</xdr:row>
      <xdr:rowOff>133350</xdr:rowOff>
    </xdr:to>
    <xdr:pic>
      <xdr:nvPicPr>
        <xdr:cNvPr id="59710" name="Picture 1" descr="ETAP_Logo">
          <a:extLst>
            <a:ext uri="{FF2B5EF4-FFF2-40B4-BE49-F238E27FC236}">
              <a16:creationId xmlns:a16="http://schemas.microsoft.com/office/drawing/2014/main" id="{D58EE1A4-0F12-421C-953E-60CFDA375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</xdr:col>
      <xdr:colOff>265430</xdr:colOff>
      <xdr:row>0</xdr:row>
      <xdr:rowOff>77470</xdr:rowOff>
    </xdr:from>
    <xdr:to>
      <xdr:col>21</xdr:col>
      <xdr:colOff>491702</xdr:colOff>
      <xdr:row>3</xdr:row>
      <xdr:rowOff>72697</xdr:rowOff>
    </xdr:to>
    <xdr:sp macro="" textlink="">
      <xdr:nvSpPr>
        <xdr:cNvPr id="3" name="WordArt 2">
          <a:extLst>
            <a:ext uri="{FF2B5EF4-FFF2-40B4-BE49-F238E27FC236}">
              <a16:creationId xmlns:a16="http://schemas.microsoft.com/office/drawing/2014/main" id="{ADEADBA6-090C-48E3-BEC5-A477D198F0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3312140" y="83820"/>
          <a:ext cx="870829" cy="531783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2</xdr:row>
      <xdr:rowOff>133350</xdr:rowOff>
    </xdr:to>
    <xdr:pic>
      <xdr:nvPicPr>
        <xdr:cNvPr id="61736" name="Picture 1" descr="ETAP_Logo">
          <a:extLst>
            <a:ext uri="{FF2B5EF4-FFF2-40B4-BE49-F238E27FC236}">
              <a16:creationId xmlns:a16="http://schemas.microsoft.com/office/drawing/2014/main" id="{EE436D91-55B4-40E7-9A1D-DB8B0CA35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265430</xdr:colOff>
      <xdr:row>0</xdr:row>
      <xdr:rowOff>77470</xdr:rowOff>
    </xdr:from>
    <xdr:to>
      <xdr:col>16</xdr:col>
      <xdr:colOff>491702</xdr:colOff>
      <xdr:row>3</xdr:row>
      <xdr:rowOff>72697</xdr:rowOff>
    </xdr:to>
    <xdr:sp macro="" textlink="">
      <xdr:nvSpPr>
        <xdr:cNvPr id="3" name="WordArt 2">
          <a:extLst>
            <a:ext uri="{FF2B5EF4-FFF2-40B4-BE49-F238E27FC236}">
              <a16:creationId xmlns:a16="http://schemas.microsoft.com/office/drawing/2014/main" id="{4F5C7296-6A23-4E4C-BF72-4005637D1CF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3435965" y="83820"/>
          <a:ext cx="870829" cy="531783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2</xdr:row>
      <xdr:rowOff>133350</xdr:rowOff>
    </xdr:to>
    <xdr:pic>
      <xdr:nvPicPr>
        <xdr:cNvPr id="60725" name="Picture 1" descr="ETAP_Logo">
          <a:extLst>
            <a:ext uri="{FF2B5EF4-FFF2-40B4-BE49-F238E27FC236}">
              <a16:creationId xmlns:a16="http://schemas.microsoft.com/office/drawing/2014/main" id="{A37C520E-E2A9-419B-AD12-D6B15201C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265430</xdr:colOff>
      <xdr:row>0</xdr:row>
      <xdr:rowOff>77470</xdr:rowOff>
    </xdr:from>
    <xdr:to>
      <xdr:col>17</xdr:col>
      <xdr:colOff>491702</xdr:colOff>
      <xdr:row>3</xdr:row>
      <xdr:rowOff>72697</xdr:rowOff>
    </xdr:to>
    <xdr:sp macro="" textlink="">
      <xdr:nvSpPr>
        <xdr:cNvPr id="3" name="WordArt 2">
          <a:extLst>
            <a:ext uri="{FF2B5EF4-FFF2-40B4-BE49-F238E27FC236}">
              <a16:creationId xmlns:a16="http://schemas.microsoft.com/office/drawing/2014/main" id="{1ADDF49B-E7DD-45A8-872F-BEEB4D9E993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2483465" y="83820"/>
          <a:ext cx="870829" cy="531783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2</xdr:row>
      <xdr:rowOff>133350</xdr:rowOff>
    </xdr:to>
    <xdr:pic>
      <xdr:nvPicPr>
        <xdr:cNvPr id="62754" name="Picture 1" descr="ETAP_Logo">
          <a:extLst>
            <a:ext uri="{FF2B5EF4-FFF2-40B4-BE49-F238E27FC236}">
              <a16:creationId xmlns:a16="http://schemas.microsoft.com/office/drawing/2014/main" id="{8B5683DB-DE34-4098-B2D8-D16A69AF7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271780</xdr:colOff>
      <xdr:row>0</xdr:row>
      <xdr:rowOff>77470</xdr:rowOff>
    </xdr:from>
    <xdr:to>
      <xdr:col>13</xdr:col>
      <xdr:colOff>498070</xdr:colOff>
      <xdr:row>3</xdr:row>
      <xdr:rowOff>72697</xdr:rowOff>
    </xdr:to>
    <xdr:sp macro="" textlink="">
      <xdr:nvSpPr>
        <xdr:cNvPr id="3" name="WordArt 2">
          <a:extLst>
            <a:ext uri="{FF2B5EF4-FFF2-40B4-BE49-F238E27FC236}">
              <a16:creationId xmlns:a16="http://schemas.microsoft.com/office/drawing/2014/main" id="{32158431-72E8-41F2-B749-77D29DFA6E3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3435965" y="83820"/>
          <a:ext cx="870829" cy="531783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2</xdr:row>
      <xdr:rowOff>133350</xdr:rowOff>
    </xdr:to>
    <xdr:pic>
      <xdr:nvPicPr>
        <xdr:cNvPr id="31704" name="Picture 1" descr="ETAP_Logo">
          <a:extLst>
            <a:ext uri="{FF2B5EF4-FFF2-40B4-BE49-F238E27FC236}">
              <a16:creationId xmlns:a16="http://schemas.microsoft.com/office/drawing/2014/main" id="{5F236988-DE4F-477B-B3D9-26842A06A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206374</xdr:colOff>
      <xdr:row>1</xdr:row>
      <xdr:rowOff>19050</xdr:rowOff>
    </xdr:from>
    <xdr:to>
      <xdr:col>19</xdr:col>
      <xdr:colOff>2115</xdr:colOff>
      <xdr:row>2</xdr:row>
      <xdr:rowOff>152184</xdr:rowOff>
    </xdr:to>
    <xdr:sp macro="" textlink="">
      <xdr:nvSpPr>
        <xdr:cNvPr id="3" name="WordArt 2">
          <a:extLst>
            <a:ext uri="{FF2B5EF4-FFF2-40B4-BE49-F238E27FC236}">
              <a16:creationId xmlns:a16="http://schemas.microsoft.com/office/drawing/2014/main" id="{143E9AD8-653D-4C5C-AC3D-CA35E4EAA12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53799" y="200025"/>
          <a:ext cx="1059424" cy="320328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0</xdr:colOff>
      <xdr:row>2</xdr:row>
      <xdr:rowOff>133350</xdr:rowOff>
    </xdr:to>
    <xdr:pic>
      <xdr:nvPicPr>
        <xdr:cNvPr id="32724" name="Picture 1" descr="ETAP_Logo">
          <a:extLst>
            <a:ext uri="{FF2B5EF4-FFF2-40B4-BE49-F238E27FC236}">
              <a16:creationId xmlns:a16="http://schemas.microsoft.com/office/drawing/2014/main" id="{DD26DD69-3769-49AB-895A-FD8776498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571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281305</xdr:colOff>
      <xdr:row>0</xdr:row>
      <xdr:rowOff>77470</xdr:rowOff>
    </xdr:from>
    <xdr:to>
      <xdr:col>15</xdr:col>
      <xdr:colOff>505655</xdr:colOff>
      <xdr:row>3</xdr:row>
      <xdr:rowOff>72697</xdr:rowOff>
    </xdr:to>
    <xdr:sp macro="" textlink="">
      <xdr:nvSpPr>
        <xdr:cNvPr id="3" name="WordArt 2">
          <a:extLst>
            <a:ext uri="{FF2B5EF4-FFF2-40B4-BE49-F238E27FC236}">
              <a16:creationId xmlns:a16="http://schemas.microsoft.com/office/drawing/2014/main" id="{80D77B29-0054-42E3-9A60-CD2440FDD1D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6112490" y="83820"/>
          <a:ext cx="891784" cy="514638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635000</xdr:colOff>
      <xdr:row>3</xdr:row>
      <xdr:rowOff>6350</xdr:rowOff>
    </xdr:to>
    <xdr:pic>
      <xdr:nvPicPr>
        <xdr:cNvPr id="34716" name="Picture 1" descr="ETAP_Logo">
          <a:extLst>
            <a:ext uri="{FF2B5EF4-FFF2-40B4-BE49-F238E27FC236}">
              <a16:creationId xmlns:a16="http://schemas.microsoft.com/office/drawing/2014/main" id="{76788734-8407-4003-8F51-E79D9D27B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59690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265430</xdr:colOff>
      <xdr:row>0</xdr:row>
      <xdr:rowOff>77470</xdr:rowOff>
    </xdr:from>
    <xdr:to>
      <xdr:col>15</xdr:col>
      <xdr:colOff>491709</xdr:colOff>
      <xdr:row>3</xdr:row>
      <xdr:rowOff>72697</xdr:rowOff>
    </xdr:to>
    <xdr:sp macro="" textlink="">
      <xdr:nvSpPr>
        <xdr:cNvPr id="3" name="WordArt 2">
          <a:extLst>
            <a:ext uri="{FF2B5EF4-FFF2-40B4-BE49-F238E27FC236}">
              <a16:creationId xmlns:a16="http://schemas.microsoft.com/office/drawing/2014/main" id="{E314E89F-5645-43C0-97B1-9F68D47230AD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662910" y="83820"/>
          <a:ext cx="870829" cy="531783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0</xdr:colOff>
      <xdr:row>3</xdr:row>
      <xdr:rowOff>6350</xdr:rowOff>
    </xdr:to>
    <xdr:pic>
      <xdr:nvPicPr>
        <xdr:cNvPr id="35720" name="Picture 1" descr="ETAP_Logo">
          <a:extLst>
            <a:ext uri="{FF2B5EF4-FFF2-40B4-BE49-F238E27FC236}">
              <a16:creationId xmlns:a16="http://schemas.microsoft.com/office/drawing/2014/main" id="{F3E1847D-D7D6-4472-B2F5-42504CB42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57150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</xdr:col>
      <xdr:colOff>265430</xdr:colOff>
      <xdr:row>0</xdr:row>
      <xdr:rowOff>77470</xdr:rowOff>
    </xdr:from>
    <xdr:to>
      <xdr:col>21</xdr:col>
      <xdr:colOff>491540</xdr:colOff>
      <xdr:row>3</xdr:row>
      <xdr:rowOff>72697</xdr:rowOff>
    </xdr:to>
    <xdr:sp macro="" textlink="">
      <xdr:nvSpPr>
        <xdr:cNvPr id="3" name="WordArt 2">
          <a:extLst>
            <a:ext uri="{FF2B5EF4-FFF2-40B4-BE49-F238E27FC236}">
              <a16:creationId xmlns:a16="http://schemas.microsoft.com/office/drawing/2014/main" id="{115D8BE8-80FB-4B77-9FD0-6DF40964DEF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2091035" y="83820"/>
          <a:ext cx="870651" cy="531783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3</xdr:row>
      <xdr:rowOff>63500</xdr:rowOff>
    </xdr:to>
    <xdr:pic>
      <xdr:nvPicPr>
        <xdr:cNvPr id="63780" name="Picture 1" descr="ETAP_Logo">
          <a:extLst>
            <a:ext uri="{FF2B5EF4-FFF2-40B4-BE49-F238E27FC236}">
              <a16:creationId xmlns:a16="http://schemas.microsoft.com/office/drawing/2014/main" id="{CD150DC0-5577-4D9F-A593-488C91FB3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2</xdr:row>
      <xdr:rowOff>133350</xdr:rowOff>
    </xdr:to>
    <xdr:pic>
      <xdr:nvPicPr>
        <xdr:cNvPr id="63781" name="Picture 1" descr="ETAP_Logo">
          <a:extLst>
            <a:ext uri="{FF2B5EF4-FFF2-40B4-BE49-F238E27FC236}">
              <a16:creationId xmlns:a16="http://schemas.microsoft.com/office/drawing/2014/main" id="{6B0B34AF-5278-4073-B674-CD7A57032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265430</xdr:colOff>
      <xdr:row>0</xdr:row>
      <xdr:rowOff>77470</xdr:rowOff>
    </xdr:from>
    <xdr:to>
      <xdr:col>19</xdr:col>
      <xdr:colOff>474604</xdr:colOff>
      <xdr:row>3</xdr:row>
      <xdr:rowOff>72697</xdr:rowOff>
    </xdr:to>
    <xdr:sp macro="" textlink="">
      <xdr:nvSpPr>
        <xdr:cNvPr id="5" name="WordArt 2">
          <a:extLst>
            <a:ext uri="{FF2B5EF4-FFF2-40B4-BE49-F238E27FC236}">
              <a16:creationId xmlns:a16="http://schemas.microsoft.com/office/drawing/2014/main" id="{FB15D81F-E46C-4636-921A-A11E4D7F228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6882110" y="83820"/>
          <a:ext cx="956554" cy="531783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3</xdr:row>
      <xdr:rowOff>6350</xdr:rowOff>
    </xdr:to>
    <xdr:pic>
      <xdr:nvPicPr>
        <xdr:cNvPr id="37684" name="Picture 1" descr="ETAP_Logo">
          <a:extLst>
            <a:ext uri="{FF2B5EF4-FFF2-40B4-BE49-F238E27FC236}">
              <a16:creationId xmlns:a16="http://schemas.microsoft.com/office/drawing/2014/main" id="{EBB46B5C-B164-4E9D-B4C2-35DFB6585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265430</xdr:colOff>
      <xdr:row>0</xdr:row>
      <xdr:rowOff>77470</xdr:rowOff>
    </xdr:from>
    <xdr:to>
      <xdr:col>19</xdr:col>
      <xdr:colOff>498044</xdr:colOff>
      <xdr:row>3</xdr:row>
      <xdr:rowOff>72697</xdr:rowOff>
    </xdr:to>
    <xdr:sp macro="" textlink="">
      <xdr:nvSpPr>
        <xdr:cNvPr id="3" name="WordArt 2">
          <a:extLst>
            <a:ext uri="{FF2B5EF4-FFF2-40B4-BE49-F238E27FC236}">
              <a16:creationId xmlns:a16="http://schemas.microsoft.com/office/drawing/2014/main" id="{C50644A9-2939-4BE3-B691-3E0A59509F5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2529185" y="83820"/>
          <a:ext cx="1143244" cy="514638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101600</xdr:rowOff>
    </xdr:from>
    <xdr:to>
      <xdr:col>0</xdr:col>
      <xdr:colOff>736600</xdr:colOff>
      <xdr:row>3</xdr:row>
      <xdr:rowOff>38100</xdr:rowOff>
    </xdr:to>
    <xdr:pic>
      <xdr:nvPicPr>
        <xdr:cNvPr id="38788" name="Picture 1" descr="ETAP_Logo">
          <a:extLst>
            <a:ext uri="{FF2B5EF4-FFF2-40B4-BE49-F238E27FC236}">
              <a16:creationId xmlns:a16="http://schemas.microsoft.com/office/drawing/2014/main" id="{5FE556A6-8F21-429F-962E-13C6462C7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101600"/>
          <a:ext cx="5969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265430</xdr:colOff>
      <xdr:row>0</xdr:row>
      <xdr:rowOff>77470</xdr:rowOff>
    </xdr:from>
    <xdr:to>
      <xdr:col>26</xdr:col>
      <xdr:colOff>493649</xdr:colOff>
      <xdr:row>3</xdr:row>
      <xdr:rowOff>72696</xdr:rowOff>
    </xdr:to>
    <xdr:sp macro="" textlink="">
      <xdr:nvSpPr>
        <xdr:cNvPr id="4" name="WordArt 2">
          <a:extLst>
            <a:ext uri="{FF2B5EF4-FFF2-40B4-BE49-F238E27FC236}">
              <a16:creationId xmlns:a16="http://schemas.microsoft.com/office/drawing/2014/main" id="{AEC8D881-A7AB-4698-BA48-840136FB1DF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2546330" y="83820"/>
          <a:ext cx="996573" cy="531783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0</xdr:colOff>
      <xdr:row>3</xdr:row>
      <xdr:rowOff>6350</xdr:rowOff>
    </xdr:to>
    <xdr:pic>
      <xdr:nvPicPr>
        <xdr:cNvPr id="39670" name="Picture 1" descr="ETAP_Logo">
          <a:extLst>
            <a:ext uri="{FF2B5EF4-FFF2-40B4-BE49-F238E27FC236}">
              <a16:creationId xmlns:a16="http://schemas.microsoft.com/office/drawing/2014/main" id="{0D6FF15A-B175-4BC1-B9C7-CBA749AD9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57150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0</xdr:colOff>
      <xdr:row>0</xdr:row>
      <xdr:rowOff>62230</xdr:rowOff>
    </xdr:from>
    <xdr:to>
      <xdr:col>15</xdr:col>
      <xdr:colOff>2006</xdr:colOff>
      <xdr:row>3</xdr:row>
      <xdr:rowOff>39783</xdr:rowOff>
    </xdr:to>
    <xdr:sp macro="" textlink="">
      <xdr:nvSpPr>
        <xdr:cNvPr id="3" name="WordArt 2">
          <a:extLst>
            <a:ext uri="{FF2B5EF4-FFF2-40B4-BE49-F238E27FC236}">
              <a16:creationId xmlns:a16="http://schemas.microsoft.com/office/drawing/2014/main" id="{96F38F83-DFC7-4DC5-A760-8A87D28664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2677775" y="68580"/>
          <a:ext cx="859256" cy="520478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0</xdr:colOff>
      <xdr:row>3</xdr:row>
      <xdr:rowOff>63500</xdr:rowOff>
    </xdr:to>
    <xdr:pic>
      <xdr:nvPicPr>
        <xdr:cNvPr id="40686" name="Picture 1" descr="ETAP_Logo">
          <a:extLst>
            <a:ext uri="{FF2B5EF4-FFF2-40B4-BE49-F238E27FC236}">
              <a16:creationId xmlns:a16="http://schemas.microsoft.com/office/drawing/2014/main" id="{23D44230-D540-48C2-9703-486E09EC2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5715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0</xdr:colOff>
      <xdr:row>0</xdr:row>
      <xdr:rowOff>62230</xdr:rowOff>
    </xdr:from>
    <xdr:to>
      <xdr:col>15</xdr:col>
      <xdr:colOff>2006</xdr:colOff>
      <xdr:row>3</xdr:row>
      <xdr:rowOff>39783</xdr:rowOff>
    </xdr:to>
    <xdr:sp macro="" textlink="">
      <xdr:nvSpPr>
        <xdr:cNvPr id="3" name="WordArt 2">
          <a:extLst>
            <a:ext uri="{FF2B5EF4-FFF2-40B4-BE49-F238E27FC236}">
              <a16:creationId xmlns:a16="http://schemas.microsoft.com/office/drawing/2014/main" id="{37E76B68-1E5E-4CC1-8198-FFEFED28A6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334625" y="68580"/>
          <a:ext cx="2006" cy="520478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0</xdr:colOff>
      <xdr:row>3</xdr:row>
      <xdr:rowOff>6350</xdr:rowOff>
    </xdr:to>
    <xdr:pic>
      <xdr:nvPicPr>
        <xdr:cNvPr id="41680" name="Picture 1" descr="ETAP_Logo">
          <a:extLst>
            <a:ext uri="{FF2B5EF4-FFF2-40B4-BE49-F238E27FC236}">
              <a16:creationId xmlns:a16="http://schemas.microsoft.com/office/drawing/2014/main" id="{E8FB85E9-F3E7-4427-85CD-509FBE72C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57150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259080</xdr:colOff>
      <xdr:row>0</xdr:row>
      <xdr:rowOff>77470</xdr:rowOff>
    </xdr:from>
    <xdr:to>
      <xdr:col>13</xdr:col>
      <xdr:colOff>489277</xdr:colOff>
      <xdr:row>3</xdr:row>
      <xdr:rowOff>72697</xdr:rowOff>
    </xdr:to>
    <xdr:sp macro="" textlink="">
      <xdr:nvSpPr>
        <xdr:cNvPr id="3" name="WordArt 2">
          <a:extLst>
            <a:ext uri="{FF2B5EF4-FFF2-40B4-BE49-F238E27FC236}">
              <a16:creationId xmlns:a16="http://schemas.microsoft.com/office/drawing/2014/main" id="{7B71E0BB-DD8A-4B7C-9D54-AD18A148F154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346055" y="83820"/>
          <a:ext cx="992161" cy="531783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3</xdr:row>
      <xdr:rowOff>63500</xdr:rowOff>
    </xdr:to>
    <xdr:pic>
      <xdr:nvPicPr>
        <xdr:cNvPr id="42588" name="Picture 1" descr="ETAP_Logo">
          <a:extLst>
            <a:ext uri="{FF2B5EF4-FFF2-40B4-BE49-F238E27FC236}">
              <a16:creationId xmlns:a16="http://schemas.microsoft.com/office/drawing/2014/main" id="{0659E6E5-3AFD-4732-AEC5-EF00DAFE3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66676</xdr:colOff>
      <xdr:row>0</xdr:row>
      <xdr:rowOff>95250</xdr:rowOff>
    </xdr:from>
    <xdr:to>
      <xdr:col>16</xdr:col>
      <xdr:colOff>1268932</xdr:colOff>
      <xdr:row>3</xdr:row>
      <xdr:rowOff>39844</xdr:rowOff>
    </xdr:to>
    <xdr:sp macro="" textlink="">
      <xdr:nvSpPr>
        <xdr:cNvPr id="3" name="WordArt 2">
          <a:extLst>
            <a:ext uri="{FF2B5EF4-FFF2-40B4-BE49-F238E27FC236}">
              <a16:creationId xmlns:a16="http://schemas.microsoft.com/office/drawing/2014/main" id="{F2730878-89ED-4A09-9B03-28C35159189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2239626" y="95250"/>
          <a:ext cx="1145006" cy="493808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641350</xdr:colOff>
      <xdr:row>3</xdr:row>
      <xdr:rowOff>6350</xdr:rowOff>
    </xdr:to>
    <xdr:pic>
      <xdr:nvPicPr>
        <xdr:cNvPr id="44427" name="Picture 1" descr="ETAP_Logo">
          <a:extLst>
            <a:ext uri="{FF2B5EF4-FFF2-40B4-BE49-F238E27FC236}">
              <a16:creationId xmlns:a16="http://schemas.microsoft.com/office/drawing/2014/main" id="{98810906-EFAB-4B16-A018-9865876FE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6032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265430</xdr:colOff>
      <xdr:row>0</xdr:row>
      <xdr:rowOff>77470</xdr:rowOff>
    </xdr:from>
    <xdr:to>
      <xdr:col>19</xdr:col>
      <xdr:colOff>498023</xdr:colOff>
      <xdr:row>3</xdr:row>
      <xdr:rowOff>72735</xdr:rowOff>
    </xdr:to>
    <xdr:sp macro="" textlink="">
      <xdr:nvSpPr>
        <xdr:cNvPr id="3" name="WordArt 2">
          <a:extLst>
            <a:ext uri="{FF2B5EF4-FFF2-40B4-BE49-F238E27FC236}">
              <a16:creationId xmlns:a16="http://schemas.microsoft.com/office/drawing/2014/main" id="{1AD7A0E6-A008-4C46-94CA-7C4AD6D6C7B1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822930" y="83820"/>
          <a:ext cx="1004179" cy="531783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0</xdr:col>
      <xdr:colOff>635000</xdr:colOff>
      <xdr:row>3</xdr:row>
      <xdr:rowOff>120650</xdr:rowOff>
    </xdr:to>
    <xdr:pic>
      <xdr:nvPicPr>
        <xdr:cNvPr id="64632" name="Picture 1" descr="ETAP_Logo">
          <a:extLst>
            <a:ext uri="{FF2B5EF4-FFF2-40B4-BE49-F238E27FC236}">
              <a16:creationId xmlns:a16="http://schemas.microsoft.com/office/drawing/2014/main" id="{0783E20E-8D05-45B7-98DF-C32C7EE62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596900" cy="501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</xdr:col>
      <xdr:colOff>66676</xdr:colOff>
      <xdr:row>0</xdr:row>
      <xdr:rowOff>95250</xdr:rowOff>
    </xdr:from>
    <xdr:to>
      <xdr:col>19</xdr:col>
      <xdr:colOff>989432</xdr:colOff>
      <xdr:row>3</xdr:row>
      <xdr:rowOff>39844</xdr:rowOff>
    </xdr:to>
    <xdr:sp macro="" textlink="">
      <xdr:nvSpPr>
        <xdr:cNvPr id="3" name="WordArt 2">
          <a:extLst>
            <a:ext uri="{FF2B5EF4-FFF2-40B4-BE49-F238E27FC236}">
              <a16:creationId xmlns:a16="http://schemas.microsoft.com/office/drawing/2014/main" id="{06C2B09A-30E1-489F-85C9-EE241E1A90A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2372976" y="95250"/>
          <a:ext cx="878306" cy="493808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Your Logo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R/61888/data%20-%20Copy/op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E_T_A_P__D_A_T_A_X__"/>
      <sheetName val="__E_T_A_P__E_X_P_O_R_T__"/>
      <sheetName val="_FormulaHelpers_"/>
      <sheetName val="Project Information"/>
      <sheetName val="Bus"/>
      <sheetName val="Cable"/>
      <sheetName val="Transmission Line"/>
      <sheetName val="Two-Winding Transformer"/>
      <sheetName val="Three-Winding Transformer"/>
      <sheetName val="Reactor"/>
      <sheetName val="Impedance"/>
      <sheetName val="Induction Motor"/>
      <sheetName val="Synchronous Motor"/>
      <sheetName val="Static Load"/>
      <sheetName val="Lumped Load"/>
      <sheetName val="VFD"/>
      <sheetName val="MOV"/>
      <sheetName val="LVCB"/>
      <sheetName val="HVCB"/>
      <sheetName val="Fuse"/>
      <sheetName val="Single Pole Switch"/>
      <sheetName val="Double Throw Switch"/>
      <sheetName val="Contactor"/>
      <sheetName val="Synchronous Generator"/>
      <sheetName val="Current Transformer"/>
      <sheetName val="Potential Transformer"/>
      <sheetName val="Utility"/>
      <sheetName val="Universal Relay"/>
      <sheetName val="OL Heater_OL Relay"/>
      <sheetName val="Recloser"/>
      <sheetName val="Voltage Relay"/>
      <sheetName val="Frequency Relay"/>
      <sheetName val="Capacitor"/>
      <sheetName val="Panel"/>
      <sheetName val="Voltage Regulator"/>
      <sheetName val="Inverter"/>
    </sheetNames>
    <sheetDataSet>
      <sheetData sheetId="0"/>
      <sheetData sheetId="1"/>
      <sheetData sheetId="2">
        <row r="3">
          <cell r="B3">
            <v>60</v>
          </cell>
        </row>
        <row r="43">
          <cell r="B43" t="str">
            <v>ETAP Export Test Project</v>
          </cell>
        </row>
        <row r="44">
          <cell r="B44" t="str">
            <v>Irvine, CA</v>
          </cell>
        </row>
        <row r="45">
          <cell r="B45" t="str">
            <v>000-111</v>
          </cell>
        </row>
        <row r="46">
          <cell r="B46">
            <v>40441</v>
          </cell>
        </row>
        <row r="48">
          <cell r="B48" t="str">
            <v>Base</v>
          </cell>
        </row>
        <row r="49">
          <cell r="B49" t="str">
            <v>Normal</v>
          </cell>
        </row>
        <row r="52">
          <cell r="A52" t="str">
            <v>Bus</v>
          </cell>
        </row>
        <row r="53">
          <cell r="A53" t="str">
            <v>Cable</v>
          </cell>
        </row>
        <row r="54">
          <cell r="A54" t="str">
            <v>Xline</v>
          </cell>
        </row>
        <row r="55">
          <cell r="A55" t="str">
            <v>Xform2W</v>
          </cell>
        </row>
        <row r="56">
          <cell r="A56" t="str">
            <v>Xform3W</v>
          </cell>
        </row>
        <row r="57">
          <cell r="A57" t="str">
            <v>Impedance</v>
          </cell>
        </row>
        <row r="58">
          <cell r="A58" t="str">
            <v>Reactor</v>
          </cell>
        </row>
        <row r="59">
          <cell r="A59" t="str">
            <v>IndMotor</v>
          </cell>
        </row>
        <row r="60">
          <cell r="A60" t="str">
            <v>SynMotor</v>
          </cell>
        </row>
        <row r="61">
          <cell r="A61" t="str">
            <v>LumpedLoad</v>
          </cell>
        </row>
        <row r="62">
          <cell r="A62" t="str">
            <v>StLoad</v>
          </cell>
        </row>
        <row r="63">
          <cell r="A63" t="str">
            <v>VFDrive</v>
          </cell>
        </row>
        <row r="64">
          <cell r="A64" t="str">
            <v>MOV</v>
          </cell>
        </row>
        <row r="65">
          <cell r="A65" t="str">
            <v>LVCB</v>
          </cell>
        </row>
        <row r="66">
          <cell r="A66" t="str">
            <v>HVCB</v>
          </cell>
        </row>
        <row r="67">
          <cell r="A67" t="str">
            <v>Fuse</v>
          </cell>
        </row>
        <row r="68">
          <cell r="A68" t="str">
            <v>SingleSwitch</v>
          </cell>
        </row>
        <row r="69">
          <cell r="A69" t="str">
            <v>DoubleSwitch</v>
          </cell>
        </row>
        <row r="70">
          <cell r="A70" t="str">
            <v>Contactor</v>
          </cell>
        </row>
        <row r="71">
          <cell r="A71" t="str">
            <v>SYNGEN</v>
          </cell>
        </row>
        <row r="72">
          <cell r="A72" t="str">
            <v>CXFORM</v>
          </cell>
        </row>
        <row r="73">
          <cell r="A73" t="str">
            <v>PXFORM</v>
          </cell>
        </row>
        <row r="74">
          <cell r="A74" t="str">
            <v>UTIL</v>
          </cell>
        </row>
        <row r="75">
          <cell r="A75" t="str">
            <v>UNIVERSALRELAY</v>
          </cell>
        </row>
        <row r="76">
          <cell r="A76" t="str">
            <v>OVERLOADHEATER</v>
          </cell>
        </row>
        <row r="77">
          <cell r="A77" t="str">
            <v>RECLOSER</v>
          </cell>
        </row>
        <row r="78">
          <cell r="A78" t="str">
            <v>VRELAY</v>
          </cell>
        </row>
        <row r="79">
          <cell r="A79" t="str">
            <v>FRELAY</v>
          </cell>
        </row>
        <row r="80">
          <cell r="A80" t="str">
            <v>CAPACITOR</v>
          </cell>
        </row>
        <row r="81">
          <cell r="A81" t="str">
            <v>RELAY32</v>
          </cell>
        </row>
        <row r="82">
          <cell r="A82" t="str">
            <v>MVSSTRELAY</v>
          </cell>
        </row>
        <row r="83">
          <cell r="A83" t="str">
            <v>BusDuct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1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2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3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4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5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16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17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18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drawing" Target="../drawings/drawing23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0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1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2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drawing" Target="../drawings/drawing27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drawing" Target="../drawings/drawing28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drawing" Target="../drawings/drawing29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drawing" Target="../drawings/drawing30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drawing" Target="../drawings/drawing31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8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03"/>
  <sheetViews>
    <sheetView workbookViewId="0">
      <selection activeCell="H19" sqref="H19"/>
    </sheetView>
  </sheetViews>
  <sheetFormatPr defaultRowHeight="12.5"/>
  <cols>
    <col min="1" max="1" width="27.54296875" customWidth="1"/>
    <col min="2" max="2" width="24.54296875" customWidth="1"/>
    <col min="4" max="4" width="9.26953125" customWidth="1"/>
  </cols>
  <sheetData>
    <row r="1" spans="1:12" ht="13">
      <c r="A1" s="1" t="s">
        <v>1796</v>
      </c>
    </row>
    <row r="2" spans="1:1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3">
      <c r="A3" s="6" t="s">
        <v>1810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3">
      <c r="A4" s="8" t="s">
        <v>1811</v>
      </c>
      <c r="B4" s="8" t="s">
        <v>1812</v>
      </c>
      <c r="C4" s="6" t="s">
        <v>1815</v>
      </c>
      <c r="D4" s="4"/>
      <c r="E4" s="4"/>
      <c r="F4" s="4"/>
      <c r="G4" s="4"/>
      <c r="H4" s="4"/>
      <c r="I4" s="4"/>
      <c r="J4" s="4"/>
      <c r="K4" s="4"/>
      <c r="L4" s="4"/>
    </row>
    <row r="5" spans="1:12">
      <c r="A5" s="4" t="s">
        <v>1821</v>
      </c>
      <c r="B5" s="4" t="s">
        <v>2131</v>
      </c>
      <c r="C5" s="4" t="s">
        <v>1816</v>
      </c>
      <c r="D5" s="4"/>
      <c r="E5" s="4"/>
      <c r="F5" s="4"/>
      <c r="G5" s="4"/>
      <c r="H5" s="4"/>
      <c r="I5" s="4"/>
      <c r="J5" s="4"/>
      <c r="K5" s="4"/>
      <c r="L5" s="4"/>
    </row>
    <row r="6" spans="1:12">
      <c r="A6" s="4" t="s">
        <v>1822</v>
      </c>
      <c r="B6" s="4" t="s">
        <v>2130</v>
      </c>
      <c r="C6" s="4" t="s">
        <v>1817</v>
      </c>
      <c r="D6" s="4"/>
      <c r="E6" s="4"/>
      <c r="F6" s="4"/>
      <c r="G6" s="4"/>
      <c r="H6" s="4"/>
      <c r="I6" s="4"/>
      <c r="J6" s="4"/>
      <c r="K6" s="4"/>
      <c r="L6" s="4"/>
    </row>
    <row r="7" spans="1:12">
      <c r="A7" s="4" t="s">
        <v>1823</v>
      </c>
      <c r="B7" s="4" t="s">
        <v>5188</v>
      </c>
      <c r="C7" s="4" t="s">
        <v>1818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55" t="s">
        <v>1856</v>
      </c>
      <c r="B8" s="4" t="s">
        <v>1545</v>
      </c>
      <c r="C8" s="4" t="s">
        <v>1916</v>
      </c>
      <c r="D8" s="4"/>
      <c r="E8" s="4"/>
      <c r="F8" s="4"/>
      <c r="G8" s="4"/>
      <c r="H8" s="4"/>
      <c r="I8" s="4"/>
      <c r="J8" s="4"/>
      <c r="K8" s="4"/>
      <c r="L8" s="4"/>
    </row>
    <row r="9" spans="1:12">
      <c r="A9" s="4" t="s">
        <v>1857</v>
      </c>
      <c r="B9" s="4" t="s">
        <v>1545</v>
      </c>
      <c r="C9" s="4" t="s">
        <v>1917</v>
      </c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 t="s">
        <v>1858</v>
      </c>
      <c r="B10" s="54" t="s">
        <v>2228</v>
      </c>
      <c r="C10" s="4" t="s">
        <v>1918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55" t="s">
        <v>1911</v>
      </c>
      <c r="B11" s="4" t="s">
        <v>1807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4" t="s">
        <v>1912</v>
      </c>
      <c r="B12" s="4" t="s">
        <v>1807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4" t="s">
        <v>1913</v>
      </c>
      <c r="B13" s="48" t="s">
        <v>4856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>
      <c r="A14" s="55" t="s">
        <v>1919</v>
      </c>
      <c r="B14" s="48" t="s">
        <v>2132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4" t="s">
        <v>1920</v>
      </c>
      <c r="B15" s="4" t="s">
        <v>1204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>
      <c r="A16" s="4" t="s">
        <v>1921</v>
      </c>
      <c r="B16" s="48" t="s">
        <v>4766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>
      <c r="A17" s="55" t="s">
        <v>562</v>
      </c>
      <c r="B17" s="4" t="s">
        <v>2139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>
      <c r="A18" s="4" t="s">
        <v>563</v>
      </c>
      <c r="B18" s="4" t="s">
        <v>1808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4" t="s">
        <v>564</v>
      </c>
      <c r="B19" s="54" t="s">
        <v>4851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>
      <c r="A20" s="55" t="s">
        <v>599</v>
      </c>
      <c r="B20" s="4" t="s">
        <v>2140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>
      <c r="A21" s="4" t="s">
        <v>600</v>
      </c>
      <c r="B21" s="4" t="s">
        <v>933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>
      <c r="A22" s="4" t="s">
        <v>601</v>
      </c>
      <c r="B22" s="54" t="s">
        <v>1910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>
      <c r="A23" s="55" t="s">
        <v>930</v>
      </c>
      <c r="B23" s="48" t="s">
        <v>1404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>
      <c r="A24" s="4" t="s">
        <v>931</v>
      </c>
      <c r="B24" s="4" t="s">
        <v>1404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>
      <c r="A25" s="4" t="s">
        <v>932</v>
      </c>
      <c r="B25" s="48" t="s">
        <v>2225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>
      <c r="A26" s="55" t="s">
        <v>1043</v>
      </c>
      <c r="B26" s="4" t="s">
        <v>1355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>
      <c r="A27" s="4" t="s">
        <v>1044</v>
      </c>
      <c r="B27" s="4" t="s">
        <v>1355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>
      <c r="A28" s="4" t="s">
        <v>1045</v>
      </c>
      <c r="B28" s="48" t="s">
        <v>2193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A29" s="55" t="s">
        <v>1200</v>
      </c>
      <c r="B29" s="48" t="s">
        <v>1855</v>
      </c>
      <c r="C29" s="4"/>
      <c r="I29" s="4"/>
      <c r="J29" s="4"/>
      <c r="K29" s="4"/>
      <c r="L29" s="4"/>
    </row>
    <row r="30" spans="1:12">
      <c r="A30" s="4" t="s">
        <v>1201</v>
      </c>
      <c r="B30" s="4" t="s">
        <v>1803</v>
      </c>
      <c r="C30" s="4"/>
    </row>
    <row r="31" spans="1:12">
      <c r="A31" s="4" t="s">
        <v>1202</v>
      </c>
      <c r="B31" s="48" t="s">
        <v>4823</v>
      </c>
      <c r="C31" s="4"/>
    </row>
    <row r="32" spans="1:12">
      <c r="A32" s="55" t="s">
        <v>1479</v>
      </c>
      <c r="B32" s="4" t="s">
        <v>1914</v>
      </c>
      <c r="C32" s="4"/>
    </row>
    <row r="33" spans="1:12">
      <c r="A33" s="4" t="s">
        <v>1480</v>
      </c>
      <c r="B33" s="4" t="s">
        <v>1806</v>
      </c>
      <c r="C33" s="4"/>
    </row>
    <row r="34" spans="1:12">
      <c r="A34" s="4" t="s">
        <v>1481</v>
      </c>
      <c r="B34" s="48" t="s">
        <v>4815</v>
      </c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55" t="s">
        <v>1362</v>
      </c>
      <c r="B35" s="4" t="s">
        <v>2134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4" t="s">
        <v>1363</v>
      </c>
      <c r="B36" s="4" t="s">
        <v>934</v>
      </c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4" t="s">
        <v>1364</v>
      </c>
      <c r="B37" s="48" t="s">
        <v>2262</v>
      </c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>
      <c r="A38" s="55" t="s">
        <v>1303</v>
      </c>
      <c r="B38" s="4" t="s">
        <v>2135</v>
      </c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>
      <c r="A39" s="4" t="s">
        <v>1304</v>
      </c>
      <c r="B39" s="4" t="s">
        <v>1046</v>
      </c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>
      <c r="A40" s="4" t="s">
        <v>1305</v>
      </c>
      <c r="B40" s="48" t="s">
        <v>5024</v>
      </c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55" t="s">
        <v>1189</v>
      </c>
      <c r="B41" s="4" t="s">
        <v>1192</v>
      </c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>
      <c r="A42" s="4" t="s">
        <v>1190</v>
      </c>
      <c r="B42" s="4" t="s">
        <v>1185</v>
      </c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>
      <c r="A43" s="4" t="s">
        <v>1191</v>
      </c>
      <c r="B43" s="48" t="s">
        <v>2194</v>
      </c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>
      <c r="A44" s="55" t="s">
        <v>1006</v>
      </c>
      <c r="B44" s="4" t="s">
        <v>948</v>
      </c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>
      <c r="A45" s="4" t="s">
        <v>1007</v>
      </c>
      <c r="B45" s="4" t="s">
        <v>948</v>
      </c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>
      <c r="A46" s="4" t="s">
        <v>1008</v>
      </c>
      <c r="B46" s="48" t="s">
        <v>2226</v>
      </c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>
      <c r="A47" s="55" t="s">
        <v>2023</v>
      </c>
      <c r="B47" s="4" t="s">
        <v>245</v>
      </c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>
      <c r="A48" s="4" t="s">
        <v>2024</v>
      </c>
      <c r="B48" s="4" t="s">
        <v>245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2">
      <c r="A49" s="4" t="s">
        <v>2025</v>
      </c>
      <c r="B49" s="48" t="s">
        <v>2227</v>
      </c>
    </row>
    <row r="50" spans="1:2">
      <c r="A50" s="55" t="s">
        <v>2076</v>
      </c>
      <c r="B50" s="4" t="s">
        <v>2026</v>
      </c>
    </row>
    <row r="51" spans="1:2">
      <c r="A51" s="4" t="s">
        <v>2077</v>
      </c>
      <c r="B51" s="4" t="s">
        <v>2026</v>
      </c>
    </row>
    <row r="52" spans="1:2">
      <c r="A52" s="4" t="s">
        <v>2078</v>
      </c>
      <c r="B52" s="48" t="s">
        <v>4999</v>
      </c>
    </row>
    <row r="53" spans="1:2">
      <c r="A53" s="55" t="s">
        <v>2102</v>
      </c>
      <c r="B53" s="48" t="s">
        <v>2079</v>
      </c>
    </row>
    <row r="54" spans="1:2">
      <c r="A54" s="4" t="s">
        <v>2103</v>
      </c>
      <c r="B54" s="48" t="s">
        <v>2079</v>
      </c>
    </row>
    <row r="55" spans="1:2">
      <c r="A55" s="4" t="s">
        <v>2104</v>
      </c>
      <c r="B55" s="48" t="s">
        <v>4808</v>
      </c>
    </row>
    <row r="56" spans="1:2">
      <c r="A56" s="55" t="s">
        <v>2105</v>
      </c>
      <c r="B56" s="48" t="s">
        <v>2137</v>
      </c>
    </row>
    <row r="57" spans="1:2">
      <c r="A57" s="4" t="s">
        <v>2106</v>
      </c>
      <c r="B57" s="48" t="s">
        <v>2092</v>
      </c>
    </row>
    <row r="58" spans="1:2">
      <c r="A58" s="4" t="s">
        <v>2107</v>
      </c>
      <c r="B58" s="48" t="s">
        <v>2194</v>
      </c>
    </row>
    <row r="59" spans="1:2">
      <c r="A59" s="55" t="s">
        <v>2114</v>
      </c>
      <c r="B59" s="48" t="s">
        <v>2138</v>
      </c>
    </row>
    <row r="60" spans="1:2">
      <c r="A60" s="4" t="s">
        <v>2115</v>
      </c>
      <c r="B60" s="48" t="s">
        <v>2124</v>
      </c>
    </row>
    <row r="61" spans="1:2">
      <c r="A61" s="4" t="s">
        <v>2116</v>
      </c>
      <c r="B61" s="48" t="s">
        <v>2229</v>
      </c>
    </row>
    <row r="62" spans="1:2">
      <c r="A62" s="55" t="s">
        <v>2125</v>
      </c>
      <c r="B62" s="48" t="s">
        <v>2108</v>
      </c>
    </row>
    <row r="63" spans="1:2">
      <c r="A63" s="4" t="s">
        <v>2126</v>
      </c>
      <c r="B63" s="48" t="s">
        <v>2108</v>
      </c>
    </row>
    <row r="64" spans="1:2">
      <c r="A64" s="4" t="s">
        <v>2127</v>
      </c>
      <c r="B64" s="48" t="s">
        <v>2194</v>
      </c>
    </row>
    <row r="65" spans="1:2">
      <c r="A65" s="84" t="s">
        <v>2310</v>
      </c>
      <c r="B65" s="48" t="s">
        <v>2311</v>
      </c>
    </row>
    <row r="66" spans="1:2">
      <c r="A66" s="4" t="s">
        <v>2312</v>
      </c>
      <c r="B66" s="48" t="s">
        <v>2313</v>
      </c>
    </row>
    <row r="67" spans="1:2">
      <c r="A67" s="4" t="s">
        <v>2314</v>
      </c>
      <c r="B67" s="48" t="s">
        <v>4723</v>
      </c>
    </row>
    <row r="68" spans="1:2">
      <c r="A68" s="84" t="s">
        <v>2846</v>
      </c>
      <c r="B68" s="48" t="s">
        <v>2830</v>
      </c>
    </row>
    <row r="69" spans="1:2">
      <c r="A69" s="48" t="s">
        <v>2844</v>
      </c>
      <c r="B69" s="48" t="s">
        <v>2843</v>
      </c>
    </row>
    <row r="70" spans="1:2">
      <c r="A70" s="48" t="s">
        <v>2845</v>
      </c>
      <c r="B70" s="18" t="s">
        <v>5089</v>
      </c>
    </row>
    <row r="71" spans="1:2">
      <c r="A71" s="84" t="s">
        <v>4372</v>
      </c>
      <c r="B71" s="48" t="s">
        <v>4384</v>
      </c>
    </row>
    <row r="72" spans="1:2">
      <c r="A72" s="48" t="s">
        <v>4373</v>
      </c>
      <c r="B72" s="18" t="s">
        <v>2860</v>
      </c>
    </row>
    <row r="73" spans="1:2">
      <c r="A73" s="48" t="s">
        <v>4374</v>
      </c>
      <c r="B73" s="18" t="s">
        <v>5089</v>
      </c>
    </row>
    <row r="74" spans="1:2">
      <c r="A74" s="84" t="s">
        <v>4375</v>
      </c>
      <c r="B74" s="18" t="s">
        <v>2865</v>
      </c>
    </row>
    <row r="75" spans="1:2">
      <c r="A75" s="48" t="s">
        <v>4376</v>
      </c>
      <c r="B75" s="18" t="s">
        <v>2861</v>
      </c>
    </row>
    <row r="76" spans="1:2">
      <c r="A76" s="48" t="s">
        <v>4377</v>
      </c>
      <c r="B76" s="18" t="s">
        <v>4826</v>
      </c>
    </row>
    <row r="77" spans="1:2">
      <c r="A77" s="84" t="s">
        <v>4378</v>
      </c>
      <c r="B77" s="18" t="s">
        <v>2831</v>
      </c>
    </row>
    <row r="78" spans="1:2">
      <c r="A78" t="s">
        <v>4379</v>
      </c>
      <c r="B78" s="18" t="s">
        <v>2859</v>
      </c>
    </row>
    <row r="79" spans="1:2">
      <c r="A79" s="48" t="s">
        <v>4380</v>
      </c>
      <c r="B79" s="18" t="s">
        <v>4583</v>
      </c>
    </row>
    <row r="80" spans="1:2">
      <c r="A80" s="84" t="s">
        <v>4381</v>
      </c>
      <c r="B80" s="18" t="s">
        <v>4617</v>
      </c>
    </row>
    <row r="81" spans="1:2">
      <c r="A81" t="s">
        <v>4382</v>
      </c>
      <c r="B81" t="s">
        <v>2864</v>
      </c>
    </row>
    <row r="82" spans="1:2">
      <c r="A82" s="48" t="s">
        <v>4383</v>
      </c>
      <c r="B82" s="18" t="s">
        <v>5101</v>
      </c>
    </row>
    <row r="83" spans="1:2">
      <c r="A83" s="84" t="s">
        <v>4508</v>
      </c>
      <c r="B83" s="18" t="s">
        <v>4370</v>
      </c>
    </row>
    <row r="84" spans="1:2">
      <c r="A84" s="18" t="s">
        <v>4509</v>
      </c>
      <c r="B84" t="s">
        <v>4371</v>
      </c>
    </row>
    <row r="85" spans="1:2">
      <c r="A85" s="48" t="s">
        <v>4510</v>
      </c>
      <c r="B85" s="18" t="s">
        <v>4999</v>
      </c>
    </row>
    <row r="86" spans="1:2">
      <c r="A86" s="84" t="s">
        <v>4511</v>
      </c>
      <c r="B86" s="18" t="s">
        <v>4408</v>
      </c>
    </row>
    <row r="87" spans="1:2">
      <c r="A87" s="18" t="s">
        <v>4512</v>
      </c>
      <c r="B87" s="18" t="s">
        <v>4404</v>
      </c>
    </row>
    <row r="88" spans="1:2">
      <c r="A88" s="48" t="s">
        <v>4513</v>
      </c>
      <c r="B88" s="18" t="s">
        <v>4518</v>
      </c>
    </row>
    <row r="89" spans="1:2">
      <c r="A89" s="84" t="s">
        <v>4520</v>
      </c>
      <c r="B89" s="18" t="s">
        <v>4409</v>
      </c>
    </row>
    <row r="90" spans="1:2">
      <c r="A90" s="18" t="s">
        <v>4521</v>
      </c>
      <c r="B90" s="18" t="s">
        <v>4406</v>
      </c>
    </row>
    <row r="91" spans="1:2">
      <c r="A91" s="48" t="s">
        <v>4522</v>
      </c>
      <c r="B91" s="18" t="s">
        <v>4518</v>
      </c>
    </row>
    <row r="92" spans="1:2">
      <c r="A92" s="84" t="s">
        <v>4527</v>
      </c>
      <c r="B92" s="18" t="s">
        <v>2867</v>
      </c>
    </row>
    <row r="93" spans="1:2">
      <c r="A93" s="18" t="s">
        <v>4528</v>
      </c>
      <c r="B93" s="18" t="s">
        <v>2863</v>
      </c>
    </row>
    <row r="94" spans="1:2">
      <c r="A94" s="48" t="s">
        <v>4529</v>
      </c>
      <c r="B94" s="18" t="s">
        <v>4539</v>
      </c>
    </row>
    <row r="95" spans="1:2">
      <c r="A95" s="84" t="s">
        <v>4668</v>
      </c>
      <c r="B95" s="18" t="s">
        <v>4667</v>
      </c>
    </row>
    <row r="96" spans="1:2">
      <c r="A96" s="18" t="s">
        <v>4669</v>
      </c>
      <c r="B96" s="18" t="s">
        <v>4671</v>
      </c>
    </row>
    <row r="97" spans="1:2">
      <c r="A97" s="48" t="s">
        <v>4670</v>
      </c>
      <c r="B97" s="18" t="s">
        <v>2266</v>
      </c>
    </row>
    <row r="98" spans="1:2">
      <c r="A98" s="84" t="s">
        <v>5015</v>
      </c>
      <c r="B98" s="18" t="s">
        <v>4981</v>
      </c>
    </row>
    <row r="99" spans="1:2">
      <c r="A99" s="18" t="s">
        <v>5016</v>
      </c>
      <c r="B99" s="18" t="s">
        <v>4965</v>
      </c>
    </row>
    <row r="100" spans="1:2">
      <c r="A100" s="48" t="s">
        <v>5017</v>
      </c>
      <c r="B100" s="18" t="s">
        <v>5038</v>
      </c>
    </row>
    <row r="101" spans="1:2">
      <c r="A101" s="84" t="s">
        <v>5154</v>
      </c>
      <c r="B101" s="18" t="s">
        <v>5152</v>
      </c>
    </row>
    <row r="102" spans="1:2">
      <c r="A102" s="18" t="s">
        <v>5155</v>
      </c>
      <c r="B102" s="18" t="s">
        <v>5153</v>
      </c>
    </row>
    <row r="103" spans="1:2">
      <c r="A103" s="48" t="s">
        <v>5156</v>
      </c>
      <c r="B103" s="18" t="s">
        <v>2226</v>
      </c>
    </row>
  </sheetData>
  <phoneticPr fontId="2" type="noConversion"/>
  <dataValidations count="1">
    <dataValidation type="list" allowBlank="1" showInputMessage="1" showErrorMessage="1" sqref="B30 B33 B9 B12 B18 B21 B36 B39 B15 B24 B27 B42 B45 B48 B51 B54 B57 B63 B60 B66 B69 B72" xr:uid="{00000000-0002-0000-0000-000000000000}">
      <formula1>ETAPElementXmlTags</formula1>
    </dataValidation>
  </dataValidations>
  <hyperlinks>
    <hyperlink ref="A8" location="Bus!R10" display="Device1_WorksheetName" xr:uid="{00000000-0004-0000-0000-000000000000}"/>
    <hyperlink ref="A11" location="Cable!AM10" display="Device2_WorksheetName" xr:uid="{00000000-0004-0000-0000-000001000000}"/>
    <hyperlink ref="A14" location="'Transmission Line'!BD10" display="Device3_WorksheetName" xr:uid="{00000000-0004-0000-0000-000002000000}"/>
    <hyperlink ref="A17" location="'Two-Winding Transformer'!BP10" display="Device4_WorksheetName" xr:uid="{00000000-0004-0000-0000-000003000000}"/>
    <hyperlink ref="A20" location="'Three-Winding Transformer'!AF10" display="Device5_WorksheetName" xr:uid="{00000000-0004-0000-0000-000004000000}"/>
    <hyperlink ref="A23" location="Reactor!P10" display="Device6_WorksheetName" xr:uid="{00000000-0004-0000-0000-000005000000}"/>
    <hyperlink ref="A26" location="Impedance!Q10" display="Device7_WorksheetName" xr:uid="{00000000-0004-0000-0000-000006000000}"/>
    <hyperlink ref="A29" location="'Induction Motor'!AP10" display="Device8_WorksheetName" xr:uid="{00000000-0004-0000-0000-000007000000}"/>
    <hyperlink ref="A35" location="'Static Load'!T10" display="Device10_WorksheetName" xr:uid="{00000000-0004-0000-0000-000008000000}"/>
    <hyperlink ref="A38" location="'Lumped Load'!AA10" display="Device11_WorksheetName" xr:uid="{00000000-0004-0000-0000-000009000000}"/>
    <hyperlink ref="A41" location="VFD!M10" display="Device12_WorksheetName" xr:uid="{00000000-0004-0000-0000-00000A000000}"/>
    <hyperlink ref="A44" location="MOV!AJ10" display="Device13_WorksheetName" xr:uid="{00000000-0004-0000-0000-00000B000000}"/>
    <hyperlink ref="A47" location="LVCB!Y10" display="Device14_WorksheetName" xr:uid="{00000000-0004-0000-0000-00000C000000}"/>
    <hyperlink ref="A50" location="HVCB!AI10" display="Device15_WorksheetName" xr:uid="{00000000-0004-0000-0000-00000D000000}"/>
    <hyperlink ref="A53" location="Fuse!X10" display="Device16_WorksheetName" xr:uid="{00000000-0004-0000-0000-00000E000000}"/>
    <hyperlink ref="A56" location="'Single Pole Switch'!M10" display="Device17_WorksheetName" xr:uid="{00000000-0004-0000-0000-00000F000000}"/>
    <hyperlink ref="A59" location="'Double Throw Switch'!N10" display="Device18_WorksheetName" xr:uid="{00000000-0004-0000-0000-000010000000}"/>
    <hyperlink ref="A62" location="Contactor!M10" display="Device19_WorksheetName" xr:uid="{00000000-0004-0000-0000-000011000000}"/>
    <hyperlink ref="A65" location="'Synchronous Generator'!AN10" display="Device20_WorksheetName" xr:uid="{00000000-0004-0000-0000-000012000000}"/>
    <hyperlink ref="A68" location="'Current Transformer'!L10" display="Device21_WorksheetName" xr:uid="{00000000-0004-0000-0000-000013000000}"/>
    <hyperlink ref="A71" location="'Potential Transformer'!L10" display="Device22_WorksheetName" xr:uid="{00000000-0004-0000-0000-000014000000}"/>
    <hyperlink ref="A74" location="Utility!U10" display="Device23_WorksheetName" xr:uid="{00000000-0004-0000-0000-000015000000}"/>
    <hyperlink ref="A77" location="'Universal Relay'!AV10" display="Device24_WorksheetName" xr:uid="{00000000-0004-0000-0000-000016000000}"/>
    <hyperlink ref="A80" location="'OL Heater_OL Relay'!AB10" display="Device25_WorksheetName" xr:uid="{00000000-0004-0000-0000-000017000000}"/>
    <hyperlink ref="A83" location="Recloser!AI10" display="Device26_WorksheetName" xr:uid="{00000000-0004-0000-0000-000018000000}"/>
    <hyperlink ref="A89" location="'Frequency Relay'!H10" display="Device28_WorksheetName" xr:uid="{00000000-0004-0000-0000-000019000000}"/>
    <hyperlink ref="A92" location="Capacitor!S10" display="Device29_WorksheetName" xr:uid="{00000000-0004-0000-0000-00001A000000}"/>
    <hyperlink ref="A95" location="Panel!Z10" display="Device30_WorksheetName" xr:uid="{00000000-0004-0000-0000-00001B000000}"/>
    <hyperlink ref="A32" location="'Synchronous Motor'!BH10" display="Device9_WorksheetName" xr:uid="{00000000-0004-0000-0000-00001C000000}"/>
    <hyperlink ref="A98" location="'Voltage Regulator'!V10" display="Device31_WorksheetName" xr:uid="{00000000-0004-0000-0000-00001D000000}"/>
    <hyperlink ref="A86" location="'Voltage Relay'!H10" display="Device27_WorksheetName" xr:uid="{00000000-0004-0000-0000-00001E000000}"/>
    <hyperlink ref="A101" location="'Voltage Regulator'!V10" display="Device31_WorksheetName" xr:uid="{00000000-0004-0000-0000-00001F000000}"/>
  </hyperlink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H992"/>
  <sheetViews>
    <sheetView workbookViewId="0">
      <selection activeCell="D11" sqref="D11"/>
    </sheetView>
  </sheetViews>
  <sheetFormatPr defaultRowHeight="12.5"/>
  <cols>
    <col min="1" max="1" width="22.7265625" customWidth="1"/>
    <col min="2" max="2" width="15.54296875" customWidth="1"/>
    <col min="4" max="4" width="20.1796875" customWidth="1"/>
    <col min="5" max="5" width="20" customWidth="1"/>
    <col min="6" max="6" width="15.453125" customWidth="1"/>
    <col min="7" max="7" width="15.81640625" customWidth="1"/>
    <col min="8" max="8" width="20.26953125" customWidth="1"/>
    <col min="9" max="9" width="17.81640625" customWidth="1"/>
    <col min="10" max="10" width="22.1796875" customWidth="1"/>
    <col min="11" max="11" width="23" customWidth="1"/>
    <col min="12" max="12" width="16.81640625" customWidth="1"/>
    <col min="13" max="13" width="24.453125" customWidth="1"/>
    <col min="14" max="14" width="21" customWidth="1"/>
    <col min="17" max="17" width="17.26953125" customWidth="1"/>
    <col min="18" max="18" width="22.81640625" customWidth="1"/>
    <col min="19" max="19" width="36.453125" bestFit="1" customWidth="1"/>
    <col min="20" max="20" width="40.26953125" bestFit="1" customWidth="1"/>
    <col min="21" max="21" width="19.26953125" bestFit="1" customWidth="1"/>
    <col min="22" max="22" width="14.54296875" bestFit="1" customWidth="1"/>
    <col min="23" max="23" width="35" bestFit="1" customWidth="1"/>
    <col min="24" max="24" width="32.54296875" bestFit="1" customWidth="1"/>
    <col min="25" max="25" width="20.81640625" bestFit="1" customWidth="1"/>
    <col min="26" max="26" width="20.453125" bestFit="1" customWidth="1"/>
  </cols>
  <sheetData>
    <row r="1" spans="1:2" ht="13">
      <c r="A1" s="1" t="s">
        <v>1813</v>
      </c>
    </row>
    <row r="2" spans="1:2" ht="13">
      <c r="A2" s="1"/>
    </row>
    <row r="3" spans="1:2" ht="13">
      <c r="A3" s="1" t="s">
        <v>1802</v>
      </c>
      <c r="B3" s="9">
        <v>60</v>
      </c>
    </row>
    <row r="4" spans="1:2" ht="13">
      <c r="A4" s="1" t="s">
        <v>1850</v>
      </c>
      <c r="B4" t="s">
        <v>1851</v>
      </c>
    </row>
    <row r="6" spans="1:2" ht="13">
      <c r="A6" s="1" t="s">
        <v>1809</v>
      </c>
    </row>
    <row r="7" spans="1:2">
      <c r="A7" t="s">
        <v>1797</v>
      </c>
    </row>
    <row r="8" spans="1:2">
      <c r="A8" t="s">
        <v>1798</v>
      </c>
    </row>
    <row r="9" spans="1:2">
      <c r="A9" t="s">
        <v>1799</v>
      </c>
    </row>
    <row r="10" spans="1:2">
      <c r="A10" t="s">
        <v>1800</v>
      </c>
    </row>
    <row r="11" spans="1:2">
      <c r="A11" t="s">
        <v>1801</v>
      </c>
    </row>
    <row r="12" spans="1:2">
      <c r="A12" t="s">
        <v>2146</v>
      </c>
    </row>
    <row r="13" spans="1:2">
      <c r="A13" t="s">
        <v>2147</v>
      </c>
    </row>
    <row r="14" spans="1:2">
      <c r="A14" t="s">
        <v>2148</v>
      </c>
    </row>
    <row r="15" spans="1:2">
      <c r="A15" t="s">
        <v>2149</v>
      </c>
    </row>
    <row r="16" spans="1:2">
      <c r="A16" t="s">
        <v>2150</v>
      </c>
    </row>
    <row r="18" spans="1:2" ht="13">
      <c r="A18" s="1" t="s">
        <v>1837</v>
      </c>
    </row>
    <row r="19" spans="1:2">
      <c r="A19" t="s">
        <v>2141</v>
      </c>
    </row>
    <row r="20" spans="1:2">
      <c r="A20" t="s">
        <v>2142</v>
      </c>
    </row>
    <row r="21" spans="1:2">
      <c r="A21" t="s">
        <v>2143</v>
      </c>
    </row>
    <row r="22" spans="1:2">
      <c r="A22" t="s">
        <v>2144</v>
      </c>
    </row>
    <row r="23" spans="1:2">
      <c r="A23" t="s">
        <v>2145</v>
      </c>
    </row>
    <row r="24" spans="1:2">
      <c r="A24" t="s">
        <v>1825</v>
      </c>
    </row>
    <row r="25" spans="1:2">
      <c r="A25" t="s">
        <v>1826</v>
      </c>
    </row>
    <row r="26" spans="1:2">
      <c r="A26" t="s">
        <v>1827</v>
      </c>
    </row>
    <row r="27" spans="1:2">
      <c r="A27" t="s">
        <v>1828</v>
      </c>
    </row>
    <row r="28" spans="1:2">
      <c r="A28" t="s">
        <v>1829</v>
      </c>
    </row>
    <row r="30" spans="1:2" ht="13">
      <c r="A30" s="1" t="s">
        <v>1836</v>
      </c>
    </row>
    <row r="31" spans="1:2">
      <c r="A31" t="s">
        <v>1870</v>
      </c>
      <c r="B31" t="s">
        <v>1838</v>
      </c>
    </row>
    <row r="32" spans="1:2">
      <c r="A32" t="s">
        <v>1871</v>
      </c>
      <c r="B32" t="s">
        <v>1839</v>
      </c>
    </row>
    <row r="33" spans="1:2">
      <c r="A33" t="s">
        <v>1872</v>
      </c>
      <c r="B33" t="s">
        <v>1516</v>
      </c>
    </row>
    <row r="34" spans="1:2">
      <c r="A34" t="s">
        <v>1873</v>
      </c>
      <c r="B34" t="s">
        <v>1849</v>
      </c>
    </row>
    <row r="35" spans="1:2">
      <c r="A35" t="s">
        <v>1874</v>
      </c>
      <c r="B35" t="s">
        <v>1840</v>
      </c>
    </row>
    <row r="36" spans="1:2">
      <c r="A36" t="s">
        <v>1875</v>
      </c>
      <c r="B36" t="s">
        <v>1841</v>
      </c>
    </row>
    <row r="37" spans="1:2">
      <c r="A37" t="s">
        <v>1876</v>
      </c>
      <c r="B37" t="s">
        <v>1842</v>
      </c>
    </row>
    <row r="38" spans="1:2">
      <c r="A38" t="s">
        <v>1877</v>
      </c>
      <c r="B38" t="s">
        <v>1843</v>
      </c>
    </row>
    <row r="39" spans="1:2">
      <c r="A39" t="s">
        <v>1878</v>
      </c>
      <c r="B39" t="s">
        <v>1844</v>
      </c>
    </row>
    <row r="40" spans="1:2">
      <c r="A40" t="s">
        <v>1879</v>
      </c>
      <c r="B40" t="s">
        <v>1845</v>
      </c>
    </row>
    <row r="42" spans="1:2" ht="13">
      <c r="A42" s="1" t="s">
        <v>1814</v>
      </c>
    </row>
    <row r="43" spans="1:2">
      <c r="A43" t="s">
        <v>5189</v>
      </c>
    </row>
    <row r="44" spans="1:2">
      <c r="A44" t="s">
        <v>5190</v>
      </c>
    </row>
    <row r="45" spans="1:2">
      <c r="A45" t="s">
        <v>5191</v>
      </c>
    </row>
    <row r="46" spans="1:2">
      <c r="A46" t="s">
        <v>5192</v>
      </c>
      <c r="B46" s="2">
        <v>45699</v>
      </c>
    </row>
    <row r="47" spans="1:2">
      <c r="A47" t="s">
        <v>5193</v>
      </c>
    </row>
    <row r="48" spans="1:2">
      <c r="A48" t="s">
        <v>5194</v>
      </c>
      <c r="B48" t="s">
        <v>5195</v>
      </c>
    </row>
    <row r="49" spans="1:2">
      <c r="A49" t="s">
        <v>5196</v>
      </c>
      <c r="B49">
        <v>0</v>
      </c>
    </row>
    <row r="50" spans="1:2">
      <c r="A50" t="s">
        <v>5197</v>
      </c>
      <c r="B50">
        <v>60</v>
      </c>
    </row>
    <row r="51" spans="1:2">
      <c r="A51" t="s">
        <v>5198</v>
      </c>
      <c r="B51">
        <v>1</v>
      </c>
    </row>
    <row r="52" spans="1:2">
      <c r="A52" t="s">
        <v>5199</v>
      </c>
      <c r="B52" t="s">
        <v>5200</v>
      </c>
    </row>
    <row r="54" spans="1:2" ht="13">
      <c r="A54" s="1" t="s">
        <v>1819</v>
      </c>
    </row>
    <row r="55" spans="1:2">
      <c r="A55" s="18" t="s">
        <v>1545</v>
      </c>
    </row>
    <row r="56" spans="1:2">
      <c r="A56" t="s">
        <v>1807</v>
      </c>
    </row>
    <row r="57" spans="1:2">
      <c r="A57" t="s">
        <v>1204</v>
      </c>
    </row>
    <row r="58" spans="1:2">
      <c r="A58" t="s">
        <v>1808</v>
      </c>
    </row>
    <row r="59" spans="1:2">
      <c r="A59" s="18" t="s">
        <v>933</v>
      </c>
    </row>
    <row r="60" spans="1:2">
      <c r="A60" s="18" t="s">
        <v>1355</v>
      </c>
    </row>
    <row r="61" spans="1:2">
      <c r="A61" s="18" t="s">
        <v>1404</v>
      </c>
    </row>
    <row r="62" spans="1:2">
      <c r="A62" t="s">
        <v>1803</v>
      </c>
    </row>
    <row r="63" spans="1:2">
      <c r="A63" t="s">
        <v>1806</v>
      </c>
    </row>
    <row r="64" spans="1:2">
      <c r="A64" t="s">
        <v>1046</v>
      </c>
    </row>
    <row r="65" spans="1:1">
      <c r="A65" t="s">
        <v>934</v>
      </c>
    </row>
    <row r="66" spans="1:1">
      <c r="A66" t="s">
        <v>1185</v>
      </c>
    </row>
    <row r="67" spans="1:1">
      <c r="A67" t="s">
        <v>948</v>
      </c>
    </row>
    <row r="68" spans="1:1">
      <c r="A68" t="s">
        <v>245</v>
      </c>
    </row>
    <row r="69" spans="1:1">
      <c r="A69" t="s">
        <v>2026</v>
      </c>
    </row>
    <row r="70" spans="1:1">
      <c r="A70" t="s">
        <v>2079</v>
      </c>
    </row>
    <row r="71" spans="1:1">
      <c r="A71" t="s">
        <v>2092</v>
      </c>
    </row>
    <row r="72" spans="1:1">
      <c r="A72" s="18" t="s">
        <v>2124</v>
      </c>
    </row>
    <row r="73" spans="1:1">
      <c r="A73" s="18" t="s">
        <v>2108</v>
      </c>
    </row>
    <row r="74" spans="1:1">
      <c r="A74" t="s">
        <v>2313</v>
      </c>
    </row>
    <row r="75" spans="1:1">
      <c r="A75" s="18" t="s">
        <v>2843</v>
      </c>
    </row>
    <row r="76" spans="1:1">
      <c r="A76" s="18" t="s">
        <v>2860</v>
      </c>
    </row>
    <row r="77" spans="1:1">
      <c r="A77" s="18" t="s">
        <v>2861</v>
      </c>
    </row>
    <row r="78" spans="1:1">
      <c r="A78" s="18" t="s">
        <v>2859</v>
      </c>
    </row>
    <row r="79" spans="1:1">
      <c r="A79" t="s">
        <v>2864</v>
      </c>
    </row>
    <row r="80" spans="1:1">
      <c r="A80" s="18" t="s">
        <v>4371</v>
      </c>
    </row>
    <row r="81" spans="1:34">
      <c r="A81" s="18" t="s">
        <v>4404</v>
      </c>
    </row>
    <row r="82" spans="1:34">
      <c r="A82" s="18" t="s">
        <v>4406</v>
      </c>
    </row>
    <row r="83" spans="1:34">
      <c r="A83" s="18" t="s">
        <v>2863</v>
      </c>
    </row>
    <row r="84" spans="1:34">
      <c r="A84" s="18" t="s">
        <v>4405</v>
      </c>
    </row>
    <row r="85" spans="1:34">
      <c r="A85" s="18" t="s">
        <v>4407</v>
      </c>
    </row>
    <row r="86" spans="1:34">
      <c r="A86" s="18" t="s">
        <v>2862</v>
      </c>
    </row>
    <row r="88" spans="1:34" ht="13">
      <c r="A88" s="1" t="s">
        <v>1820</v>
      </c>
    </row>
    <row r="89" spans="1:34">
      <c r="A89" t="s">
        <v>1804</v>
      </c>
    </row>
    <row r="90" spans="1:34">
      <c r="A90" t="s">
        <v>1805</v>
      </c>
    </row>
    <row r="92" spans="1:34" ht="13">
      <c r="A92" s="1" t="s">
        <v>1545</v>
      </c>
      <c r="B92" s="1" t="s">
        <v>1803</v>
      </c>
      <c r="C92" s="1" t="s">
        <v>1807</v>
      </c>
      <c r="D92" s="1" t="s">
        <v>598</v>
      </c>
      <c r="E92" s="1" t="s">
        <v>864</v>
      </c>
      <c r="F92" s="1" t="s">
        <v>935</v>
      </c>
      <c r="G92" s="1" t="s">
        <v>1047</v>
      </c>
      <c r="H92" s="1" t="s">
        <v>1204</v>
      </c>
      <c r="I92" s="1" t="s">
        <v>1404</v>
      </c>
      <c r="J92" s="1" t="s">
        <v>1355</v>
      </c>
      <c r="K92" s="1" t="s">
        <v>1129</v>
      </c>
      <c r="L92" s="1" t="s">
        <v>948</v>
      </c>
      <c r="M92" s="1" t="s">
        <v>245</v>
      </c>
      <c r="N92" s="1" t="s">
        <v>2026</v>
      </c>
      <c r="O92" s="1" t="s">
        <v>2079</v>
      </c>
      <c r="Q92" s="1" t="s">
        <v>2092</v>
      </c>
      <c r="R92" s="1" t="s">
        <v>2108</v>
      </c>
      <c r="S92" s="1" t="s">
        <v>2117</v>
      </c>
      <c r="T92" s="1" t="s">
        <v>2311</v>
      </c>
      <c r="U92" s="1" t="s">
        <v>2830</v>
      </c>
      <c r="V92" s="1" t="s">
        <v>2831</v>
      </c>
      <c r="W92" s="1" t="s">
        <v>2865</v>
      </c>
      <c r="X92" s="1" t="s">
        <v>2866</v>
      </c>
      <c r="Y92" s="1" t="s">
        <v>2867</v>
      </c>
      <c r="Z92" s="1" t="s">
        <v>4384</v>
      </c>
      <c r="AA92" s="1" t="s">
        <v>4370</v>
      </c>
      <c r="AB92" s="1" t="s">
        <v>4408</v>
      </c>
      <c r="AC92" s="1" t="s">
        <v>4409</v>
      </c>
      <c r="AD92" s="1" t="s">
        <v>4410</v>
      </c>
      <c r="AE92" s="1" t="s">
        <v>4411</v>
      </c>
      <c r="AF92" s="1" t="s">
        <v>4618</v>
      </c>
      <c r="AG92" s="1" t="s">
        <v>4667</v>
      </c>
      <c r="AH92" s="1" t="s">
        <v>4965</v>
      </c>
    </row>
    <row r="93" spans="1:34" ht="13.5">
      <c r="A93" s="18" t="s">
        <v>1542</v>
      </c>
      <c r="B93" s="7" t="s">
        <v>1665</v>
      </c>
      <c r="C93" s="18" t="s">
        <v>177</v>
      </c>
      <c r="D93" s="32" t="s">
        <v>53</v>
      </c>
      <c r="E93" s="32" t="s">
        <v>53</v>
      </c>
      <c r="F93" s="32" t="s">
        <v>53</v>
      </c>
      <c r="G93" s="32" t="s">
        <v>1083</v>
      </c>
      <c r="H93" s="32" t="s">
        <v>1235</v>
      </c>
      <c r="I93" s="32" t="s">
        <v>53</v>
      </c>
      <c r="J93" s="32" t="s">
        <v>53</v>
      </c>
      <c r="K93" s="32" t="s">
        <v>1130</v>
      </c>
      <c r="L93" s="32" t="s">
        <v>53</v>
      </c>
      <c r="M93" s="32" t="s">
        <v>53</v>
      </c>
      <c r="N93" s="32" t="s">
        <v>2028</v>
      </c>
      <c r="O93" s="32" t="s">
        <v>53</v>
      </c>
      <c r="Q93" s="32" t="s">
        <v>53</v>
      </c>
      <c r="R93" s="32" t="s">
        <v>53</v>
      </c>
      <c r="S93" s="32" t="s">
        <v>53</v>
      </c>
      <c r="T93" s="32" t="s">
        <v>2315</v>
      </c>
      <c r="U93" t="s">
        <v>1542</v>
      </c>
      <c r="V93" t="s">
        <v>2868</v>
      </c>
      <c r="W93" t="s">
        <v>1542</v>
      </c>
      <c r="X93" t="s">
        <v>1542</v>
      </c>
      <c r="Y93" t="s">
        <v>1542</v>
      </c>
      <c r="Z93" t="s">
        <v>1542</v>
      </c>
      <c r="AA93" t="s">
        <v>1542</v>
      </c>
      <c r="AB93" t="s">
        <v>1542</v>
      </c>
      <c r="AC93" t="s">
        <v>1542</v>
      </c>
      <c r="AD93" t="s">
        <v>1542</v>
      </c>
      <c r="AE93" t="s">
        <v>1542</v>
      </c>
      <c r="AF93" t="s">
        <v>2868</v>
      </c>
      <c r="AG93" t="s">
        <v>1542</v>
      </c>
      <c r="AH93" t="s">
        <v>2574</v>
      </c>
    </row>
    <row r="94" spans="1:34" ht="13.5">
      <c r="A94" s="18" t="s">
        <v>1543</v>
      </c>
      <c r="B94" s="7" t="s">
        <v>1666</v>
      </c>
      <c r="C94" s="18" t="s">
        <v>53</v>
      </c>
      <c r="D94" s="32" t="s">
        <v>54</v>
      </c>
      <c r="E94" s="32" t="s">
        <v>54</v>
      </c>
      <c r="F94" s="32" t="s">
        <v>54</v>
      </c>
      <c r="G94" s="32" t="s">
        <v>1084</v>
      </c>
      <c r="H94" s="32" t="s">
        <v>1236</v>
      </c>
      <c r="I94" s="32" t="s">
        <v>54</v>
      </c>
      <c r="J94" s="32" t="s">
        <v>54</v>
      </c>
      <c r="K94" s="32" t="s">
        <v>1131</v>
      </c>
      <c r="L94" s="32" t="s">
        <v>54</v>
      </c>
      <c r="M94" s="32" t="s">
        <v>54</v>
      </c>
      <c r="N94" s="32" t="s">
        <v>2029</v>
      </c>
      <c r="O94" s="32" t="s">
        <v>54</v>
      </c>
      <c r="Q94" s="32" t="s">
        <v>54</v>
      </c>
      <c r="R94" s="32" t="s">
        <v>54</v>
      </c>
      <c r="S94" s="32" t="s">
        <v>54</v>
      </c>
      <c r="T94" s="32" t="s">
        <v>2316</v>
      </c>
      <c r="U94" t="s">
        <v>1543</v>
      </c>
      <c r="V94" t="s">
        <v>2869</v>
      </c>
      <c r="W94" t="s">
        <v>1543</v>
      </c>
      <c r="X94" t="s">
        <v>1543</v>
      </c>
      <c r="Y94" t="s">
        <v>1543</v>
      </c>
      <c r="Z94" t="s">
        <v>1543</v>
      </c>
      <c r="AA94" t="s">
        <v>1543</v>
      </c>
      <c r="AB94" t="s">
        <v>1543</v>
      </c>
      <c r="AC94" t="s">
        <v>1543</v>
      </c>
      <c r="AD94" t="s">
        <v>1543</v>
      </c>
      <c r="AE94" t="s">
        <v>1543</v>
      </c>
      <c r="AF94" t="s">
        <v>2869</v>
      </c>
      <c r="AG94" t="s">
        <v>1543</v>
      </c>
      <c r="AH94" t="s">
        <v>2575</v>
      </c>
    </row>
    <row r="95" spans="1:34" ht="13.5">
      <c r="A95" s="18" t="s">
        <v>1968</v>
      </c>
      <c r="B95" s="7" t="s">
        <v>1667</v>
      </c>
      <c r="C95" s="18" t="s">
        <v>54</v>
      </c>
      <c r="D95" s="32" t="s">
        <v>705</v>
      </c>
      <c r="E95" s="32" t="s">
        <v>602</v>
      </c>
      <c r="F95" s="32" t="s">
        <v>936</v>
      </c>
      <c r="G95" s="32" t="s">
        <v>1085</v>
      </c>
      <c r="H95" s="32" t="s">
        <v>177</v>
      </c>
      <c r="I95" s="32" t="s">
        <v>1405</v>
      </c>
      <c r="J95" s="32" t="s">
        <v>936</v>
      </c>
      <c r="K95" s="32" t="s">
        <v>1158</v>
      </c>
      <c r="L95" s="32" t="s">
        <v>937</v>
      </c>
      <c r="M95" s="32" t="s">
        <v>246</v>
      </c>
      <c r="N95" s="32" t="s">
        <v>2030</v>
      </c>
      <c r="O95" s="32" t="s">
        <v>602</v>
      </c>
      <c r="Q95" s="32" t="s">
        <v>712</v>
      </c>
      <c r="R95" s="32" t="s">
        <v>203</v>
      </c>
      <c r="S95" s="32" t="s">
        <v>712</v>
      </c>
      <c r="T95" s="32" t="s">
        <v>2317</v>
      </c>
      <c r="U95" t="s">
        <v>2834</v>
      </c>
      <c r="V95" t="s">
        <v>2870</v>
      </c>
      <c r="W95" t="s">
        <v>2871</v>
      </c>
      <c r="X95" t="s">
        <v>2872</v>
      </c>
      <c r="Y95" t="s">
        <v>1545</v>
      </c>
      <c r="Z95" t="s">
        <v>2873</v>
      </c>
      <c r="AA95" t="s">
        <v>3870</v>
      </c>
      <c r="AB95" t="s">
        <v>1546</v>
      </c>
      <c r="AC95" t="s">
        <v>1546</v>
      </c>
      <c r="AD95" t="s">
        <v>1546</v>
      </c>
      <c r="AE95" t="s">
        <v>2896</v>
      </c>
      <c r="AF95" t="s">
        <v>2870</v>
      </c>
      <c r="AG95" t="s">
        <v>2259</v>
      </c>
      <c r="AH95" t="s">
        <v>1522</v>
      </c>
    </row>
    <row r="96" spans="1:34" ht="13.5">
      <c r="A96" s="18" t="s">
        <v>1930</v>
      </c>
      <c r="B96" s="7" t="s">
        <v>1542</v>
      </c>
      <c r="C96" s="18" t="s">
        <v>55</v>
      </c>
      <c r="D96" s="32" t="s">
        <v>706</v>
      </c>
      <c r="E96" s="32" t="s">
        <v>712</v>
      </c>
      <c r="F96" s="32" t="s">
        <v>203</v>
      </c>
      <c r="G96" s="32" t="s">
        <v>53</v>
      </c>
      <c r="H96" s="32" t="s">
        <v>53</v>
      </c>
      <c r="I96" s="32" t="s">
        <v>72</v>
      </c>
      <c r="J96" s="32" t="s">
        <v>72</v>
      </c>
      <c r="K96" s="32" t="s">
        <v>53</v>
      </c>
      <c r="L96" s="32" t="s">
        <v>72</v>
      </c>
      <c r="M96" s="32" t="s">
        <v>247</v>
      </c>
      <c r="N96" s="32" t="s">
        <v>53</v>
      </c>
      <c r="O96" s="32" t="s">
        <v>203</v>
      </c>
      <c r="Q96" s="32" t="s">
        <v>72</v>
      </c>
      <c r="R96" s="32" t="s">
        <v>72</v>
      </c>
      <c r="S96" s="32" t="s">
        <v>72</v>
      </c>
      <c r="T96" s="32" t="s">
        <v>1542</v>
      </c>
      <c r="U96" t="s">
        <v>2835</v>
      </c>
      <c r="V96" t="s">
        <v>2874</v>
      </c>
      <c r="W96" t="s">
        <v>1545</v>
      </c>
      <c r="X96" t="s">
        <v>2875</v>
      </c>
      <c r="Y96" t="s">
        <v>1546</v>
      </c>
      <c r="Z96" t="s">
        <v>1546</v>
      </c>
      <c r="AA96" t="s">
        <v>3871</v>
      </c>
      <c r="AB96" t="s">
        <v>1547</v>
      </c>
      <c r="AC96" t="s">
        <v>1547</v>
      </c>
      <c r="AD96" t="s">
        <v>1547</v>
      </c>
      <c r="AE96" t="s">
        <v>2898</v>
      </c>
      <c r="AF96" t="s">
        <v>2874</v>
      </c>
      <c r="AG96" t="s">
        <v>1546</v>
      </c>
      <c r="AH96" t="s">
        <v>1523</v>
      </c>
    </row>
    <row r="97" spans="1:34" ht="13.5">
      <c r="A97" s="18" t="s">
        <v>1931</v>
      </c>
      <c r="B97" s="7" t="s">
        <v>1543</v>
      </c>
      <c r="C97" s="18" t="s">
        <v>178</v>
      </c>
      <c r="D97" s="32" t="s">
        <v>707</v>
      </c>
      <c r="E97" s="32" t="s">
        <v>72</v>
      </c>
      <c r="F97" s="32" t="s">
        <v>937</v>
      </c>
      <c r="G97" s="32" t="s">
        <v>54</v>
      </c>
      <c r="H97" s="32" t="s">
        <v>54</v>
      </c>
      <c r="I97" s="32" t="s">
        <v>73</v>
      </c>
      <c r="J97" s="32" t="s">
        <v>73</v>
      </c>
      <c r="K97" s="32" t="s">
        <v>54</v>
      </c>
      <c r="L97" s="32" t="s">
        <v>73</v>
      </c>
      <c r="M97" s="32" t="s">
        <v>248</v>
      </c>
      <c r="N97" s="32" t="s">
        <v>54</v>
      </c>
      <c r="O97" s="32" t="s">
        <v>2036</v>
      </c>
      <c r="Q97" s="32" t="s">
        <v>73</v>
      </c>
      <c r="R97" s="32" t="s">
        <v>73</v>
      </c>
      <c r="S97" s="32" t="s">
        <v>73</v>
      </c>
      <c r="T97" s="32" t="s">
        <v>1543</v>
      </c>
      <c r="U97" t="s">
        <v>2836</v>
      </c>
      <c r="V97" t="s">
        <v>2876</v>
      </c>
      <c r="W97" t="s">
        <v>1546</v>
      </c>
      <c r="X97" t="s">
        <v>1931</v>
      </c>
      <c r="Y97" t="s">
        <v>1547</v>
      </c>
      <c r="Z97" t="s">
        <v>1547</v>
      </c>
      <c r="AA97" t="s">
        <v>3872</v>
      </c>
      <c r="AB97" t="s">
        <v>1548</v>
      </c>
      <c r="AC97" t="s">
        <v>1548</v>
      </c>
      <c r="AD97" t="s">
        <v>1548</v>
      </c>
      <c r="AE97" t="s">
        <v>2900</v>
      </c>
      <c r="AF97" t="s">
        <v>2876</v>
      </c>
      <c r="AG97" t="s">
        <v>1547</v>
      </c>
      <c r="AH97" t="s">
        <v>1524</v>
      </c>
    </row>
    <row r="98" spans="1:34" ht="13.5">
      <c r="A98" s="18" t="s">
        <v>1969</v>
      </c>
      <c r="B98" s="7" t="s">
        <v>1544</v>
      </c>
      <c r="C98" s="18" t="s">
        <v>179</v>
      </c>
      <c r="D98" s="32" t="s">
        <v>708</v>
      </c>
      <c r="E98" s="32" t="s">
        <v>73</v>
      </c>
      <c r="F98" s="32" t="s">
        <v>72</v>
      </c>
      <c r="G98" s="32" t="s">
        <v>1086</v>
      </c>
      <c r="H98" s="32" t="s">
        <v>707</v>
      </c>
      <c r="I98" s="32" t="s">
        <v>1406</v>
      </c>
      <c r="J98" s="32" t="s">
        <v>1406</v>
      </c>
      <c r="K98" s="32" t="s">
        <v>1132</v>
      </c>
      <c r="L98" s="32" t="s">
        <v>78</v>
      </c>
      <c r="M98" s="32" t="s">
        <v>602</v>
      </c>
      <c r="N98" s="32" t="s">
        <v>602</v>
      </c>
      <c r="O98" s="32" t="s">
        <v>72</v>
      </c>
      <c r="Q98" s="32" t="s">
        <v>78</v>
      </c>
      <c r="R98" s="32" t="s">
        <v>78</v>
      </c>
      <c r="S98" s="32" t="s">
        <v>78</v>
      </c>
      <c r="T98" s="32" t="s">
        <v>1669</v>
      </c>
      <c r="U98" t="s">
        <v>1546</v>
      </c>
      <c r="V98" t="s">
        <v>2877</v>
      </c>
      <c r="W98" t="s">
        <v>1547</v>
      </c>
      <c r="X98" t="s">
        <v>1669</v>
      </c>
      <c r="Y98" t="s">
        <v>2878</v>
      </c>
      <c r="Z98" t="s">
        <v>1548</v>
      </c>
      <c r="AA98" t="s">
        <v>3873</v>
      </c>
      <c r="AB98" t="s">
        <v>2881</v>
      </c>
      <c r="AC98" t="s">
        <v>2881</v>
      </c>
      <c r="AD98" t="s">
        <v>2881</v>
      </c>
      <c r="AE98" t="s">
        <v>2902</v>
      </c>
      <c r="AF98" t="s">
        <v>2877</v>
      </c>
      <c r="AG98" t="s">
        <v>1548</v>
      </c>
      <c r="AH98" t="s">
        <v>1525</v>
      </c>
    </row>
    <row r="99" spans="1:34" ht="13.5">
      <c r="A99" s="18" t="s">
        <v>1669</v>
      </c>
      <c r="B99" s="7" t="s">
        <v>1668</v>
      </c>
      <c r="C99" s="18" t="s">
        <v>180</v>
      </c>
      <c r="D99" s="32" t="s">
        <v>602</v>
      </c>
      <c r="E99" s="32" t="s">
        <v>78</v>
      </c>
      <c r="F99" s="32" t="s">
        <v>73</v>
      </c>
      <c r="G99" s="32" t="s">
        <v>1087</v>
      </c>
      <c r="H99" s="32" t="s">
        <v>180</v>
      </c>
      <c r="I99" s="32" t="s">
        <v>78</v>
      </c>
      <c r="J99" s="32" t="s">
        <v>78</v>
      </c>
      <c r="K99" s="32" t="s">
        <v>1159</v>
      </c>
      <c r="L99" s="32" t="s">
        <v>949</v>
      </c>
      <c r="M99" s="32" t="s">
        <v>249</v>
      </c>
      <c r="N99" s="32" t="s">
        <v>2031</v>
      </c>
      <c r="O99" s="32" t="s">
        <v>73</v>
      </c>
      <c r="Q99" s="32" t="s">
        <v>252</v>
      </c>
      <c r="R99" s="32" t="s">
        <v>1210</v>
      </c>
      <c r="S99" s="32" t="s">
        <v>252</v>
      </c>
      <c r="T99" s="32" t="s">
        <v>1545</v>
      </c>
      <c r="U99" t="s">
        <v>1547</v>
      </c>
      <c r="V99" t="s">
        <v>2879</v>
      </c>
      <c r="W99" t="s">
        <v>1548</v>
      </c>
      <c r="X99" t="s">
        <v>2880</v>
      </c>
      <c r="Y99" t="s">
        <v>1548</v>
      </c>
      <c r="Z99" t="s">
        <v>2881</v>
      </c>
      <c r="AA99" t="s">
        <v>3874</v>
      </c>
      <c r="AB99" t="s">
        <v>2891</v>
      </c>
      <c r="AC99" t="s">
        <v>2891</v>
      </c>
      <c r="AD99" t="s">
        <v>4414</v>
      </c>
      <c r="AE99" t="s">
        <v>2903</v>
      </c>
      <c r="AF99" t="s">
        <v>2879</v>
      </c>
      <c r="AG99" t="s">
        <v>2881</v>
      </c>
      <c r="AH99" t="s">
        <v>1928</v>
      </c>
    </row>
    <row r="100" spans="1:34" ht="13.5">
      <c r="A100" s="18" t="s">
        <v>1970</v>
      </c>
      <c r="B100" s="7" t="s">
        <v>1669</v>
      </c>
      <c r="C100" s="18" t="s">
        <v>181</v>
      </c>
      <c r="D100" s="32" t="s">
        <v>603</v>
      </c>
      <c r="E100" s="32" t="s">
        <v>610</v>
      </c>
      <c r="F100" s="32" t="s">
        <v>78</v>
      </c>
      <c r="G100" s="32" t="s">
        <v>1088</v>
      </c>
      <c r="H100" s="32" t="s">
        <v>1237</v>
      </c>
      <c r="I100" s="32" t="s">
        <v>83</v>
      </c>
      <c r="J100" s="32" t="s">
        <v>1259</v>
      </c>
      <c r="K100" s="32" t="s">
        <v>1133</v>
      </c>
      <c r="L100" s="32" t="s">
        <v>950</v>
      </c>
      <c r="M100" s="32" t="s">
        <v>250</v>
      </c>
      <c r="N100" s="32" t="s">
        <v>2032</v>
      </c>
      <c r="O100" s="32" t="s">
        <v>1406</v>
      </c>
      <c r="Q100" s="32" t="s">
        <v>1049</v>
      </c>
      <c r="R100" s="32" t="s">
        <v>252</v>
      </c>
      <c r="S100" s="32" t="s">
        <v>1049</v>
      </c>
      <c r="T100" s="32" t="s">
        <v>2318</v>
      </c>
      <c r="U100" t="s">
        <v>1548</v>
      </c>
      <c r="V100" t="s">
        <v>2882</v>
      </c>
      <c r="W100" t="s">
        <v>2328</v>
      </c>
      <c r="X100" t="s">
        <v>2883</v>
      </c>
      <c r="Y100" t="s">
        <v>2884</v>
      </c>
      <c r="Z100" t="s">
        <v>1940</v>
      </c>
      <c r="AA100" t="s">
        <v>3875</v>
      </c>
      <c r="AB100" t="s">
        <v>4412</v>
      </c>
      <c r="AC100" t="s">
        <v>4412</v>
      </c>
      <c r="AD100" t="s">
        <v>2891</v>
      </c>
      <c r="AE100" t="s">
        <v>2905</v>
      </c>
      <c r="AF100" t="s">
        <v>1542</v>
      </c>
      <c r="AG100" t="s">
        <v>2888</v>
      </c>
      <c r="AH100" t="s">
        <v>4858</v>
      </c>
    </row>
    <row r="101" spans="1:34" ht="13.5">
      <c r="A101" s="18" t="s">
        <v>1932</v>
      </c>
      <c r="B101" s="7" t="s">
        <v>1618</v>
      </c>
      <c r="C101" s="18" t="s">
        <v>182</v>
      </c>
      <c r="D101" s="32" t="s">
        <v>604</v>
      </c>
      <c r="E101" s="32" t="s">
        <v>611</v>
      </c>
      <c r="F101" s="32" t="s">
        <v>612</v>
      </c>
      <c r="G101" s="32" t="s">
        <v>203</v>
      </c>
      <c r="H101" s="32" t="s">
        <v>1238</v>
      </c>
      <c r="I101" s="32" t="s">
        <v>84</v>
      </c>
      <c r="J101" s="32" t="s">
        <v>83</v>
      </c>
      <c r="K101" s="32" t="s">
        <v>1134</v>
      </c>
      <c r="L101" s="32" t="s">
        <v>1049</v>
      </c>
      <c r="M101" s="32" t="s">
        <v>203</v>
      </c>
      <c r="N101" s="32" t="s">
        <v>2033</v>
      </c>
      <c r="O101" s="32" t="s">
        <v>78</v>
      </c>
      <c r="Q101" s="32" t="s">
        <v>83</v>
      </c>
      <c r="R101" s="32" t="s">
        <v>83</v>
      </c>
      <c r="S101" s="32" t="s">
        <v>83</v>
      </c>
      <c r="T101" s="32" t="s">
        <v>2319</v>
      </c>
      <c r="U101" s="18" t="s">
        <v>2881</v>
      </c>
      <c r="V101" t="s">
        <v>2885</v>
      </c>
      <c r="W101" t="s">
        <v>1935</v>
      </c>
      <c r="X101" t="s">
        <v>2886</v>
      </c>
      <c r="Y101" t="s">
        <v>2881</v>
      </c>
      <c r="Z101" t="s">
        <v>1535</v>
      </c>
      <c r="AA101" t="s">
        <v>3876</v>
      </c>
      <c r="AB101" t="s">
        <v>1535</v>
      </c>
      <c r="AC101" t="s">
        <v>1535</v>
      </c>
      <c r="AD101" t="s">
        <v>1535</v>
      </c>
      <c r="AE101" t="s">
        <v>1546</v>
      </c>
      <c r="AF101" t="s">
        <v>1543</v>
      </c>
      <c r="AG101" t="s">
        <v>4619</v>
      </c>
      <c r="AH101" t="s">
        <v>1526</v>
      </c>
    </row>
    <row r="102" spans="1:34" ht="13.5">
      <c r="A102" s="18" t="s">
        <v>1933</v>
      </c>
      <c r="B102" s="7" t="s">
        <v>1619</v>
      </c>
      <c r="C102" s="18" t="s">
        <v>183</v>
      </c>
      <c r="D102" s="32" t="s">
        <v>605</v>
      </c>
      <c r="E102" s="32" t="s">
        <v>612</v>
      </c>
      <c r="F102" s="32" t="s">
        <v>938</v>
      </c>
      <c r="G102" s="32" t="s">
        <v>937</v>
      </c>
      <c r="H102" s="32" t="s">
        <v>203</v>
      </c>
      <c r="I102" s="32" t="s">
        <v>42</v>
      </c>
      <c r="J102" s="32" t="s">
        <v>84</v>
      </c>
      <c r="K102" s="32" t="s">
        <v>72</v>
      </c>
      <c r="L102" s="32" t="s">
        <v>951</v>
      </c>
      <c r="M102" s="32" t="s">
        <v>342</v>
      </c>
      <c r="N102" s="32" t="s">
        <v>2034</v>
      </c>
      <c r="O102" s="32" t="s">
        <v>83</v>
      </c>
      <c r="Q102" s="32" t="s">
        <v>84</v>
      </c>
      <c r="R102" s="32" t="s">
        <v>84</v>
      </c>
      <c r="S102" s="32" t="s">
        <v>84</v>
      </c>
      <c r="T102" s="32" t="s">
        <v>2320</v>
      </c>
      <c r="U102" t="s">
        <v>1940</v>
      </c>
      <c r="V102" t="s">
        <v>2887</v>
      </c>
      <c r="W102" t="s">
        <v>1936</v>
      </c>
      <c r="X102" t="s">
        <v>1546</v>
      </c>
      <c r="Y102" t="s">
        <v>2888</v>
      </c>
      <c r="Z102" t="s">
        <v>1763</v>
      </c>
      <c r="AA102" t="s">
        <v>3877</v>
      </c>
      <c r="AB102" t="s">
        <v>1763</v>
      </c>
      <c r="AC102" t="s">
        <v>1763</v>
      </c>
      <c r="AD102" t="s">
        <v>1763</v>
      </c>
      <c r="AE102" t="s">
        <v>1547</v>
      </c>
      <c r="AF102" t="s">
        <v>1669</v>
      </c>
      <c r="AG102" t="s">
        <v>1940</v>
      </c>
      <c r="AH102" t="s">
        <v>1527</v>
      </c>
    </row>
    <row r="103" spans="1:34" ht="13.5">
      <c r="A103" s="18" t="s">
        <v>1971</v>
      </c>
      <c r="B103" s="7" t="s">
        <v>1620</v>
      </c>
      <c r="C103" s="18" t="s">
        <v>184</v>
      </c>
      <c r="D103" s="32" t="s">
        <v>606</v>
      </c>
      <c r="E103" s="32" t="s">
        <v>615</v>
      </c>
      <c r="F103" s="32" t="s">
        <v>939</v>
      </c>
      <c r="G103" s="32" t="s">
        <v>72</v>
      </c>
      <c r="H103" s="32" t="s">
        <v>1205</v>
      </c>
      <c r="I103" s="32" t="s">
        <v>521</v>
      </c>
      <c r="J103" s="32" t="s">
        <v>42</v>
      </c>
      <c r="K103" s="32" t="s">
        <v>73</v>
      </c>
      <c r="L103" s="32" t="s">
        <v>952</v>
      </c>
      <c r="M103" s="32" t="s">
        <v>72</v>
      </c>
      <c r="N103" s="32" t="s">
        <v>2035</v>
      </c>
      <c r="O103" s="32" t="s">
        <v>84</v>
      </c>
      <c r="Q103" s="32" t="s">
        <v>42</v>
      </c>
      <c r="R103" s="32" t="s">
        <v>42</v>
      </c>
      <c r="S103" s="32" t="s">
        <v>42</v>
      </c>
      <c r="T103" s="32" t="s">
        <v>2321</v>
      </c>
      <c r="U103" t="s">
        <v>1535</v>
      </c>
      <c r="V103" t="s">
        <v>2889</v>
      </c>
      <c r="W103" t="s">
        <v>1938</v>
      </c>
      <c r="X103" t="s">
        <v>1547</v>
      </c>
      <c r="Y103" t="s">
        <v>1555</v>
      </c>
      <c r="Z103" t="s">
        <v>2180</v>
      </c>
      <c r="AA103" t="s">
        <v>3878</v>
      </c>
      <c r="AB103" t="s">
        <v>1536</v>
      </c>
      <c r="AC103" t="s">
        <v>1536</v>
      </c>
      <c r="AD103" t="s">
        <v>1536</v>
      </c>
      <c r="AE103" t="s">
        <v>1548</v>
      </c>
      <c r="AF103" t="s">
        <v>1546</v>
      </c>
      <c r="AG103" t="s">
        <v>4620</v>
      </c>
      <c r="AH103" t="s">
        <v>1528</v>
      </c>
    </row>
    <row r="104" spans="1:34" ht="13.5">
      <c r="A104" s="18" t="s">
        <v>1972</v>
      </c>
      <c r="B104" s="7" t="s">
        <v>1621</v>
      </c>
      <c r="C104" s="18" t="s">
        <v>185</v>
      </c>
      <c r="D104" s="32" t="s">
        <v>607</v>
      </c>
      <c r="E104" s="32" t="s">
        <v>616</v>
      </c>
      <c r="F104" s="32" t="s">
        <v>940</v>
      </c>
      <c r="G104" s="32" t="s">
        <v>73</v>
      </c>
      <c r="H104" s="32" t="s">
        <v>1206</v>
      </c>
      <c r="I104" s="32" t="s">
        <v>45</v>
      </c>
      <c r="J104" s="32" t="s">
        <v>521</v>
      </c>
      <c r="K104" s="32" t="s">
        <v>78</v>
      </c>
      <c r="L104" s="32" t="s">
        <v>941</v>
      </c>
      <c r="M104" s="32" t="s">
        <v>73</v>
      </c>
      <c r="N104" s="32" t="s">
        <v>2036</v>
      </c>
      <c r="O104" s="32" t="s">
        <v>254</v>
      </c>
      <c r="Q104" s="32" t="s">
        <v>521</v>
      </c>
      <c r="R104" s="32" t="s">
        <v>521</v>
      </c>
      <c r="S104" s="32" t="s">
        <v>521</v>
      </c>
      <c r="T104" s="32" t="s">
        <v>2322</v>
      </c>
      <c r="U104" s="32" t="s">
        <v>1763</v>
      </c>
      <c r="V104" t="s">
        <v>2890</v>
      </c>
      <c r="W104" t="s">
        <v>1939</v>
      </c>
      <c r="X104" t="s">
        <v>1548</v>
      </c>
      <c r="Y104" t="s">
        <v>2891</v>
      </c>
      <c r="Z104" t="s">
        <v>1536</v>
      </c>
      <c r="AA104" t="s">
        <v>3879</v>
      </c>
      <c r="AB104" t="s">
        <v>1565</v>
      </c>
      <c r="AC104" t="s">
        <v>1565</v>
      </c>
      <c r="AD104" t="s">
        <v>1565</v>
      </c>
      <c r="AE104" t="s">
        <v>2881</v>
      </c>
      <c r="AF104" t="s">
        <v>1547</v>
      </c>
      <c r="AG104" t="s">
        <v>4621</v>
      </c>
      <c r="AH104" t="s">
        <v>1529</v>
      </c>
    </row>
    <row r="105" spans="1:34" ht="13.5">
      <c r="A105" s="18" t="s">
        <v>1973</v>
      </c>
      <c r="B105" s="7" t="s">
        <v>1622</v>
      </c>
      <c r="C105" s="18" t="s">
        <v>186</v>
      </c>
      <c r="D105" s="32" t="s">
        <v>608</v>
      </c>
      <c r="E105" s="32" t="s">
        <v>617</v>
      </c>
      <c r="F105" s="32" t="s">
        <v>941</v>
      </c>
      <c r="G105" s="32" t="s">
        <v>78</v>
      </c>
      <c r="H105" s="32" t="s">
        <v>1239</v>
      </c>
      <c r="I105" s="32" t="s">
        <v>85</v>
      </c>
      <c r="J105" s="32" t="s">
        <v>45</v>
      </c>
      <c r="K105" s="32" t="s">
        <v>1135</v>
      </c>
      <c r="L105" s="32" t="s">
        <v>1052</v>
      </c>
      <c r="M105" s="32" t="s">
        <v>1406</v>
      </c>
      <c r="N105" s="32" t="s">
        <v>72</v>
      </c>
      <c r="O105" s="32" t="s">
        <v>42</v>
      </c>
      <c r="Q105" s="32" t="s">
        <v>2094</v>
      </c>
      <c r="R105" s="32" t="s">
        <v>2110</v>
      </c>
      <c r="S105" s="32" t="s">
        <v>2094</v>
      </c>
      <c r="T105" s="32" t="s">
        <v>2323</v>
      </c>
      <c r="U105" t="s">
        <v>1536</v>
      </c>
      <c r="V105" t="s">
        <v>2892</v>
      </c>
      <c r="W105" t="s">
        <v>1940</v>
      </c>
      <c r="X105" t="s">
        <v>2881</v>
      </c>
      <c r="Y105" t="s">
        <v>2893</v>
      </c>
      <c r="Z105" t="s">
        <v>1565</v>
      </c>
      <c r="AA105" t="s">
        <v>3880</v>
      </c>
      <c r="AB105" t="s">
        <v>1512</v>
      </c>
      <c r="AC105" t="s">
        <v>1512</v>
      </c>
      <c r="AD105" t="s">
        <v>1512</v>
      </c>
      <c r="AE105" t="s">
        <v>4414</v>
      </c>
      <c r="AF105" t="s">
        <v>2907</v>
      </c>
      <c r="AG105" t="s">
        <v>4622</v>
      </c>
      <c r="AH105" t="s">
        <v>1530</v>
      </c>
    </row>
    <row r="106" spans="1:34" ht="13.5">
      <c r="A106" s="18" t="s">
        <v>1974</v>
      </c>
      <c r="B106" s="7" t="s">
        <v>1623</v>
      </c>
      <c r="C106" s="18" t="s">
        <v>187</v>
      </c>
      <c r="D106" s="32" t="s">
        <v>709</v>
      </c>
      <c r="E106" s="32" t="s">
        <v>619</v>
      </c>
      <c r="F106" s="32" t="s">
        <v>942</v>
      </c>
      <c r="G106" s="32" t="s">
        <v>1048</v>
      </c>
      <c r="H106" s="32" t="s">
        <v>1240</v>
      </c>
      <c r="I106" s="32" t="s">
        <v>234</v>
      </c>
      <c r="J106" s="32" t="s">
        <v>1263</v>
      </c>
      <c r="K106" s="32" t="s">
        <v>1136</v>
      </c>
      <c r="L106" s="32" t="s">
        <v>953</v>
      </c>
      <c r="M106" s="32" t="s">
        <v>78</v>
      </c>
      <c r="N106" s="32" t="s">
        <v>73</v>
      </c>
      <c r="O106" s="32" t="s">
        <v>521</v>
      </c>
      <c r="Q106" s="32" t="s">
        <v>45</v>
      </c>
      <c r="R106" s="32" t="s">
        <v>2094</v>
      </c>
      <c r="S106" s="32" t="s">
        <v>45</v>
      </c>
      <c r="T106" s="32" t="s">
        <v>1546</v>
      </c>
      <c r="U106" t="s">
        <v>1565</v>
      </c>
      <c r="V106" t="s">
        <v>1542</v>
      </c>
      <c r="W106" t="s">
        <v>2336</v>
      </c>
      <c r="X106" t="s">
        <v>1938</v>
      </c>
      <c r="Y106" t="s">
        <v>2894</v>
      </c>
      <c r="Z106" t="s">
        <v>1512</v>
      </c>
      <c r="AA106" t="s">
        <v>1669</v>
      </c>
      <c r="AB106" t="s">
        <v>1980</v>
      </c>
      <c r="AC106" t="s">
        <v>1980</v>
      </c>
      <c r="AD106" t="s">
        <v>3011</v>
      </c>
      <c r="AE106" t="s">
        <v>2891</v>
      </c>
      <c r="AF106" t="s">
        <v>4456</v>
      </c>
      <c r="AG106" t="s">
        <v>1535</v>
      </c>
      <c r="AH106" t="s">
        <v>2571</v>
      </c>
    </row>
    <row r="107" spans="1:34" ht="13.5">
      <c r="A107" s="18" t="s">
        <v>1975</v>
      </c>
      <c r="B107" s="7" t="s">
        <v>1624</v>
      </c>
      <c r="C107" s="18" t="s">
        <v>188</v>
      </c>
      <c r="D107" s="32" t="s">
        <v>710</v>
      </c>
      <c r="E107" s="32" t="s">
        <v>622</v>
      </c>
      <c r="F107" s="32" t="s">
        <v>943</v>
      </c>
      <c r="G107" s="32" t="s">
        <v>1049</v>
      </c>
      <c r="H107" s="32" t="s">
        <v>1241</v>
      </c>
      <c r="I107" s="32" t="s">
        <v>240</v>
      </c>
      <c r="J107" s="32" t="s">
        <v>85</v>
      </c>
      <c r="K107" s="32" t="s">
        <v>1049</v>
      </c>
      <c r="L107" s="32" t="s">
        <v>954</v>
      </c>
      <c r="M107" s="32" t="s">
        <v>251</v>
      </c>
      <c r="N107" s="32" t="s">
        <v>1406</v>
      </c>
      <c r="O107" s="32" t="s">
        <v>2080</v>
      </c>
      <c r="Q107" s="32" t="s">
        <v>85</v>
      </c>
      <c r="R107" s="32" t="s">
        <v>45</v>
      </c>
      <c r="S107" s="32" t="s">
        <v>85</v>
      </c>
      <c r="T107" s="32" t="s">
        <v>1547</v>
      </c>
      <c r="U107" t="s">
        <v>1512</v>
      </c>
      <c r="V107" t="s">
        <v>1543</v>
      </c>
      <c r="W107" t="s">
        <v>2340</v>
      </c>
      <c r="X107" t="s">
        <v>1939</v>
      </c>
      <c r="Y107" t="s">
        <v>2895</v>
      </c>
      <c r="Z107" t="s">
        <v>1980</v>
      </c>
      <c r="AA107" t="s">
        <v>1546</v>
      </c>
      <c r="AB107" t="s">
        <v>1524</v>
      </c>
      <c r="AC107" t="s">
        <v>1524</v>
      </c>
      <c r="AD107" t="s">
        <v>3013</v>
      </c>
      <c r="AE107" t="s">
        <v>2968</v>
      </c>
      <c r="AF107" t="s">
        <v>2911</v>
      </c>
      <c r="AG107" t="s">
        <v>1763</v>
      </c>
      <c r="AH107" t="s">
        <v>2573</v>
      </c>
    </row>
    <row r="108" spans="1:34" ht="13.5">
      <c r="A108" s="18" t="s">
        <v>1976</v>
      </c>
      <c r="B108" s="7" t="s">
        <v>1545</v>
      </c>
      <c r="C108" s="18" t="s">
        <v>189</v>
      </c>
      <c r="D108" s="32" t="s">
        <v>711</v>
      </c>
      <c r="E108" s="32" t="s">
        <v>83</v>
      </c>
      <c r="F108" s="32" t="s">
        <v>42</v>
      </c>
      <c r="G108" s="32" t="s">
        <v>1050</v>
      </c>
      <c r="H108" s="32" t="s">
        <v>1242</v>
      </c>
      <c r="I108" s="32" t="s">
        <v>31</v>
      </c>
      <c r="J108" s="32" t="s">
        <v>234</v>
      </c>
      <c r="K108" s="32" t="s">
        <v>1137</v>
      </c>
      <c r="L108" s="32" t="s">
        <v>42</v>
      </c>
      <c r="M108" s="32" t="s">
        <v>252</v>
      </c>
      <c r="N108" s="32" t="s">
        <v>2037</v>
      </c>
      <c r="O108" s="32" t="s">
        <v>45</v>
      </c>
      <c r="Q108" s="32" t="s">
        <v>2095</v>
      </c>
      <c r="R108" s="32" t="s">
        <v>85</v>
      </c>
      <c r="S108" s="32" t="s">
        <v>2095</v>
      </c>
      <c r="T108" s="32" t="s">
        <v>2324</v>
      </c>
      <c r="U108" t="s">
        <v>1980</v>
      </c>
      <c r="V108" t="s">
        <v>2896</v>
      </c>
      <c r="W108" t="s">
        <v>1535</v>
      </c>
      <c r="X108" t="s">
        <v>1940</v>
      </c>
      <c r="Y108" t="s">
        <v>2897</v>
      </c>
      <c r="Z108" t="s">
        <v>1524</v>
      </c>
      <c r="AA108" t="s">
        <v>1547</v>
      </c>
      <c r="AB108" t="s">
        <v>1676</v>
      </c>
      <c r="AC108" t="s">
        <v>1676</v>
      </c>
      <c r="AD108" t="s">
        <v>3015</v>
      </c>
      <c r="AE108" t="s">
        <v>2970</v>
      </c>
      <c r="AF108" t="s">
        <v>2967</v>
      </c>
      <c r="AG108" t="s">
        <v>4623</v>
      </c>
      <c r="AH108" t="s">
        <v>2572</v>
      </c>
    </row>
    <row r="109" spans="1:34" ht="13.5">
      <c r="A109" s="18" t="s">
        <v>1977</v>
      </c>
      <c r="B109" s="7" t="s">
        <v>1625</v>
      </c>
      <c r="C109" s="18" t="s">
        <v>56</v>
      </c>
      <c r="D109" s="32" t="s">
        <v>712</v>
      </c>
      <c r="E109" s="32" t="s">
        <v>84</v>
      </c>
      <c r="F109" s="32" t="s">
        <v>521</v>
      </c>
      <c r="G109" s="32" t="s">
        <v>1051</v>
      </c>
      <c r="H109" s="32" t="s">
        <v>72</v>
      </c>
      <c r="I109" s="32" t="s">
        <v>522</v>
      </c>
      <c r="J109" s="32" t="s">
        <v>240</v>
      </c>
      <c r="K109" s="32" t="s">
        <v>1138</v>
      </c>
      <c r="L109" s="32" t="s">
        <v>521</v>
      </c>
      <c r="M109" s="32" t="s">
        <v>253</v>
      </c>
      <c r="N109" s="32" t="s">
        <v>78</v>
      </c>
      <c r="O109" s="32" t="s">
        <v>85</v>
      </c>
      <c r="Q109" s="32" t="s">
        <v>1033</v>
      </c>
      <c r="R109" s="32" t="s">
        <v>234</v>
      </c>
      <c r="S109" s="32" t="s">
        <v>1033</v>
      </c>
      <c r="T109" s="32" t="s">
        <v>1548</v>
      </c>
      <c r="U109" t="s">
        <v>1524</v>
      </c>
      <c r="V109" t="s">
        <v>2898</v>
      </c>
      <c r="W109" t="s">
        <v>1763</v>
      </c>
      <c r="X109" t="s">
        <v>2340</v>
      </c>
      <c r="Y109" t="s">
        <v>2899</v>
      </c>
      <c r="Z109" t="s">
        <v>1676</v>
      </c>
      <c r="AA109" t="s">
        <v>2907</v>
      </c>
      <c r="AB109" t="s">
        <v>1525</v>
      </c>
      <c r="AC109" t="s">
        <v>1525</v>
      </c>
      <c r="AD109" t="s">
        <v>3017</v>
      </c>
      <c r="AE109" t="s">
        <v>4424</v>
      </c>
      <c r="AF109" t="s">
        <v>2968</v>
      </c>
      <c r="AG109" t="s">
        <v>1536</v>
      </c>
      <c r="AH109" t="s">
        <v>2570</v>
      </c>
    </row>
    <row r="110" spans="1:34" ht="13.5">
      <c r="A110" s="18" t="s">
        <v>1978</v>
      </c>
      <c r="B110" s="7" t="s">
        <v>1626</v>
      </c>
      <c r="C110" s="18" t="s">
        <v>57</v>
      </c>
      <c r="D110" s="32" t="s">
        <v>713</v>
      </c>
      <c r="E110" s="32" t="s">
        <v>625</v>
      </c>
      <c r="F110" s="32" t="s">
        <v>944</v>
      </c>
      <c r="G110" s="32" t="s">
        <v>941</v>
      </c>
      <c r="H110" s="32" t="s">
        <v>73</v>
      </c>
      <c r="I110" s="32" t="s">
        <v>384</v>
      </c>
      <c r="J110" s="32" t="s">
        <v>31</v>
      </c>
      <c r="K110" s="32" t="s">
        <v>941</v>
      </c>
      <c r="L110" s="32" t="s">
        <v>45</v>
      </c>
      <c r="M110" s="32" t="s">
        <v>83</v>
      </c>
      <c r="N110" s="32" t="s">
        <v>251</v>
      </c>
      <c r="O110" s="32" t="s">
        <v>234</v>
      </c>
      <c r="Q110" s="32" t="s">
        <v>31</v>
      </c>
      <c r="R110" s="32" t="s">
        <v>2109</v>
      </c>
      <c r="S110" s="32" t="s">
        <v>31</v>
      </c>
      <c r="T110" s="32" t="s">
        <v>2325</v>
      </c>
      <c r="U110" t="s">
        <v>1676</v>
      </c>
      <c r="V110" t="s">
        <v>2900</v>
      </c>
      <c r="W110" t="s">
        <v>2344</v>
      </c>
      <c r="X110" t="s">
        <v>1535</v>
      </c>
      <c r="Y110" t="s">
        <v>2901</v>
      </c>
      <c r="Z110" t="s">
        <v>1525</v>
      </c>
      <c r="AA110" t="s">
        <v>3881</v>
      </c>
      <c r="AB110" t="s">
        <v>1540</v>
      </c>
      <c r="AC110" t="s">
        <v>1540</v>
      </c>
      <c r="AD110" t="s">
        <v>3019</v>
      </c>
      <c r="AE110" t="s">
        <v>1535</v>
      </c>
      <c r="AF110" t="s">
        <v>4424</v>
      </c>
      <c r="AG110" t="s">
        <v>1565</v>
      </c>
      <c r="AH110" t="s">
        <v>1532</v>
      </c>
    </row>
    <row r="111" spans="1:34" ht="13.5">
      <c r="A111" s="18" t="s">
        <v>1546</v>
      </c>
      <c r="B111" s="7" t="s">
        <v>1627</v>
      </c>
      <c r="C111" s="18" t="s">
        <v>190</v>
      </c>
      <c r="D111" s="32" t="s">
        <v>609</v>
      </c>
      <c r="E111" s="32" t="s">
        <v>726</v>
      </c>
      <c r="F111" s="32" t="s">
        <v>45</v>
      </c>
      <c r="G111" s="32" t="s">
        <v>1052</v>
      </c>
      <c r="H111" s="32" t="s">
        <v>1243</v>
      </c>
      <c r="I111" s="32" t="s">
        <v>32</v>
      </c>
      <c r="J111" s="32" t="s">
        <v>522</v>
      </c>
      <c r="K111" s="32" t="s">
        <v>1052</v>
      </c>
      <c r="L111" s="32" t="s">
        <v>85</v>
      </c>
      <c r="M111" s="32" t="s">
        <v>84</v>
      </c>
      <c r="N111" s="32" t="s">
        <v>252</v>
      </c>
      <c r="O111" s="32" t="s">
        <v>255</v>
      </c>
      <c r="Q111" s="32" t="s">
        <v>522</v>
      </c>
      <c r="R111" s="32" t="s">
        <v>240</v>
      </c>
      <c r="S111" s="32" t="s">
        <v>522</v>
      </c>
      <c r="T111" s="32" t="s">
        <v>2326</v>
      </c>
      <c r="U111" t="s">
        <v>1525</v>
      </c>
      <c r="V111" t="s">
        <v>2902</v>
      </c>
      <c r="W111" t="s">
        <v>2347</v>
      </c>
      <c r="X111" t="s">
        <v>1763</v>
      </c>
      <c r="Y111" t="s">
        <v>1535</v>
      </c>
      <c r="Z111" t="s">
        <v>2833</v>
      </c>
      <c r="AA111" t="s">
        <v>3882</v>
      </c>
      <c r="AB111" t="s">
        <v>1541</v>
      </c>
      <c r="AC111" t="s">
        <v>1541</v>
      </c>
      <c r="AD111" t="s">
        <v>3021</v>
      </c>
      <c r="AE111" t="s">
        <v>1763</v>
      </c>
      <c r="AF111" t="s">
        <v>2971</v>
      </c>
      <c r="AG111" t="s">
        <v>1674</v>
      </c>
      <c r="AH111" t="s">
        <v>1531</v>
      </c>
    </row>
    <row r="112" spans="1:34" ht="13.5">
      <c r="A112" s="18" t="s">
        <v>1547</v>
      </c>
      <c r="B112" s="7" t="s">
        <v>1628</v>
      </c>
      <c r="C112" s="18" t="s">
        <v>191</v>
      </c>
      <c r="D112" s="32" t="s">
        <v>72</v>
      </c>
      <c r="E112" s="32" t="s">
        <v>42</v>
      </c>
      <c r="F112" s="32" t="s">
        <v>85</v>
      </c>
      <c r="G112" s="32" t="s">
        <v>1053</v>
      </c>
      <c r="H112" s="32" t="s">
        <v>1207</v>
      </c>
      <c r="I112" s="32" t="s">
        <v>90</v>
      </c>
      <c r="J112" s="32" t="s">
        <v>384</v>
      </c>
      <c r="K112" s="32" t="s">
        <v>1139</v>
      </c>
      <c r="L112" s="32" t="s">
        <v>730</v>
      </c>
      <c r="M112" s="32" t="s">
        <v>254</v>
      </c>
      <c r="N112" s="32" t="s">
        <v>83</v>
      </c>
      <c r="O112" s="32" t="s">
        <v>240</v>
      </c>
      <c r="Q112" s="32" t="s">
        <v>384</v>
      </c>
      <c r="R112" s="32" t="s">
        <v>31</v>
      </c>
      <c r="S112" s="32" t="s">
        <v>384</v>
      </c>
      <c r="T112" s="32" t="s">
        <v>2327</v>
      </c>
      <c r="U112" t="s">
        <v>2833</v>
      </c>
      <c r="V112" t="s">
        <v>2903</v>
      </c>
      <c r="W112" t="s">
        <v>2348</v>
      </c>
      <c r="X112" t="s">
        <v>2904</v>
      </c>
      <c r="Y112" t="s">
        <v>1763</v>
      </c>
      <c r="Z112" t="s">
        <v>1540</v>
      </c>
      <c r="AA112" t="s">
        <v>3883</v>
      </c>
      <c r="AB112" t="s">
        <v>1539</v>
      </c>
      <c r="AC112" t="s">
        <v>1539</v>
      </c>
      <c r="AD112" t="s">
        <v>3022</v>
      </c>
      <c r="AE112" t="s">
        <v>1536</v>
      </c>
      <c r="AF112" t="s">
        <v>1535</v>
      </c>
      <c r="AG112" t="s">
        <v>1512</v>
      </c>
      <c r="AH112" t="s">
        <v>1534</v>
      </c>
    </row>
    <row r="113" spans="1:34" ht="13.5">
      <c r="A113" s="18" t="s">
        <v>1934</v>
      </c>
      <c r="B113" s="7" t="s">
        <v>1629</v>
      </c>
      <c r="C113" s="18" t="s">
        <v>192</v>
      </c>
      <c r="D113" s="32" t="s">
        <v>73</v>
      </c>
      <c r="E113" s="32" t="s">
        <v>521</v>
      </c>
      <c r="F113" s="32" t="s">
        <v>730</v>
      </c>
      <c r="G113" s="32" t="s">
        <v>42</v>
      </c>
      <c r="H113" s="32" t="s">
        <v>1208</v>
      </c>
      <c r="I113" s="32" t="s">
        <v>49</v>
      </c>
      <c r="J113" s="32" t="s">
        <v>32</v>
      </c>
      <c r="K113" s="32" t="s">
        <v>42</v>
      </c>
      <c r="L113" s="32" t="s">
        <v>234</v>
      </c>
      <c r="M113" s="32" t="s">
        <v>42</v>
      </c>
      <c r="N113" s="32" t="s">
        <v>84</v>
      </c>
      <c r="O113" s="32" t="s">
        <v>31</v>
      </c>
      <c r="Q113" s="32" t="s">
        <v>32</v>
      </c>
      <c r="R113" s="32" t="s">
        <v>522</v>
      </c>
      <c r="S113" s="32" t="s">
        <v>32</v>
      </c>
      <c r="T113" s="32" t="s">
        <v>2328</v>
      </c>
      <c r="U113" t="s">
        <v>1540</v>
      </c>
      <c r="V113" t="s">
        <v>2905</v>
      </c>
      <c r="W113" t="s">
        <v>1536</v>
      </c>
      <c r="X113" t="s">
        <v>1942</v>
      </c>
      <c r="Y113" t="s">
        <v>1564</v>
      </c>
      <c r="Z113" t="s">
        <v>1541</v>
      </c>
      <c r="AA113" t="s">
        <v>3884</v>
      </c>
      <c r="AB113" t="s">
        <v>1538</v>
      </c>
      <c r="AC113" t="s">
        <v>1538</v>
      </c>
      <c r="AD113" t="s">
        <v>3023</v>
      </c>
      <c r="AE113" t="s">
        <v>2975</v>
      </c>
      <c r="AF113" t="s">
        <v>1763</v>
      </c>
      <c r="AG113" t="s">
        <v>4624</v>
      </c>
      <c r="AH113" t="s">
        <v>1533</v>
      </c>
    </row>
    <row r="114" spans="1:34" ht="13.5">
      <c r="A114" s="18" t="s">
        <v>1548</v>
      </c>
      <c r="B114" s="7" t="s">
        <v>1630</v>
      </c>
      <c r="C114" s="18" t="s">
        <v>58</v>
      </c>
      <c r="D114" s="32" t="s">
        <v>78</v>
      </c>
      <c r="E114" s="32" t="s">
        <v>45</v>
      </c>
      <c r="F114" s="32" t="s">
        <v>234</v>
      </c>
      <c r="G114" s="32" t="s">
        <v>521</v>
      </c>
      <c r="H114" s="32" t="s">
        <v>1244</v>
      </c>
      <c r="I114" s="32" t="s">
        <v>50</v>
      </c>
      <c r="J114" s="32" t="s">
        <v>90</v>
      </c>
      <c r="K114" s="32" t="s">
        <v>521</v>
      </c>
      <c r="L114" s="32" t="s">
        <v>955</v>
      </c>
      <c r="M114" s="32" t="s">
        <v>521</v>
      </c>
      <c r="N114" s="32" t="s">
        <v>2038</v>
      </c>
      <c r="O114" s="32" t="s">
        <v>522</v>
      </c>
      <c r="Q114" s="32" t="s">
        <v>271</v>
      </c>
      <c r="R114" s="32" t="s">
        <v>384</v>
      </c>
      <c r="S114" s="32" t="s">
        <v>49</v>
      </c>
      <c r="T114" s="32" t="s">
        <v>2329</v>
      </c>
      <c r="U114" t="s">
        <v>1541</v>
      </c>
      <c r="V114" t="s">
        <v>1546</v>
      </c>
      <c r="W114" t="s">
        <v>2374</v>
      </c>
      <c r="X114" t="s">
        <v>2347</v>
      </c>
      <c r="Y114" t="s">
        <v>1536</v>
      </c>
      <c r="Z114" t="s">
        <v>1539</v>
      </c>
      <c r="AA114" t="s">
        <v>3885</v>
      </c>
      <c r="AB114" t="s">
        <v>1537</v>
      </c>
      <c r="AC114" t="s">
        <v>1537</v>
      </c>
      <c r="AD114" t="s">
        <v>3024</v>
      </c>
      <c r="AE114" t="s">
        <v>2978</v>
      </c>
      <c r="AF114" t="s">
        <v>1536</v>
      </c>
      <c r="AG114" t="s">
        <v>1980</v>
      </c>
      <c r="AH114" t="s">
        <v>1535</v>
      </c>
    </row>
    <row r="115" spans="1:34" ht="13.5">
      <c r="A115" s="18" t="s">
        <v>1935</v>
      </c>
      <c r="B115" s="7" t="s">
        <v>1631</v>
      </c>
      <c r="C115" s="18" t="s">
        <v>59</v>
      </c>
      <c r="D115" s="32" t="s">
        <v>610</v>
      </c>
      <c r="E115" s="32" t="s">
        <v>728</v>
      </c>
      <c r="F115" s="32" t="s">
        <v>735</v>
      </c>
      <c r="G115" s="32" t="s">
        <v>944</v>
      </c>
      <c r="H115" s="32" t="s">
        <v>1245</v>
      </c>
      <c r="I115" s="32" t="s">
        <v>48</v>
      </c>
      <c r="J115" s="32" t="s">
        <v>49</v>
      </c>
      <c r="K115" s="32" t="s">
        <v>944</v>
      </c>
      <c r="L115" s="32" t="s">
        <v>1033</v>
      </c>
      <c r="M115" s="32" t="s">
        <v>45</v>
      </c>
      <c r="N115" s="32" t="s">
        <v>2039</v>
      </c>
      <c r="O115" s="32" t="s">
        <v>349</v>
      </c>
      <c r="Q115" s="32" t="s">
        <v>49</v>
      </c>
      <c r="R115" s="32" t="s">
        <v>32</v>
      </c>
      <c r="S115" s="32" t="s">
        <v>50</v>
      </c>
      <c r="T115" s="32" t="s">
        <v>2330</v>
      </c>
      <c r="U115" t="s">
        <v>1539</v>
      </c>
      <c r="V115" t="s">
        <v>1547</v>
      </c>
      <c r="W115" t="s">
        <v>1565</v>
      </c>
      <c r="X115" t="s">
        <v>2348</v>
      </c>
      <c r="Y115" t="s">
        <v>2906</v>
      </c>
      <c r="Z115" t="s">
        <v>1538</v>
      </c>
      <c r="AA115" t="s">
        <v>3886</v>
      </c>
      <c r="AB115" t="s">
        <v>1526</v>
      </c>
      <c r="AC115" t="s">
        <v>1526</v>
      </c>
      <c r="AD115" t="s">
        <v>3027</v>
      </c>
      <c r="AE115" t="s">
        <v>2980</v>
      </c>
      <c r="AF115" t="s">
        <v>2372</v>
      </c>
      <c r="AG115" t="s">
        <v>4625</v>
      </c>
      <c r="AH115" t="s">
        <v>1927</v>
      </c>
    </row>
    <row r="116" spans="1:34" ht="13.5">
      <c r="A116" s="18" t="s">
        <v>1936</v>
      </c>
      <c r="B116" s="7" t="s">
        <v>1632</v>
      </c>
      <c r="C116" s="18" t="s">
        <v>193</v>
      </c>
      <c r="D116" s="32" t="s">
        <v>611</v>
      </c>
      <c r="E116" s="32" t="s">
        <v>729</v>
      </c>
      <c r="F116" s="32" t="s">
        <v>1033</v>
      </c>
      <c r="G116" s="32" t="s">
        <v>45</v>
      </c>
      <c r="H116" s="32" t="s">
        <v>1209</v>
      </c>
      <c r="I116" s="32" t="s">
        <v>47</v>
      </c>
      <c r="J116" s="32" t="s">
        <v>50</v>
      </c>
      <c r="K116" s="32" t="s">
        <v>1140</v>
      </c>
      <c r="L116" s="32" t="s">
        <v>31</v>
      </c>
      <c r="M116" s="32" t="s">
        <v>85</v>
      </c>
      <c r="N116" s="32" t="s">
        <v>42</v>
      </c>
      <c r="O116" s="32" t="s">
        <v>350</v>
      </c>
      <c r="Q116" s="32" t="s">
        <v>50</v>
      </c>
      <c r="R116" s="32" t="s">
        <v>271</v>
      </c>
      <c r="S116" s="32" t="s">
        <v>48</v>
      </c>
      <c r="T116" s="32" t="s">
        <v>2331</v>
      </c>
      <c r="U116" t="s">
        <v>1538</v>
      </c>
      <c r="V116" t="s">
        <v>2907</v>
      </c>
      <c r="W116" t="s">
        <v>2375</v>
      </c>
      <c r="X116" t="s">
        <v>1536</v>
      </c>
      <c r="Y116" t="s">
        <v>2908</v>
      </c>
      <c r="Z116" t="s">
        <v>1537</v>
      </c>
      <c r="AA116" t="s">
        <v>3887</v>
      </c>
      <c r="AB116" t="s">
        <v>1576</v>
      </c>
      <c r="AC116" t="s">
        <v>1576</v>
      </c>
      <c r="AD116" t="s">
        <v>3029</v>
      </c>
      <c r="AE116" t="s">
        <v>2983</v>
      </c>
      <c r="AF116" t="s">
        <v>1565</v>
      </c>
      <c r="AG116" t="s">
        <v>4626</v>
      </c>
      <c r="AH116" t="s">
        <v>2717</v>
      </c>
    </row>
    <row r="117" spans="1:34" ht="13.5">
      <c r="A117" s="18" t="s">
        <v>1937</v>
      </c>
      <c r="B117" s="7" t="s">
        <v>1633</v>
      </c>
      <c r="C117" s="18" t="s">
        <v>194</v>
      </c>
      <c r="D117" s="32" t="s">
        <v>612</v>
      </c>
      <c r="E117" s="32" t="s">
        <v>85</v>
      </c>
      <c r="F117" s="32" t="s">
        <v>31</v>
      </c>
      <c r="G117" s="32" t="s">
        <v>85</v>
      </c>
      <c r="H117" s="32" t="s">
        <v>1210</v>
      </c>
      <c r="I117" s="32" t="s">
        <v>46</v>
      </c>
      <c r="J117" s="32" t="s">
        <v>48</v>
      </c>
      <c r="K117" s="32" t="s">
        <v>1160</v>
      </c>
      <c r="L117" s="32" t="s">
        <v>522</v>
      </c>
      <c r="M117" s="32" t="s">
        <v>234</v>
      </c>
      <c r="N117" s="32" t="s">
        <v>521</v>
      </c>
      <c r="O117" s="32" t="s">
        <v>351</v>
      </c>
      <c r="Q117" s="32" t="s">
        <v>48</v>
      </c>
      <c r="R117" s="32" t="s">
        <v>49</v>
      </c>
      <c r="S117" s="32" t="s">
        <v>47</v>
      </c>
      <c r="T117" s="32" t="s">
        <v>2332</v>
      </c>
      <c r="U117" t="s">
        <v>1537</v>
      </c>
      <c r="V117" t="s">
        <v>2909</v>
      </c>
      <c r="W117" t="s">
        <v>1512</v>
      </c>
      <c r="X117" t="s">
        <v>1565</v>
      </c>
      <c r="Y117" t="s">
        <v>2910</v>
      </c>
      <c r="Z117" t="s">
        <v>1526</v>
      </c>
      <c r="AA117" t="s">
        <v>3888</v>
      </c>
      <c r="AB117" t="s">
        <v>1578</v>
      </c>
      <c r="AC117" t="s">
        <v>1578</v>
      </c>
      <c r="AD117" t="s">
        <v>3030</v>
      </c>
      <c r="AE117" t="s">
        <v>2984</v>
      </c>
      <c r="AF117" t="s">
        <v>1512</v>
      </c>
      <c r="AG117" t="s">
        <v>4627</v>
      </c>
      <c r="AH117" t="s">
        <v>2475</v>
      </c>
    </row>
    <row r="118" spans="1:34" ht="13.5">
      <c r="A118" s="18" t="s">
        <v>1938</v>
      </c>
      <c r="B118" s="7" t="s">
        <v>1634</v>
      </c>
      <c r="C118" s="18" t="s">
        <v>60</v>
      </c>
      <c r="D118" s="32" t="s">
        <v>613</v>
      </c>
      <c r="E118" s="32" t="s">
        <v>234</v>
      </c>
      <c r="F118" s="32" t="s">
        <v>522</v>
      </c>
      <c r="G118" s="32" t="s">
        <v>730</v>
      </c>
      <c r="H118" s="32" t="s">
        <v>1246</v>
      </c>
      <c r="I118" s="32" t="s">
        <v>33</v>
      </c>
      <c r="J118" s="32" t="s">
        <v>47</v>
      </c>
      <c r="K118" s="32" t="s">
        <v>45</v>
      </c>
      <c r="L118" s="32" t="s">
        <v>384</v>
      </c>
      <c r="M118" s="32" t="s">
        <v>255</v>
      </c>
      <c r="N118" s="32" t="s">
        <v>2040</v>
      </c>
      <c r="O118" s="32" t="s">
        <v>352</v>
      </c>
      <c r="Q118" s="32" t="s">
        <v>47</v>
      </c>
      <c r="R118" s="32" t="s">
        <v>50</v>
      </c>
      <c r="S118" s="32" t="s">
        <v>46</v>
      </c>
      <c r="T118" s="32" t="s">
        <v>1935</v>
      </c>
      <c r="U118" t="s">
        <v>1526</v>
      </c>
      <c r="V118" t="s">
        <v>2911</v>
      </c>
      <c r="W118" t="s">
        <v>2376</v>
      </c>
      <c r="X118" t="s">
        <v>1674</v>
      </c>
      <c r="Y118" t="s">
        <v>2912</v>
      </c>
      <c r="Z118" t="s">
        <v>1576</v>
      </c>
      <c r="AA118" t="s">
        <v>3889</v>
      </c>
      <c r="AB118" t="s">
        <v>2475</v>
      </c>
      <c r="AC118" t="s">
        <v>2475</v>
      </c>
      <c r="AD118" t="s">
        <v>3031</v>
      </c>
      <c r="AE118" t="s">
        <v>2986</v>
      </c>
      <c r="AF118" t="s">
        <v>4457</v>
      </c>
      <c r="AG118" t="s">
        <v>4628</v>
      </c>
      <c r="AH118" t="s">
        <v>4859</v>
      </c>
    </row>
    <row r="119" spans="1:34" ht="13.5">
      <c r="A119" s="18" t="s">
        <v>1939</v>
      </c>
      <c r="B119" s="7" t="s">
        <v>1546</v>
      </c>
      <c r="C119" s="18" t="s">
        <v>61</v>
      </c>
      <c r="D119" s="32" t="s">
        <v>614</v>
      </c>
      <c r="E119" s="32" t="s">
        <v>735</v>
      </c>
      <c r="F119" s="32" t="s">
        <v>384</v>
      </c>
      <c r="G119" s="32" t="s">
        <v>1054</v>
      </c>
      <c r="H119" s="32" t="s">
        <v>1211</v>
      </c>
      <c r="I119" s="32" t="s">
        <v>91</v>
      </c>
      <c r="J119" s="32" t="s">
        <v>46</v>
      </c>
      <c r="K119" s="32" t="s">
        <v>85</v>
      </c>
      <c r="L119" s="32" t="s">
        <v>32</v>
      </c>
      <c r="M119" s="32" t="s">
        <v>256</v>
      </c>
      <c r="N119" s="32" t="s">
        <v>2041</v>
      </c>
      <c r="O119" s="32" t="s">
        <v>384</v>
      </c>
      <c r="Q119" s="32" t="s">
        <v>46</v>
      </c>
      <c r="R119" s="32" t="s">
        <v>48</v>
      </c>
      <c r="S119" s="32" t="s">
        <v>33</v>
      </c>
      <c r="T119" s="32" t="s">
        <v>2333</v>
      </c>
      <c r="U119" t="s">
        <v>1576</v>
      </c>
      <c r="V119" t="s">
        <v>2913</v>
      </c>
      <c r="W119" t="s">
        <v>2377</v>
      </c>
      <c r="X119" t="s">
        <v>2375</v>
      </c>
      <c r="Y119" t="s">
        <v>2914</v>
      </c>
      <c r="Z119" t="s">
        <v>1578</v>
      </c>
      <c r="AA119" t="s">
        <v>3890</v>
      </c>
      <c r="AB119" t="s">
        <v>1579</v>
      </c>
      <c r="AC119" t="s">
        <v>1579</v>
      </c>
      <c r="AD119" t="s">
        <v>3032</v>
      </c>
      <c r="AE119" t="s">
        <v>2988</v>
      </c>
      <c r="AF119" t="s">
        <v>4458</v>
      </c>
      <c r="AG119" t="s">
        <v>4629</v>
      </c>
      <c r="AH119" t="s">
        <v>1542</v>
      </c>
    </row>
    <row r="120" spans="1:34" ht="13.5">
      <c r="A120" s="18" t="s">
        <v>1940</v>
      </c>
      <c r="B120" s="7" t="s">
        <v>1547</v>
      </c>
      <c r="C120" s="18" t="s">
        <v>195</v>
      </c>
      <c r="D120" s="32" t="s">
        <v>615</v>
      </c>
      <c r="E120" s="32" t="s">
        <v>240</v>
      </c>
      <c r="F120" s="32" t="s">
        <v>32</v>
      </c>
      <c r="G120" s="32" t="s">
        <v>234</v>
      </c>
      <c r="H120" s="32" t="s">
        <v>223</v>
      </c>
      <c r="I120" s="32" t="s">
        <v>92</v>
      </c>
      <c r="J120" s="32" t="s">
        <v>33</v>
      </c>
      <c r="K120" s="32" t="s">
        <v>730</v>
      </c>
      <c r="L120" s="32" t="s">
        <v>956</v>
      </c>
      <c r="M120" s="32" t="s">
        <v>257</v>
      </c>
      <c r="N120" s="32" t="s">
        <v>45</v>
      </c>
      <c r="O120" s="32" t="s">
        <v>32</v>
      </c>
      <c r="Q120" s="32" t="s">
        <v>33</v>
      </c>
      <c r="R120" s="32" t="s">
        <v>47</v>
      </c>
      <c r="S120" s="32" t="s">
        <v>91</v>
      </c>
      <c r="T120" s="32" t="s">
        <v>1936</v>
      </c>
      <c r="U120" t="s">
        <v>2837</v>
      </c>
      <c r="V120" t="s">
        <v>2915</v>
      </c>
      <c r="W120" t="s">
        <v>2916</v>
      </c>
      <c r="X120" t="s">
        <v>1512</v>
      </c>
      <c r="Y120" t="s">
        <v>2917</v>
      </c>
      <c r="Z120" t="s">
        <v>2475</v>
      </c>
      <c r="AA120" t="s">
        <v>3891</v>
      </c>
      <c r="AB120" t="s">
        <v>1948</v>
      </c>
      <c r="AC120" t="s">
        <v>1948</v>
      </c>
      <c r="AD120" t="s">
        <v>3033</v>
      </c>
      <c r="AE120" t="s">
        <v>2989</v>
      </c>
      <c r="AF120" t="s">
        <v>4459</v>
      </c>
      <c r="AG120" t="s">
        <v>4630</v>
      </c>
      <c r="AH120" t="s">
        <v>1543</v>
      </c>
    </row>
    <row r="121" spans="1:34" ht="13.5">
      <c r="A121" s="18" t="s">
        <v>1941</v>
      </c>
      <c r="B121" s="7" t="s">
        <v>1548</v>
      </c>
      <c r="C121" s="18" t="s">
        <v>196</v>
      </c>
      <c r="D121" s="32" t="s">
        <v>616</v>
      </c>
      <c r="E121" s="32" t="s">
        <v>31</v>
      </c>
      <c r="F121" s="32" t="s">
        <v>945</v>
      </c>
      <c r="G121" s="32" t="s">
        <v>1033</v>
      </c>
      <c r="H121" s="32" t="s">
        <v>1212</v>
      </c>
      <c r="I121" s="32" t="s">
        <v>94</v>
      </c>
      <c r="J121" s="32" t="s">
        <v>91</v>
      </c>
      <c r="K121" s="32" t="s">
        <v>234</v>
      </c>
      <c r="L121" s="32" t="s">
        <v>957</v>
      </c>
      <c r="M121" s="32" t="s">
        <v>258</v>
      </c>
      <c r="N121" s="32" t="s">
        <v>2042</v>
      </c>
      <c r="O121" s="32" t="s">
        <v>271</v>
      </c>
      <c r="Q121" s="32" t="s">
        <v>91</v>
      </c>
      <c r="R121" s="32" t="s">
        <v>46</v>
      </c>
      <c r="S121" s="32" t="s">
        <v>92</v>
      </c>
      <c r="T121" s="32" t="s">
        <v>2334</v>
      </c>
      <c r="U121" t="s">
        <v>2838</v>
      </c>
      <c r="V121" t="s">
        <v>2918</v>
      </c>
      <c r="W121" t="s">
        <v>2386</v>
      </c>
      <c r="X121" t="s">
        <v>1980</v>
      </c>
      <c r="Y121" t="s">
        <v>2919</v>
      </c>
      <c r="Z121" t="s">
        <v>1579</v>
      </c>
      <c r="AA121" t="s">
        <v>3892</v>
      </c>
      <c r="AB121" t="s">
        <v>1581</v>
      </c>
      <c r="AC121" t="s">
        <v>1581</v>
      </c>
      <c r="AD121" t="s">
        <v>1980</v>
      </c>
      <c r="AE121" t="s">
        <v>2990</v>
      </c>
      <c r="AF121" t="s">
        <v>1980</v>
      </c>
      <c r="AG121" t="s">
        <v>4631</v>
      </c>
      <c r="AH121" t="s">
        <v>4860</v>
      </c>
    </row>
    <row r="122" spans="1:34" ht="13.5">
      <c r="A122" s="18" t="s">
        <v>1535</v>
      </c>
      <c r="B122" s="7" t="s">
        <v>1549</v>
      </c>
      <c r="C122" s="18" t="s">
        <v>197</v>
      </c>
      <c r="D122" s="32" t="s">
        <v>617</v>
      </c>
      <c r="E122" s="32" t="s">
        <v>522</v>
      </c>
      <c r="F122" s="32" t="s">
        <v>49</v>
      </c>
      <c r="G122" s="32" t="s">
        <v>31</v>
      </c>
      <c r="H122" s="32" t="s">
        <v>1213</v>
      </c>
      <c r="I122" s="32" t="s">
        <v>95</v>
      </c>
      <c r="J122" s="32" t="s">
        <v>92</v>
      </c>
      <c r="K122" s="32" t="s">
        <v>735</v>
      </c>
      <c r="L122" s="32" t="s">
        <v>49</v>
      </c>
      <c r="M122" s="32" t="s">
        <v>259</v>
      </c>
      <c r="N122" s="32" t="s">
        <v>85</v>
      </c>
      <c r="O122" s="32" t="s">
        <v>49</v>
      </c>
      <c r="Q122" s="32" t="s">
        <v>92</v>
      </c>
      <c r="R122" s="32" t="s">
        <v>33</v>
      </c>
      <c r="S122" s="32" t="s">
        <v>94</v>
      </c>
      <c r="T122" s="32" t="s">
        <v>2335</v>
      </c>
      <c r="U122" s="32" t="s">
        <v>1578</v>
      </c>
      <c r="V122" t="s">
        <v>2920</v>
      </c>
      <c r="W122" t="s">
        <v>1980</v>
      </c>
      <c r="X122" t="s">
        <v>1524</v>
      </c>
      <c r="Y122" t="s">
        <v>2921</v>
      </c>
      <c r="Z122" t="s">
        <v>1948</v>
      </c>
      <c r="AA122" t="s">
        <v>3893</v>
      </c>
      <c r="AB122" t="s">
        <v>1533</v>
      </c>
      <c r="AC122" t="s">
        <v>1533</v>
      </c>
      <c r="AD122" t="s">
        <v>1524</v>
      </c>
      <c r="AE122" t="s">
        <v>2991</v>
      </c>
      <c r="AF122" t="s">
        <v>1524</v>
      </c>
      <c r="AG122" t="s">
        <v>4632</v>
      </c>
      <c r="AH122" t="s">
        <v>4861</v>
      </c>
    </row>
    <row r="123" spans="1:34" ht="13.5">
      <c r="A123" s="18" t="s">
        <v>1763</v>
      </c>
      <c r="B123" s="7" t="s">
        <v>1550</v>
      </c>
      <c r="C123" s="18" t="s">
        <v>198</v>
      </c>
      <c r="D123" s="32" t="s">
        <v>618</v>
      </c>
      <c r="E123" s="32" t="s">
        <v>737</v>
      </c>
      <c r="F123" s="32" t="s">
        <v>50</v>
      </c>
      <c r="G123" s="32" t="s">
        <v>522</v>
      </c>
      <c r="H123" s="32" t="s">
        <v>1247</v>
      </c>
      <c r="I123" s="32" t="s">
        <v>96</v>
      </c>
      <c r="J123" s="32" t="s">
        <v>94</v>
      </c>
      <c r="K123" s="32" t="s">
        <v>1161</v>
      </c>
      <c r="L123" s="32" t="s">
        <v>50</v>
      </c>
      <c r="M123" s="32" t="s">
        <v>260</v>
      </c>
      <c r="N123" s="32" t="s">
        <v>234</v>
      </c>
      <c r="O123" s="32" t="s">
        <v>50</v>
      </c>
      <c r="Q123" s="32" t="s">
        <v>94</v>
      </c>
      <c r="R123" s="32" t="s">
        <v>91</v>
      </c>
      <c r="S123" s="32" t="s">
        <v>95</v>
      </c>
      <c r="T123" s="32" t="s">
        <v>1560</v>
      </c>
      <c r="U123" s="32" t="s">
        <v>2475</v>
      </c>
      <c r="V123" t="s">
        <v>2922</v>
      </c>
      <c r="W123" t="s">
        <v>2451</v>
      </c>
      <c r="X123" t="s">
        <v>1764</v>
      </c>
      <c r="Y123" t="s">
        <v>1565</v>
      </c>
      <c r="Z123" t="s">
        <v>1581</v>
      </c>
      <c r="AA123" t="s">
        <v>3894</v>
      </c>
      <c r="AB123" t="s">
        <v>2570</v>
      </c>
      <c r="AC123" t="s">
        <v>2570</v>
      </c>
      <c r="AD123" t="s">
        <v>4415</v>
      </c>
      <c r="AE123" t="s">
        <v>2993</v>
      </c>
      <c r="AF123" t="s">
        <v>3109</v>
      </c>
      <c r="AG123" t="s">
        <v>4633</v>
      </c>
      <c r="AH123" t="s">
        <v>4862</v>
      </c>
    </row>
    <row r="124" spans="1:34" ht="13.5">
      <c r="A124" s="18" t="s">
        <v>1979</v>
      </c>
      <c r="B124" s="7" t="s">
        <v>1551</v>
      </c>
      <c r="C124" s="18" t="s">
        <v>199</v>
      </c>
      <c r="D124" s="32" t="s">
        <v>619</v>
      </c>
      <c r="E124" s="32" t="s">
        <v>384</v>
      </c>
      <c r="F124" s="32" t="s">
        <v>48</v>
      </c>
      <c r="G124" s="32" t="s">
        <v>384</v>
      </c>
      <c r="H124" s="32" t="s">
        <v>1248</v>
      </c>
      <c r="I124" s="32" t="s">
        <v>1011</v>
      </c>
      <c r="J124" s="32" t="s">
        <v>95</v>
      </c>
      <c r="K124" s="32" t="s">
        <v>1162</v>
      </c>
      <c r="L124" s="32" t="s">
        <v>48</v>
      </c>
      <c r="M124" s="32" t="s">
        <v>261</v>
      </c>
      <c r="N124" s="32" t="s">
        <v>255</v>
      </c>
      <c r="O124" s="32" t="s">
        <v>48</v>
      </c>
      <c r="Q124" s="32" t="s">
        <v>95</v>
      </c>
      <c r="R124" s="32" t="s">
        <v>92</v>
      </c>
      <c r="S124" s="32" t="s">
        <v>2048</v>
      </c>
      <c r="T124" s="32" t="s">
        <v>1561</v>
      </c>
      <c r="U124" s="32" t="s">
        <v>1579</v>
      </c>
      <c r="V124" t="s">
        <v>2923</v>
      </c>
      <c r="W124" t="s">
        <v>1524</v>
      </c>
      <c r="X124" t="s">
        <v>1676</v>
      </c>
      <c r="Y124" t="s">
        <v>1674</v>
      </c>
      <c r="Z124" t="s">
        <v>1533</v>
      </c>
      <c r="AA124" t="s">
        <v>3895</v>
      </c>
      <c r="AB124" t="s">
        <v>1927</v>
      </c>
      <c r="AC124" t="s">
        <v>1927</v>
      </c>
      <c r="AD124" t="s">
        <v>1525</v>
      </c>
      <c r="AE124" t="s">
        <v>2995</v>
      </c>
      <c r="AF124" t="s">
        <v>3111</v>
      </c>
      <c r="AG124" t="s">
        <v>4634</v>
      </c>
      <c r="AH124" t="s">
        <v>4863</v>
      </c>
    </row>
    <row r="125" spans="1:34" ht="13.5">
      <c r="A125" s="18" t="s">
        <v>1942</v>
      </c>
      <c r="B125" s="7" t="s">
        <v>1552</v>
      </c>
      <c r="C125" s="18" t="s">
        <v>200</v>
      </c>
      <c r="D125" s="32" t="s">
        <v>620</v>
      </c>
      <c r="E125" s="32" t="s">
        <v>32</v>
      </c>
      <c r="F125" s="32" t="s">
        <v>47</v>
      </c>
      <c r="G125" s="32" t="s">
        <v>32</v>
      </c>
      <c r="H125" s="32" t="s">
        <v>1249</v>
      </c>
      <c r="I125" s="32" t="s">
        <v>523</v>
      </c>
      <c r="J125" s="32" t="s">
        <v>96</v>
      </c>
      <c r="K125" s="32" t="s">
        <v>1163</v>
      </c>
      <c r="L125" s="32" t="s">
        <v>47</v>
      </c>
      <c r="M125" s="32" t="s">
        <v>262</v>
      </c>
      <c r="N125" s="32" t="s">
        <v>240</v>
      </c>
      <c r="O125" s="32" t="s">
        <v>47</v>
      </c>
      <c r="Q125" s="32" t="s">
        <v>2048</v>
      </c>
      <c r="R125" s="32" t="s">
        <v>94</v>
      </c>
      <c r="S125" s="32" t="s">
        <v>343</v>
      </c>
      <c r="T125" s="32" t="s">
        <v>1938</v>
      </c>
      <c r="U125" s="32" t="s">
        <v>1948</v>
      </c>
      <c r="V125" t="s">
        <v>2924</v>
      </c>
      <c r="W125" t="s">
        <v>1764</v>
      </c>
      <c r="X125" t="s">
        <v>2452</v>
      </c>
      <c r="Y125" t="s">
        <v>1512</v>
      </c>
      <c r="Z125" t="s">
        <v>2570</v>
      </c>
      <c r="AA125" t="s">
        <v>3896</v>
      </c>
      <c r="AB125" t="s">
        <v>1532</v>
      </c>
      <c r="AC125" t="s">
        <v>1532</v>
      </c>
      <c r="AD125" t="s">
        <v>1540</v>
      </c>
      <c r="AE125" t="s">
        <v>1565</v>
      </c>
      <c r="AF125" t="s">
        <v>3913</v>
      </c>
      <c r="AG125" t="s">
        <v>4635</v>
      </c>
      <c r="AH125" t="s">
        <v>4864</v>
      </c>
    </row>
    <row r="126" spans="1:34" ht="13.5">
      <c r="A126" s="18" t="s">
        <v>1943</v>
      </c>
      <c r="B126" s="7" t="s">
        <v>1553</v>
      </c>
      <c r="C126" s="18" t="s">
        <v>62</v>
      </c>
      <c r="D126" s="32" t="s">
        <v>621</v>
      </c>
      <c r="E126" s="32" t="s">
        <v>743</v>
      </c>
      <c r="F126" s="32" t="s">
        <v>46</v>
      </c>
      <c r="G126" s="32" t="s">
        <v>1089</v>
      </c>
      <c r="H126" s="32" t="s">
        <v>42</v>
      </c>
      <c r="I126" s="32" t="s">
        <v>524</v>
      </c>
      <c r="J126" s="32" t="s">
        <v>1011</v>
      </c>
      <c r="K126" s="32" t="s">
        <v>1141</v>
      </c>
      <c r="L126" s="32" t="s">
        <v>46</v>
      </c>
      <c r="M126" s="32" t="s">
        <v>263</v>
      </c>
      <c r="N126" s="32" t="s">
        <v>31</v>
      </c>
      <c r="O126" s="32" t="s">
        <v>46</v>
      </c>
      <c r="Q126" s="32" t="s">
        <v>343</v>
      </c>
      <c r="R126" s="32" t="s">
        <v>95</v>
      </c>
      <c r="S126" s="32" t="s">
        <v>344</v>
      </c>
      <c r="T126" s="32" t="s">
        <v>1939</v>
      </c>
      <c r="U126" s="32" t="s">
        <v>1581</v>
      </c>
      <c r="V126" t="s">
        <v>2925</v>
      </c>
      <c r="W126" t="s">
        <v>1676</v>
      </c>
      <c r="X126" t="s">
        <v>1525</v>
      </c>
      <c r="Y126" t="s">
        <v>1675</v>
      </c>
      <c r="Z126" t="s">
        <v>1927</v>
      </c>
      <c r="AA126" t="s">
        <v>3897</v>
      </c>
      <c r="AB126" t="s">
        <v>2571</v>
      </c>
      <c r="AC126" t="s">
        <v>2571</v>
      </c>
      <c r="AD126" t="s">
        <v>1541</v>
      </c>
      <c r="AE126" t="s">
        <v>1512</v>
      </c>
      <c r="AF126" t="s">
        <v>3914</v>
      </c>
      <c r="AG126" t="s">
        <v>4636</v>
      </c>
      <c r="AH126" t="s">
        <v>4865</v>
      </c>
    </row>
    <row r="127" spans="1:34" ht="13.5">
      <c r="A127" s="18" t="s">
        <v>1536</v>
      </c>
      <c r="B127" s="7" t="s">
        <v>1554</v>
      </c>
      <c r="C127" s="18" t="s">
        <v>63</v>
      </c>
      <c r="D127" s="32" t="s">
        <v>622</v>
      </c>
      <c r="E127" s="32" t="s">
        <v>49</v>
      </c>
      <c r="F127" s="32" t="s">
        <v>1034</v>
      </c>
      <c r="G127" s="32" t="s">
        <v>1055</v>
      </c>
      <c r="H127" s="32" t="s">
        <v>521</v>
      </c>
      <c r="I127" s="32" t="s">
        <v>525</v>
      </c>
      <c r="J127" s="32" t="s">
        <v>1012</v>
      </c>
      <c r="K127" s="32" t="s">
        <v>240</v>
      </c>
      <c r="L127" s="32" t="s">
        <v>1035</v>
      </c>
      <c r="M127" s="32" t="s">
        <v>264</v>
      </c>
      <c r="N127" s="32" t="s">
        <v>522</v>
      </c>
      <c r="O127" s="32" t="s">
        <v>33</v>
      </c>
      <c r="Q127" s="32" t="s">
        <v>344</v>
      </c>
      <c r="R127" s="32" t="s">
        <v>2048</v>
      </c>
      <c r="S127" s="32" t="s">
        <v>345</v>
      </c>
      <c r="T127" s="32" t="s">
        <v>1940</v>
      </c>
      <c r="U127" s="32" t="s">
        <v>1533</v>
      </c>
      <c r="V127" t="s">
        <v>2926</v>
      </c>
      <c r="W127" t="s">
        <v>2452</v>
      </c>
      <c r="X127" t="s">
        <v>2833</v>
      </c>
      <c r="Y127" t="s">
        <v>1524</v>
      </c>
      <c r="Z127" t="s">
        <v>1532</v>
      </c>
      <c r="AA127" t="s">
        <v>3898</v>
      </c>
      <c r="AB127" t="s">
        <v>1534</v>
      </c>
      <c r="AC127" t="s">
        <v>1534</v>
      </c>
      <c r="AD127" t="s">
        <v>1539</v>
      </c>
      <c r="AE127" t="s">
        <v>3011</v>
      </c>
      <c r="AF127" t="s">
        <v>1676</v>
      </c>
      <c r="AG127" t="s">
        <v>1524</v>
      </c>
      <c r="AH127" t="s">
        <v>1546</v>
      </c>
    </row>
    <row r="128" spans="1:34" ht="13.5">
      <c r="A128" s="18" t="s">
        <v>1565</v>
      </c>
      <c r="B128" s="7" t="s">
        <v>1555</v>
      </c>
      <c r="C128" s="18" t="s">
        <v>201</v>
      </c>
      <c r="D128" s="32" t="s">
        <v>83</v>
      </c>
      <c r="E128" s="32" t="s">
        <v>50</v>
      </c>
      <c r="F128" s="32" t="s">
        <v>946</v>
      </c>
      <c r="G128" s="32" t="s">
        <v>1056</v>
      </c>
      <c r="H128" s="32" t="s">
        <v>1250</v>
      </c>
      <c r="I128" s="32" t="s">
        <v>526</v>
      </c>
      <c r="J128" s="32" t="s">
        <v>1260</v>
      </c>
      <c r="K128" s="32" t="s">
        <v>31</v>
      </c>
      <c r="L128" s="32" t="s">
        <v>1009</v>
      </c>
      <c r="M128" s="32" t="s">
        <v>265</v>
      </c>
      <c r="N128" s="32" t="s">
        <v>384</v>
      </c>
      <c r="O128" s="32" t="s">
        <v>91</v>
      </c>
      <c r="Q128" s="32" t="s">
        <v>345</v>
      </c>
      <c r="R128" s="32" t="s">
        <v>343</v>
      </c>
      <c r="S128" s="32" t="s">
        <v>346</v>
      </c>
      <c r="T128" s="32" t="s">
        <v>2336</v>
      </c>
      <c r="U128" s="32" t="s">
        <v>2570</v>
      </c>
      <c r="V128" t="s">
        <v>2927</v>
      </c>
      <c r="W128" t="s">
        <v>1525</v>
      </c>
      <c r="X128" t="s">
        <v>2928</v>
      </c>
      <c r="Y128" t="s">
        <v>1764</v>
      </c>
      <c r="Z128" t="s">
        <v>2571</v>
      </c>
      <c r="AA128" t="s">
        <v>3899</v>
      </c>
      <c r="AB128" t="s">
        <v>2572</v>
      </c>
      <c r="AC128" t="s">
        <v>2572</v>
      </c>
      <c r="AD128" t="s">
        <v>1538</v>
      </c>
      <c r="AE128" t="s">
        <v>3013</v>
      </c>
      <c r="AF128" t="s">
        <v>1525</v>
      </c>
      <c r="AG128" t="s">
        <v>1676</v>
      </c>
      <c r="AH128" t="s">
        <v>1547</v>
      </c>
    </row>
    <row r="129" spans="1:34" ht="13.5">
      <c r="A129" s="18" t="s">
        <v>1512</v>
      </c>
      <c r="B129" s="7" t="s">
        <v>1556</v>
      </c>
      <c r="C129" s="18" t="s">
        <v>202</v>
      </c>
      <c r="D129" s="32" t="s">
        <v>84</v>
      </c>
      <c r="E129" s="32" t="s">
        <v>48</v>
      </c>
      <c r="F129" s="32" t="s">
        <v>1035</v>
      </c>
      <c r="G129" s="32" t="s">
        <v>1057</v>
      </c>
      <c r="H129" s="32" t="s">
        <v>1251</v>
      </c>
      <c r="I129" s="32" t="s">
        <v>40</v>
      </c>
      <c r="J129" s="32" t="s">
        <v>523</v>
      </c>
      <c r="K129" s="32" t="s">
        <v>522</v>
      </c>
      <c r="L129" s="32" t="s">
        <v>33</v>
      </c>
      <c r="M129" s="32" t="s">
        <v>266</v>
      </c>
      <c r="N129" s="32" t="s">
        <v>32</v>
      </c>
      <c r="O129" s="32" t="s">
        <v>2081</v>
      </c>
      <c r="Q129" s="32" t="s">
        <v>346</v>
      </c>
      <c r="R129" s="32" t="s">
        <v>344</v>
      </c>
      <c r="S129" s="32" t="s">
        <v>96</v>
      </c>
      <c r="T129" s="32" t="s">
        <v>2337</v>
      </c>
      <c r="U129" s="32" t="s">
        <v>1927</v>
      </c>
      <c r="V129" t="s">
        <v>2929</v>
      </c>
      <c r="W129" t="s">
        <v>2463</v>
      </c>
      <c r="X129" t="s">
        <v>1540</v>
      </c>
      <c r="Y129" t="s">
        <v>1676</v>
      </c>
      <c r="Z129" t="s">
        <v>1534</v>
      </c>
      <c r="AA129" t="s">
        <v>3900</v>
      </c>
      <c r="AB129" t="s">
        <v>1531</v>
      </c>
      <c r="AC129" t="s">
        <v>1531</v>
      </c>
      <c r="AD129" t="s">
        <v>1537</v>
      </c>
      <c r="AE129" t="s">
        <v>3015</v>
      </c>
      <c r="AF129" t="s">
        <v>3129</v>
      </c>
      <c r="AG129" t="s">
        <v>4637</v>
      </c>
      <c r="AH129" t="s">
        <v>4866</v>
      </c>
    </row>
    <row r="130" spans="1:34" ht="13.5">
      <c r="A130" s="18" t="s">
        <v>1944</v>
      </c>
      <c r="B130" s="7" t="s">
        <v>1557</v>
      </c>
      <c r="C130" s="18" t="s">
        <v>203</v>
      </c>
      <c r="D130" s="32" t="s">
        <v>623</v>
      </c>
      <c r="E130" s="32" t="s">
        <v>47</v>
      </c>
      <c r="F130" s="32" t="s">
        <v>1009</v>
      </c>
      <c r="G130" s="32" t="s">
        <v>49</v>
      </c>
      <c r="H130" s="32" t="s">
        <v>1252</v>
      </c>
      <c r="I130" s="32" t="s">
        <v>44</v>
      </c>
      <c r="J130" s="32" t="s">
        <v>524</v>
      </c>
      <c r="K130" s="32" t="s">
        <v>384</v>
      </c>
      <c r="L130" s="32" t="s">
        <v>958</v>
      </c>
      <c r="M130" s="32" t="s">
        <v>267</v>
      </c>
      <c r="N130" s="32" t="s">
        <v>2043</v>
      </c>
      <c r="O130" s="32" t="s">
        <v>629</v>
      </c>
      <c r="Q130" s="32" t="s">
        <v>96</v>
      </c>
      <c r="R130" s="32" t="s">
        <v>345</v>
      </c>
      <c r="S130" s="32" t="s">
        <v>523</v>
      </c>
      <c r="T130" s="32" t="s">
        <v>2338</v>
      </c>
      <c r="U130" s="32" t="s">
        <v>1532</v>
      </c>
      <c r="V130" t="s">
        <v>2930</v>
      </c>
      <c r="W130" t="s">
        <v>2931</v>
      </c>
      <c r="X130" t="s">
        <v>1541</v>
      </c>
      <c r="Y130" t="s">
        <v>1525</v>
      </c>
      <c r="Z130" t="s">
        <v>2572</v>
      </c>
      <c r="AA130" t="s">
        <v>2911</v>
      </c>
      <c r="AB130" t="s">
        <v>2573</v>
      </c>
      <c r="AC130" t="s">
        <v>2573</v>
      </c>
      <c r="AD130" t="s">
        <v>1526</v>
      </c>
      <c r="AE130" t="s">
        <v>3017</v>
      </c>
      <c r="AF130" t="s">
        <v>3274</v>
      </c>
      <c r="AG130" t="s">
        <v>1525</v>
      </c>
      <c r="AH130" t="s">
        <v>4867</v>
      </c>
    </row>
    <row r="131" spans="1:34" ht="13.5">
      <c r="A131" s="18" t="s">
        <v>1945</v>
      </c>
      <c r="B131" s="7" t="s">
        <v>1558</v>
      </c>
      <c r="C131" s="18" t="s">
        <v>64</v>
      </c>
      <c r="D131" s="32" t="s">
        <v>624</v>
      </c>
      <c r="E131" s="32" t="s">
        <v>46</v>
      </c>
      <c r="F131" s="32" t="s">
        <v>33</v>
      </c>
      <c r="G131" s="32" t="s">
        <v>50</v>
      </c>
      <c r="H131" s="32" t="s">
        <v>1253</v>
      </c>
      <c r="I131" s="32" t="s">
        <v>39</v>
      </c>
      <c r="J131" s="32" t="s">
        <v>525</v>
      </c>
      <c r="K131" s="32" t="s">
        <v>32</v>
      </c>
      <c r="L131" s="32" t="s">
        <v>959</v>
      </c>
      <c r="M131" s="32" t="s">
        <v>268</v>
      </c>
      <c r="N131" s="32" t="s">
        <v>271</v>
      </c>
      <c r="O131" s="32" t="s">
        <v>92</v>
      </c>
      <c r="Q131" s="32" t="s">
        <v>523</v>
      </c>
      <c r="R131" s="32" t="s">
        <v>346</v>
      </c>
      <c r="S131" s="32" t="s">
        <v>524</v>
      </c>
      <c r="T131" s="32" t="s">
        <v>2339</v>
      </c>
      <c r="U131" t="s">
        <v>2571</v>
      </c>
      <c r="V131" t="s">
        <v>2932</v>
      </c>
      <c r="W131" t="s">
        <v>2468</v>
      </c>
      <c r="X131" t="s">
        <v>1539</v>
      </c>
      <c r="Y131" t="s">
        <v>2931</v>
      </c>
      <c r="Z131" t="s">
        <v>1531</v>
      </c>
      <c r="AA131" t="s">
        <v>3901</v>
      </c>
      <c r="AB131" t="s">
        <v>1522</v>
      </c>
      <c r="AC131" t="s">
        <v>1522</v>
      </c>
      <c r="AD131" t="s">
        <v>1576</v>
      </c>
      <c r="AE131" t="s">
        <v>3019</v>
      </c>
      <c r="AF131" t="s">
        <v>3281</v>
      </c>
      <c r="AG131" t="s">
        <v>2833</v>
      </c>
      <c r="AH131" t="s">
        <v>4868</v>
      </c>
    </row>
    <row r="132" spans="1:34" ht="13.5">
      <c r="A132" s="18" t="s">
        <v>1980</v>
      </c>
      <c r="B132" s="7" t="s">
        <v>1559</v>
      </c>
      <c r="C132" s="18" t="s">
        <v>204</v>
      </c>
      <c r="D132" s="32" t="s">
        <v>625</v>
      </c>
      <c r="E132" s="32" t="s">
        <v>745</v>
      </c>
      <c r="F132" s="32" t="s">
        <v>91</v>
      </c>
      <c r="G132" s="32" t="s">
        <v>48</v>
      </c>
      <c r="H132" s="32" t="s">
        <v>1254</v>
      </c>
      <c r="I132" s="32" t="s">
        <v>41</v>
      </c>
      <c r="J132" s="32" t="s">
        <v>526</v>
      </c>
      <c r="K132" s="32" t="s">
        <v>49</v>
      </c>
      <c r="L132" s="32" t="s">
        <v>960</v>
      </c>
      <c r="M132" s="32" t="s">
        <v>269</v>
      </c>
      <c r="N132" s="32" t="s">
        <v>2044</v>
      </c>
      <c r="O132" s="32" t="s">
        <v>94</v>
      </c>
      <c r="Q132" s="32" t="s">
        <v>524</v>
      </c>
      <c r="R132" s="32" t="s">
        <v>96</v>
      </c>
      <c r="S132" s="32" t="s">
        <v>525</v>
      </c>
      <c r="T132" s="32" t="s">
        <v>2340</v>
      </c>
      <c r="U132" t="s">
        <v>1534</v>
      </c>
      <c r="V132" t="s">
        <v>2933</v>
      </c>
      <c r="W132" t="s">
        <v>2469</v>
      </c>
      <c r="X132" t="s">
        <v>1538</v>
      </c>
      <c r="Y132" t="s">
        <v>1540</v>
      </c>
      <c r="Z132" t="s">
        <v>2573</v>
      </c>
      <c r="AA132" t="s">
        <v>3902</v>
      </c>
      <c r="AB132" t="s">
        <v>2574</v>
      </c>
      <c r="AC132" t="s">
        <v>2574</v>
      </c>
      <c r="AD132" t="s">
        <v>1578</v>
      </c>
      <c r="AE132" t="s">
        <v>3021</v>
      </c>
      <c r="AF132" t="s">
        <v>3289</v>
      </c>
      <c r="AG132" t="s">
        <v>1540</v>
      </c>
      <c r="AH132" t="s">
        <v>4869</v>
      </c>
    </row>
    <row r="133" spans="1:34" ht="13.5">
      <c r="A133" s="18" t="s">
        <v>1981</v>
      </c>
      <c r="B133" s="7" t="s">
        <v>1560</v>
      </c>
      <c r="C133" s="18" t="s">
        <v>205</v>
      </c>
      <c r="D133" s="32" t="s">
        <v>714</v>
      </c>
      <c r="E133" s="32" t="s">
        <v>746</v>
      </c>
      <c r="F133" s="32" t="s">
        <v>92</v>
      </c>
      <c r="G133" s="32" t="s">
        <v>47</v>
      </c>
      <c r="H133" s="32" t="s">
        <v>1255</v>
      </c>
      <c r="I133" s="32" t="s">
        <v>38</v>
      </c>
      <c r="J133" s="32" t="s">
        <v>40</v>
      </c>
      <c r="K133" s="32" t="s">
        <v>50</v>
      </c>
      <c r="L133" s="32" t="s">
        <v>961</v>
      </c>
      <c r="M133" s="32" t="s">
        <v>270</v>
      </c>
      <c r="N133" s="32" t="s">
        <v>49</v>
      </c>
      <c r="O133" s="32" t="s">
        <v>95</v>
      </c>
      <c r="Q133" s="32" t="s">
        <v>525</v>
      </c>
      <c r="R133" s="32" t="s">
        <v>523</v>
      </c>
      <c r="S133" s="32" t="s">
        <v>526</v>
      </c>
      <c r="T133" s="32" t="s">
        <v>2341</v>
      </c>
      <c r="U133" t="s">
        <v>2572</v>
      </c>
      <c r="V133" t="s">
        <v>2934</v>
      </c>
      <c r="W133" t="s">
        <v>1540</v>
      </c>
      <c r="X133" t="s">
        <v>1537</v>
      </c>
      <c r="Y133" t="s">
        <v>1541</v>
      </c>
      <c r="Z133" t="s">
        <v>1522</v>
      </c>
      <c r="AA133" t="s">
        <v>1939</v>
      </c>
      <c r="AB133" t="s">
        <v>1523</v>
      </c>
      <c r="AC133" t="s">
        <v>1523</v>
      </c>
      <c r="AD133" t="s">
        <v>2475</v>
      </c>
      <c r="AE133" t="s">
        <v>3022</v>
      </c>
      <c r="AF133" t="s">
        <v>3290</v>
      </c>
      <c r="AG133" t="s">
        <v>1541</v>
      </c>
      <c r="AH133" t="s">
        <v>4870</v>
      </c>
    </row>
    <row r="134" spans="1:34" ht="13.5">
      <c r="A134" s="18" t="s">
        <v>1524</v>
      </c>
      <c r="B134" s="7" t="s">
        <v>1561</v>
      </c>
      <c r="C134" s="18" t="s">
        <v>206</v>
      </c>
      <c r="D134" s="32" t="s">
        <v>715</v>
      </c>
      <c r="E134" s="32" t="s">
        <v>33</v>
      </c>
      <c r="F134" s="32" t="s">
        <v>94</v>
      </c>
      <c r="G134" s="32" t="s">
        <v>46</v>
      </c>
      <c r="H134" s="32" t="s">
        <v>1256</v>
      </c>
      <c r="I134" s="32" t="s">
        <v>29</v>
      </c>
      <c r="J134" s="32" t="s">
        <v>44</v>
      </c>
      <c r="K134" s="32" t="s">
        <v>48</v>
      </c>
      <c r="L134" s="32" t="s">
        <v>962</v>
      </c>
      <c r="M134" s="32" t="s">
        <v>240</v>
      </c>
      <c r="N134" s="32" t="s">
        <v>50</v>
      </c>
      <c r="O134" s="32" t="s">
        <v>2048</v>
      </c>
      <c r="Q134" s="32" t="s">
        <v>526</v>
      </c>
      <c r="R134" s="32" t="s">
        <v>524</v>
      </c>
      <c r="S134" s="32" t="s">
        <v>40</v>
      </c>
      <c r="T134" s="32" t="s">
        <v>2342</v>
      </c>
      <c r="U134" t="s">
        <v>1531</v>
      </c>
      <c r="V134" t="s">
        <v>2935</v>
      </c>
      <c r="W134" t="s">
        <v>1541</v>
      </c>
      <c r="X134" t="s">
        <v>1526</v>
      </c>
      <c r="Y134" t="s">
        <v>1539</v>
      </c>
      <c r="Z134" t="s">
        <v>2574</v>
      </c>
      <c r="AA134" t="s">
        <v>2967</v>
      </c>
      <c r="AB134" t="s">
        <v>2575</v>
      </c>
      <c r="AC134" t="s">
        <v>2575</v>
      </c>
      <c r="AD134" t="s">
        <v>1579</v>
      </c>
      <c r="AE134" t="s">
        <v>3023</v>
      </c>
      <c r="AF134" t="s">
        <v>1540</v>
      </c>
      <c r="AG134" t="s">
        <v>1539</v>
      </c>
      <c r="AH134" t="s">
        <v>1565</v>
      </c>
    </row>
    <row r="135" spans="1:34" ht="13.5">
      <c r="A135" s="18" t="s">
        <v>1764</v>
      </c>
      <c r="B135" s="7" t="s">
        <v>1562</v>
      </c>
      <c r="C135" s="18" t="s">
        <v>207</v>
      </c>
      <c r="D135" s="32" t="s">
        <v>716</v>
      </c>
      <c r="E135" s="32" t="s">
        <v>91</v>
      </c>
      <c r="F135" s="32" t="s">
        <v>95</v>
      </c>
      <c r="G135" s="32" t="s">
        <v>1090</v>
      </c>
      <c r="H135" s="32" t="s">
        <v>1257</v>
      </c>
      <c r="I135" s="32" t="s">
        <v>30</v>
      </c>
      <c r="J135" s="32" t="s">
        <v>39</v>
      </c>
      <c r="K135" s="32" t="s">
        <v>47</v>
      </c>
      <c r="L135" s="32" t="s">
        <v>91</v>
      </c>
      <c r="M135" s="32" t="s">
        <v>31</v>
      </c>
      <c r="N135" s="32" t="s">
        <v>48</v>
      </c>
      <c r="O135" s="32" t="s">
        <v>96</v>
      </c>
      <c r="Q135" s="32" t="s">
        <v>40</v>
      </c>
      <c r="R135" s="32" t="s">
        <v>525</v>
      </c>
      <c r="S135" s="32" t="s">
        <v>44</v>
      </c>
      <c r="T135" s="32" t="s">
        <v>2343</v>
      </c>
      <c r="U135" t="s">
        <v>2573</v>
      </c>
      <c r="V135" t="s">
        <v>2936</v>
      </c>
      <c r="W135" t="s">
        <v>1539</v>
      </c>
      <c r="X135" t="s">
        <v>1576</v>
      </c>
      <c r="Y135" t="s">
        <v>1538</v>
      </c>
      <c r="Z135" t="s">
        <v>1523</v>
      </c>
      <c r="AA135" t="s">
        <v>2968</v>
      </c>
      <c r="AB135" t="s">
        <v>1527</v>
      </c>
      <c r="AC135" t="s">
        <v>1527</v>
      </c>
      <c r="AD135" t="s">
        <v>1948</v>
      </c>
      <c r="AE135" t="s">
        <v>3024</v>
      </c>
      <c r="AF135" t="s">
        <v>1541</v>
      </c>
      <c r="AG135" t="s">
        <v>1538</v>
      </c>
      <c r="AH135" t="s">
        <v>2452</v>
      </c>
    </row>
    <row r="136" spans="1:34" ht="13.5">
      <c r="A136" s="18" t="s">
        <v>1676</v>
      </c>
      <c r="B136" s="7" t="s">
        <v>1563</v>
      </c>
      <c r="C136" s="18" t="s">
        <v>208</v>
      </c>
      <c r="D136" s="32" t="s">
        <v>717</v>
      </c>
      <c r="E136" s="32" t="s">
        <v>629</v>
      </c>
      <c r="F136" s="32" t="s">
        <v>1010</v>
      </c>
      <c r="G136" s="32" t="s">
        <v>33</v>
      </c>
      <c r="H136" s="32" t="s">
        <v>1306</v>
      </c>
      <c r="I136" s="32" t="s">
        <v>34</v>
      </c>
      <c r="J136" s="32" t="s">
        <v>41</v>
      </c>
      <c r="K136" s="32" t="s">
        <v>46</v>
      </c>
      <c r="L136" s="32" t="s">
        <v>1058</v>
      </c>
      <c r="M136" s="32" t="s">
        <v>522</v>
      </c>
      <c r="N136" s="32" t="s">
        <v>47</v>
      </c>
      <c r="O136" s="32" t="s">
        <v>1395</v>
      </c>
      <c r="Q136" s="32" t="s">
        <v>44</v>
      </c>
      <c r="R136" s="32" t="s">
        <v>526</v>
      </c>
      <c r="S136" s="32" t="s">
        <v>39</v>
      </c>
      <c r="T136" s="32" t="s">
        <v>1535</v>
      </c>
      <c r="U136" t="s">
        <v>1522</v>
      </c>
      <c r="V136" t="s">
        <v>2937</v>
      </c>
      <c r="W136" t="s">
        <v>1538</v>
      </c>
      <c r="X136" t="s">
        <v>1578</v>
      </c>
      <c r="Y136" t="s">
        <v>1537</v>
      </c>
      <c r="Z136" t="s">
        <v>2575</v>
      </c>
      <c r="AA136" t="s">
        <v>2340</v>
      </c>
      <c r="AB136" t="s">
        <v>1725</v>
      </c>
      <c r="AC136" t="s">
        <v>1725</v>
      </c>
      <c r="AD136" t="s">
        <v>1581</v>
      </c>
      <c r="AE136" t="s">
        <v>3027</v>
      </c>
      <c r="AF136" t="s">
        <v>1539</v>
      </c>
      <c r="AG136" t="s">
        <v>1537</v>
      </c>
      <c r="AH136" t="s">
        <v>4871</v>
      </c>
    </row>
    <row r="137" spans="1:34" ht="13.5">
      <c r="A137" s="18" t="s">
        <v>1982</v>
      </c>
      <c r="B137" s="7" t="s">
        <v>1535</v>
      </c>
      <c r="C137" s="18" t="s">
        <v>209</v>
      </c>
      <c r="D137" s="32" t="s">
        <v>718</v>
      </c>
      <c r="E137" s="32" t="s">
        <v>92</v>
      </c>
      <c r="F137" s="32" t="s">
        <v>96</v>
      </c>
      <c r="G137" s="32" t="s">
        <v>91</v>
      </c>
      <c r="H137" s="32" t="s">
        <v>1307</v>
      </c>
      <c r="I137" s="32" t="s">
        <v>510</v>
      </c>
      <c r="J137" s="32" t="s">
        <v>38</v>
      </c>
      <c r="K137" s="32" t="s">
        <v>33</v>
      </c>
      <c r="L137" s="32" t="s">
        <v>92</v>
      </c>
      <c r="M137" s="32" t="s">
        <v>349</v>
      </c>
      <c r="N137" s="32" t="s">
        <v>46</v>
      </c>
      <c r="O137" s="32" t="s">
        <v>2085</v>
      </c>
      <c r="Q137" s="32" t="s">
        <v>39</v>
      </c>
      <c r="R137" s="32" t="s">
        <v>40</v>
      </c>
      <c r="S137" s="32" t="s">
        <v>41</v>
      </c>
      <c r="T137" s="32" t="s">
        <v>1763</v>
      </c>
      <c r="U137" t="s">
        <v>2574</v>
      </c>
      <c r="V137" t="s">
        <v>2938</v>
      </c>
      <c r="W137" t="s">
        <v>1537</v>
      </c>
      <c r="X137" t="s">
        <v>2939</v>
      </c>
      <c r="Y137" t="s">
        <v>1526</v>
      </c>
      <c r="Z137" t="s">
        <v>2940</v>
      </c>
      <c r="AA137" t="s">
        <v>3903</v>
      </c>
      <c r="AB137" t="s">
        <v>1926</v>
      </c>
      <c r="AC137" t="s">
        <v>1926</v>
      </c>
      <c r="AD137" t="s">
        <v>1533</v>
      </c>
      <c r="AE137" t="s">
        <v>3029</v>
      </c>
      <c r="AF137" t="s">
        <v>1538</v>
      </c>
      <c r="AG137" t="s">
        <v>1526</v>
      </c>
      <c r="AH137" t="s">
        <v>4872</v>
      </c>
    </row>
    <row r="138" spans="1:34" ht="13.5">
      <c r="A138" s="18" t="s">
        <v>1983</v>
      </c>
      <c r="B138" s="7" t="s">
        <v>1763</v>
      </c>
      <c r="C138" s="18" t="s">
        <v>210</v>
      </c>
      <c r="D138" s="32" t="s">
        <v>719</v>
      </c>
      <c r="E138" s="32" t="s">
        <v>748</v>
      </c>
      <c r="F138" s="32" t="s">
        <v>1011</v>
      </c>
      <c r="G138" s="32" t="s">
        <v>1058</v>
      </c>
      <c r="H138" s="32" t="s">
        <v>1214</v>
      </c>
      <c r="I138" s="32" t="s">
        <v>43</v>
      </c>
      <c r="J138" s="32" t="s">
        <v>29</v>
      </c>
      <c r="K138" s="32" t="s">
        <v>91</v>
      </c>
      <c r="L138" s="32" t="s">
        <v>94</v>
      </c>
      <c r="M138" s="32" t="s">
        <v>350</v>
      </c>
      <c r="N138" s="32" t="s">
        <v>2045</v>
      </c>
      <c r="O138" s="32" t="s">
        <v>523</v>
      </c>
      <c r="Q138" s="32" t="s">
        <v>41</v>
      </c>
      <c r="R138" s="32" t="s">
        <v>44</v>
      </c>
      <c r="S138" s="32" t="s">
        <v>38</v>
      </c>
      <c r="T138" s="32" t="s">
        <v>2344</v>
      </c>
      <c r="U138" t="s">
        <v>1523</v>
      </c>
      <c r="V138" t="s">
        <v>2941</v>
      </c>
      <c r="W138" t="s">
        <v>1526</v>
      </c>
      <c r="X138" t="s">
        <v>2475</v>
      </c>
      <c r="Y138" t="s">
        <v>1576</v>
      </c>
      <c r="Z138" t="s">
        <v>1527</v>
      </c>
      <c r="AA138" t="s">
        <v>3904</v>
      </c>
      <c r="AB138" t="s">
        <v>1733</v>
      </c>
      <c r="AC138" t="s">
        <v>1733</v>
      </c>
      <c r="AD138" t="s">
        <v>2570</v>
      </c>
      <c r="AE138" t="s">
        <v>3030</v>
      </c>
      <c r="AF138" t="s">
        <v>1537</v>
      </c>
      <c r="AG138" t="s">
        <v>1576</v>
      </c>
      <c r="AH138" t="s">
        <v>4873</v>
      </c>
    </row>
    <row r="139" spans="1:34" ht="13.5">
      <c r="A139" s="18" t="s">
        <v>1984</v>
      </c>
      <c r="B139" s="7" t="s">
        <v>1564</v>
      </c>
      <c r="C139" s="18" t="s">
        <v>211</v>
      </c>
      <c r="D139" s="32" t="s">
        <v>720</v>
      </c>
      <c r="E139" s="32" t="s">
        <v>749</v>
      </c>
      <c r="F139" s="32" t="s">
        <v>1012</v>
      </c>
      <c r="G139" s="32" t="s">
        <v>92</v>
      </c>
      <c r="H139" s="32" t="s">
        <v>1308</v>
      </c>
      <c r="I139" s="32" t="s">
        <v>527</v>
      </c>
      <c r="J139" s="32" t="s">
        <v>30</v>
      </c>
      <c r="K139" s="32" t="s">
        <v>92</v>
      </c>
      <c r="L139" s="32" t="s">
        <v>95</v>
      </c>
      <c r="M139" s="32" t="s">
        <v>351</v>
      </c>
      <c r="N139" s="32" t="s">
        <v>33</v>
      </c>
      <c r="O139" s="32" t="s">
        <v>524</v>
      </c>
      <c r="Q139" s="32" t="s">
        <v>38</v>
      </c>
      <c r="R139" s="32" t="s">
        <v>39</v>
      </c>
      <c r="S139" s="32" t="s">
        <v>29</v>
      </c>
      <c r="T139" s="32" t="s">
        <v>2345</v>
      </c>
      <c r="U139" t="s">
        <v>2575</v>
      </c>
      <c r="V139" t="s">
        <v>2942</v>
      </c>
      <c r="W139" t="s">
        <v>1576</v>
      </c>
      <c r="X139" t="s">
        <v>1579</v>
      </c>
      <c r="Y139" t="s">
        <v>1578</v>
      </c>
      <c r="Z139" t="s">
        <v>1725</v>
      </c>
      <c r="AA139" t="s">
        <v>1535</v>
      </c>
      <c r="AB139" t="s">
        <v>1528</v>
      </c>
      <c r="AC139" t="s">
        <v>1528</v>
      </c>
      <c r="AD139" t="s">
        <v>1927</v>
      </c>
      <c r="AE139" t="s">
        <v>3031</v>
      </c>
      <c r="AF139" t="s">
        <v>4460</v>
      </c>
      <c r="AG139" t="s">
        <v>4638</v>
      </c>
      <c r="AH139" t="s">
        <v>4874</v>
      </c>
    </row>
    <row r="140" spans="1:34" ht="13.5">
      <c r="A140" s="18" t="s">
        <v>1525</v>
      </c>
      <c r="B140" s="7" t="s">
        <v>1670</v>
      </c>
      <c r="C140" s="18" t="s">
        <v>65</v>
      </c>
      <c r="D140" s="32" t="s">
        <v>721</v>
      </c>
      <c r="E140" s="32" t="s">
        <v>750</v>
      </c>
      <c r="F140" s="32" t="s">
        <v>1013</v>
      </c>
      <c r="G140" s="32" t="s">
        <v>94</v>
      </c>
      <c r="H140" s="32" t="s">
        <v>1309</v>
      </c>
      <c r="I140" s="32" t="s">
        <v>528</v>
      </c>
      <c r="J140" s="32" t="s">
        <v>34</v>
      </c>
      <c r="K140" s="32" t="s">
        <v>1142</v>
      </c>
      <c r="L140" s="32" t="s">
        <v>96</v>
      </c>
      <c r="M140" s="32" t="s">
        <v>352</v>
      </c>
      <c r="N140" s="32" t="s">
        <v>91</v>
      </c>
      <c r="O140" s="32" t="s">
        <v>525</v>
      </c>
      <c r="Q140" s="32" t="s">
        <v>29</v>
      </c>
      <c r="R140" s="32" t="s">
        <v>41</v>
      </c>
      <c r="S140" s="32" t="s">
        <v>30</v>
      </c>
      <c r="T140" s="32" t="s">
        <v>2346</v>
      </c>
      <c r="U140" t="s">
        <v>1527</v>
      </c>
      <c r="V140" t="s">
        <v>2943</v>
      </c>
      <c r="W140" t="s">
        <v>1578</v>
      </c>
      <c r="X140" t="s">
        <v>1948</v>
      </c>
      <c r="Y140" t="s">
        <v>2475</v>
      </c>
      <c r="Z140" t="s">
        <v>1926</v>
      </c>
      <c r="AA140" t="s">
        <v>1763</v>
      </c>
      <c r="AB140" t="s">
        <v>1928</v>
      </c>
      <c r="AC140" t="s">
        <v>1928</v>
      </c>
      <c r="AD140" t="s">
        <v>1532</v>
      </c>
      <c r="AE140" t="s">
        <v>3032</v>
      </c>
      <c r="AF140" t="s">
        <v>1526</v>
      </c>
      <c r="AG140" t="s">
        <v>4639</v>
      </c>
      <c r="AH140" t="s">
        <v>4875</v>
      </c>
    </row>
    <row r="141" spans="1:34" ht="13.5">
      <c r="A141" s="18" t="s">
        <v>1540</v>
      </c>
      <c r="B141" s="7" t="s">
        <v>1671</v>
      </c>
      <c r="C141" s="18" t="s">
        <v>66</v>
      </c>
      <c r="D141" s="32" t="s">
        <v>722</v>
      </c>
      <c r="E141" s="32" t="s">
        <v>751</v>
      </c>
      <c r="F141" s="32" t="s">
        <v>1014</v>
      </c>
      <c r="G141" s="32" t="s">
        <v>95</v>
      </c>
      <c r="H141" s="32" t="s">
        <v>1310</v>
      </c>
      <c r="I141" s="32" t="s">
        <v>511</v>
      </c>
      <c r="J141" s="32" t="s">
        <v>510</v>
      </c>
      <c r="K141" s="32" t="s">
        <v>1143</v>
      </c>
      <c r="L141" s="32" t="s">
        <v>1011</v>
      </c>
      <c r="M141" s="32" t="s">
        <v>384</v>
      </c>
      <c r="N141" s="32" t="s">
        <v>629</v>
      </c>
      <c r="O141" s="32" t="s">
        <v>526</v>
      </c>
      <c r="Q141" s="32" t="s">
        <v>30</v>
      </c>
      <c r="R141" s="32" t="s">
        <v>38</v>
      </c>
      <c r="S141" s="32" t="s">
        <v>347</v>
      </c>
      <c r="T141" s="32" t="s">
        <v>1670</v>
      </c>
      <c r="U141" t="s">
        <v>1725</v>
      </c>
      <c r="V141" t="s">
        <v>2944</v>
      </c>
      <c r="W141" t="s">
        <v>2475</v>
      </c>
      <c r="X141" t="s">
        <v>1581</v>
      </c>
      <c r="Y141" t="s">
        <v>1579</v>
      </c>
      <c r="Z141" t="s">
        <v>1733</v>
      </c>
      <c r="AA141" t="s">
        <v>3905</v>
      </c>
      <c r="AB141" t="s">
        <v>2949</v>
      </c>
      <c r="AC141" t="s">
        <v>2949</v>
      </c>
      <c r="AD141" t="s">
        <v>2571</v>
      </c>
      <c r="AE141" t="s">
        <v>3033</v>
      </c>
      <c r="AF141" t="s">
        <v>3291</v>
      </c>
      <c r="AG141" t="s">
        <v>4057</v>
      </c>
      <c r="AH141" t="s">
        <v>4876</v>
      </c>
    </row>
    <row r="142" spans="1:34" ht="13.5">
      <c r="A142" s="18" t="s">
        <v>1541</v>
      </c>
      <c r="B142" s="7" t="s">
        <v>1536</v>
      </c>
      <c r="C142" s="18" t="s">
        <v>23</v>
      </c>
      <c r="D142" s="32" t="s">
        <v>723</v>
      </c>
      <c r="E142" s="32" t="s">
        <v>94</v>
      </c>
      <c r="F142" s="32" t="s">
        <v>1015</v>
      </c>
      <c r="G142" s="32" t="s">
        <v>1010</v>
      </c>
      <c r="H142" s="32" t="s">
        <v>1311</v>
      </c>
      <c r="I142" s="32" t="s">
        <v>35</v>
      </c>
      <c r="J142" s="32" t="s">
        <v>43</v>
      </c>
      <c r="K142" s="32" t="s">
        <v>1144</v>
      </c>
      <c r="L142" s="32" t="s">
        <v>1012</v>
      </c>
      <c r="M142" s="32" t="s">
        <v>32</v>
      </c>
      <c r="N142" s="32" t="s">
        <v>2046</v>
      </c>
      <c r="O142" s="32" t="s">
        <v>40</v>
      </c>
      <c r="Q142" s="32" t="s">
        <v>347</v>
      </c>
      <c r="R142" s="32" t="s">
        <v>29</v>
      </c>
      <c r="S142" s="32" t="s">
        <v>34</v>
      </c>
      <c r="T142" s="32" t="s">
        <v>1671</v>
      </c>
      <c r="U142" t="s">
        <v>1926</v>
      </c>
      <c r="V142" t="s">
        <v>2945</v>
      </c>
      <c r="W142" t="s">
        <v>1579</v>
      </c>
      <c r="X142" t="s">
        <v>2946</v>
      </c>
      <c r="Y142" t="s">
        <v>1948</v>
      </c>
      <c r="Z142" t="s">
        <v>1528</v>
      </c>
      <c r="AA142" t="s">
        <v>3906</v>
      </c>
      <c r="AB142" t="s">
        <v>1517</v>
      </c>
      <c r="AC142" t="s">
        <v>1517</v>
      </c>
      <c r="AD142" t="s">
        <v>1534</v>
      </c>
      <c r="AE142" t="s">
        <v>3091</v>
      </c>
      <c r="AF142" t="s">
        <v>1576</v>
      </c>
      <c r="AG142" t="s">
        <v>4640</v>
      </c>
      <c r="AH142" t="s">
        <v>4877</v>
      </c>
    </row>
    <row r="143" spans="1:34" ht="13.5">
      <c r="A143" s="18" t="s">
        <v>1539</v>
      </c>
      <c r="B143" s="7" t="s">
        <v>1778</v>
      </c>
      <c r="C143" s="18" t="s">
        <v>67</v>
      </c>
      <c r="D143" s="32" t="s">
        <v>724</v>
      </c>
      <c r="E143" s="32" t="s">
        <v>95</v>
      </c>
      <c r="F143" s="32" t="s">
        <v>753</v>
      </c>
      <c r="G143" s="32" t="s">
        <v>96</v>
      </c>
      <c r="H143" s="32" t="s">
        <v>1312</v>
      </c>
      <c r="I143" s="32" t="s">
        <v>51</v>
      </c>
      <c r="J143" s="32" t="s">
        <v>1261</v>
      </c>
      <c r="K143" s="32" t="s">
        <v>94</v>
      </c>
      <c r="L143" s="32" t="s">
        <v>523</v>
      </c>
      <c r="M143" s="32" t="s">
        <v>271</v>
      </c>
      <c r="N143" s="32" t="s">
        <v>2047</v>
      </c>
      <c r="O143" s="32" t="s">
        <v>44</v>
      </c>
      <c r="Q143" s="32" t="s">
        <v>34</v>
      </c>
      <c r="R143" s="32" t="s">
        <v>30</v>
      </c>
      <c r="S143" s="32" t="s">
        <v>510</v>
      </c>
      <c r="T143" s="32" t="s">
        <v>2347</v>
      </c>
      <c r="U143" t="s">
        <v>1733</v>
      </c>
      <c r="V143" t="s">
        <v>2947</v>
      </c>
      <c r="W143" t="s">
        <v>1948</v>
      </c>
      <c r="X143" t="s">
        <v>1765</v>
      </c>
      <c r="Y143" t="s">
        <v>1580</v>
      </c>
      <c r="Z143" t="s">
        <v>1928</v>
      </c>
      <c r="AA143" t="s">
        <v>3907</v>
      </c>
      <c r="AB143" t="s">
        <v>1521</v>
      </c>
      <c r="AC143" t="s">
        <v>1521</v>
      </c>
      <c r="AD143" t="s">
        <v>2572</v>
      </c>
      <c r="AE143" t="s">
        <v>3094</v>
      </c>
      <c r="AF143" t="s">
        <v>1578</v>
      </c>
      <c r="AG143" t="s">
        <v>1578</v>
      </c>
      <c r="AH143" t="s">
        <v>4878</v>
      </c>
    </row>
    <row r="144" spans="1:34" ht="13.5">
      <c r="A144" s="18" t="s">
        <v>1538</v>
      </c>
      <c r="B144" s="7" t="s">
        <v>1779</v>
      </c>
      <c r="C144" s="18" t="s">
        <v>68</v>
      </c>
      <c r="D144" s="32" t="s">
        <v>725</v>
      </c>
      <c r="E144" s="32" t="s">
        <v>96</v>
      </c>
      <c r="F144" s="32" t="s">
        <v>523</v>
      </c>
      <c r="G144" s="32" t="s">
        <v>1059</v>
      </c>
      <c r="H144" s="32" t="s">
        <v>45</v>
      </c>
      <c r="I144" s="32" t="s">
        <v>529</v>
      </c>
      <c r="J144" s="32" t="s">
        <v>527</v>
      </c>
      <c r="K144" s="32" t="s">
        <v>95</v>
      </c>
      <c r="L144" s="32" t="s">
        <v>524</v>
      </c>
      <c r="M144" s="32" t="s">
        <v>272</v>
      </c>
      <c r="N144" s="32" t="s">
        <v>92</v>
      </c>
      <c r="O144" s="32" t="s">
        <v>39</v>
      </c>
      <c r="Q144" s="32" t="s">
        <v>510</v>
      </c>
      <c r="R144" s="32" t="s">
        <v>347</v>
      </c>
      <c r="S144" s="32" t="s">
        <v>43</v>
      </c>
      <c r="T144" s="32" t="s">
        <v>2348</v>
      </c>
      <c r="U144" t="s">
        <v>1528</v>
      </c>
      <c r="V144" t="s">
        <v>2948</v>
      </c>
      <c r="W144" t="s">
        <v>1581</v>
      </c>
      <c r="X144" t="s">
        <v>1766</v>
      </c>
      <c r="Y144" t="s">
        <v>1581</v>
      </c>
      <c r="Z144" t="s">
        <v>2949</v>
      </c>
      <c r="AA144" t="s">
        <v>3908</v>
      </c>
      <c r="AB144" t="s">
        <v>1518</v>
      </c>
      <c r="AC144" t="s">
        <v>1518</v>
      </c>
      <c r="AD144" t="s">
        <v>1531</v>
      </c>
      <c r="AE144" t="s">
        <v>3098</v>
      </c>
      <c r="AF144" t="s">
        <v>2475</v>
      </c>
      <c r="AG144" t="s">
        <v>2475</v>
      </c>
      <c r="AH144" t="s">
        <v>4879</v>
      </c>
    </row>
    <row r="145" spans="1:34" ht="13.5">
      <c r="A145" s="18" t="s">
        <v>1537</v>
      </c>
      <c r="B145" s="7" t="s">
        <v>1780</v>
      </c>
      <c r="C145" s="18" t="s">
        <v>69</v>
      </c>
      <c r="D145" s="32" t="s">
        <v>726</v>
      </c>
      <c r="E145" s="32" t="s">
        <v>865</v>
      </c>
      <c r="F145" s="32" t="s">
        <v>524</v>
      </c>
      <c r="G145" s="32" t="s">
        <v>1091</v>
      </c>
      <c r="H145" s="32" t="s">
        <v>1313</v>
      </c>
      <c r="I145" s="32" t="s">
        <v>530</v>
      </c>
      <c r="J145" s="32" t="s">
        <v>1262</v>
      </c>
      <c r="K145" s="32" t="s">
        <v>1010</v>
      </c>
      <c r="L145" s="32" t="s">
        <v>525</v>
      </c>
      <c r="M145" s="32" t="s">
        <v>49</v>
      </c>
      <c r="N145" s="32" t="s">
        <v>94</v>
      </c>
      <c r="O145" s="32" t="s">
        <v>41</v>
      </c>
      <c r="Q145" s="32" t="s">
        <v>43</v>
      </c>
      <c r="R145" s="32" t="s">
        <v>34</v>
      </c>
      <c r="S145" s="32" t="s">
        <v>527</v>
      </c>
      <c r="T145" s="32" t="s">
        <v>2349</v>
      </c>
      <c r="U145" t="s">
        <v>1928</v>
      </c>
      <c r="V145" t="s">
        <v>2950</v>
      </c>
      <c r="W145" t="s">
        <v>2951</v>
      </c>
      <c r="X145" t="s">
        <v>1767</v>
      </c>
      <c r="Y145" t="s">
        <v>1582</v>
      </c>
      <c r="Z145" t="s">
        <v>1517</v>
      </c>
      <c r="AA145" t="s">
        <v>3909</v>
      </c>
      <c r="AB145" t="s">
        <v>1519</v>
      </c>
      <c r="AC145" t="s">
        <v>1519</v>
      </c>
      <c r="AD145" t="s">
        <v>2573</v>
      </c>
      <c r="AE145" t="s">
        <v>3102</v>
      </c>
      <c r="AF145" t="s">
        <v>1579</v>
      </c>
      <c r="AG145" t="s">
        <v>1579</v>
      </c>
      <c r="AH145" t="s">
        <v>4880</v>
      </c>
    </row>
    <row r="146" spans="1:34" ht="13.5">
      <c r="A146" s="18" t="s">
        <v>1946</v>
      </c>
      <c r="B146" s="7" t="s">
        <v>1781</v>
      </c>
      <c r="C146" s="18" t="s">
        <v>70</v>
      </c>
      <c r="D146" s="32" t="s">
        <v>42</v>
      </c>
      <c r="E146" s="32" t="s">
        <v>631</v>
      </c>
      <c r="F146" s="32" t="s">
        <v>525</v>
      </c>
      <c r="G146" s="32" t="s">
        <v>1092</v>
      </c>
      <c r="H146" s="32" t="s">
        <v>1314</v>
      </c>
      <c r="I146" s="32" t="s">
        <v>24</v>
      </c>
      <c r="J146" s="32" t="s">
        <v>528</v>
      </c>
      <c r="K146" s="32" t="s">
        <v>96</v>
      </c>
      <c r="L146" s="32" t="s">
        <v>526</v>
      </c>
      <c r="M146" s="32" t="s">
        <v>50</v>
      </c>
      <c r="N146" s="32" t="s">
        <v>95</v>
      </c>
      <c r="O146" s="32" t="s">
        <v>38</v>
      </c>
      <c r="Q146" s="32" t="s">
        <v>527</v>
      </c>
      <c r="R146" s="32" t="s">
        <v>510</v>
      </c>
      <c r="S146" s="32" t="s">
        <v>528</v>
      </c>
      <c r="T146" s="32" t="s">
        <v>2350</v>
      </c>
      <c r="U146" t="s">
        <v>2949</v>
      </c>
      <c r="V146" t="s">
        <v>2952</v>
      </c>
      <c r="W146" t="s">
        <v>2953</v>
      </c>
      <c r="X146" t="s">
        <v>1768</v>
      </c>
      <c r="Y146" t="s">
        <v>2954</v>
      </c>
      <c r="Z146" t="s">
        <v>1521</v>
      </c>
      <c r="AA146" t="s">
        <v>2347</v>
      </c>
      <c r="AB146" t="s">
        <v>1520</v>
      </c>
      <c r="AC146" t="s">
        <v>1520</v>
      </c>
      <c r="AD146" t="s">
        <v>1522</v>
      </c>
      <c r="AE146" t="s">
        <v>3104</v>
      </c>
      <c r="AF146" t="s">
        <v>1948</v>
      </c>
      <c r="AG146" t="s">
        <v>1948</v>
      </c>
      <c r="AH146" t="s">
        <v>4881</v>
      </c>
    </row>
    <row r="147" spans="1:34" ht="13.5">
      <c r="A147" s="18" t="s">
        <v>1947</v>
      </c>
      <c r="B147" s="7" t="s">
        <v>1782</v>
      </c>
      <c r="C147" s="18" t="s">
        <v>71</v>
      </c>
      <c r="D147" s="32" t="s">
        <v>521</v>
      </c>
      <c r="E147" s="32" t="s">
        <v>632</v>
      </c>
      <c r="F147" s="32" t="s">
        <v>526</v>
      </c>
      <c r="G147" s="32" t="s">
        <v>1093</v>
      </c>
      <c r="H147" s="32" t="s">
        <v>85</v>
      </c>
      <c r="I147" s="32" t="s">
        <v>28</v>
      </c>
      <c r="J147" s="32" t="s">
        <v>511</v>
      </c>
      <c r="K147" s="32" t="s">
        <v>1164</v>
      </c>
      <c r="L147" s="32" t="s">
        <v>40</v>
      </c>
      <c r="M147" s="32" t="s">
        <v>48</v>
      </c>
      <c r="N147" s="32" t="s">
        <v>2048</v>
      </c>
      <c r="O147" s="32" t="s">
        <v>29</v>
      </c>
      <c r="Q147" s="32" t="s">
        <v>528</v>
      </c>
      <c r="R147" s="32" t="s">
        <v>43</v>
      </c>
      <c r="S147" s="32" t="s">
        <v>511</v>
      </c>
      <c r="T147" s="32" t="s">
        <v>2351</v>
      </c>
      <c r="U147" t="s">
        <v>1517</v>
      </c>
      <c r="V147" t="s">
        <v>2955</v>
      </c>
      <c r="W147" t="s">
        <v>1582</v>
      </c>
      <c r="X147" t="s">
        <v>1533</v>
      </c>
      <c r="Y147" t="s">
        <v>2956</v>
      </c>
      <c r="Z147" t="s">
        <v>1518</v>
      </c>
      <c r="AA147" t="s">
        <v>2348</v>
      </c>
      <c r="AB147" t="s">
        <v>1735</v>
      </c>
      <c r="AC147" t="s">
        <v>1735</v>
      </c>
      <c r="AD147" t="s">
        <v>2574</v>
      </c>
      <c r="AE147" t="s">
        <v>1980</v>
      </c>
      <c r="AF147" t="s">
        <v>3292</v>
      </c>
      <c r="AG147" t="s">
        <v>1581</v>
      </c>
      <c r="AH147" t="s">
        <v>4882</v>
      </c>
    </row>
    <row r="148" spans="1:34" ht="13.5">
      <c r="A148" s="18" t="s">
        <v>1526</v>
      </c>
      <c r="B148" s="7" t="s">
        <v>1783</v>
      </c>
      <c r="C148" s="18" t="s">
        <v>212</v>
      </c>
      <c r="D148" s="32" t="s">
        <v>727</v>
      </c>
      <c r="E148" s="32" t="s">
        <v>866</v>
      </c>
      <c r="F148" s="32" t="s">
        <v>1036</v>
      </c>
      <c r="G148" s="32" t="s">
        <v>1094</v>
      </c>
      <c r="H148" s="32" t="s">
        <v>1315</v>
      </c>
      <c r="I148" s="32" t="s">
        <v>25</v>
      </c>
      <c r="J148" s="32" t="s">
        <v>35</v>
      </c>
      <c r="K148" s="32" t="s">
        <v>1165</v>
      </c>
      <c r="L148" s="32" t="s">
        <v>44</v>
      </c>
      <c r="M148" s="32" t="s">
        <v>47</v>
      </c>
      <c r="N148" s="32" t="s">
        <v>2049</v>
      </c>
      <c r="O148" s="32" t="s">
        <v>30</v>
      </c>
      <c r="Q148" s="32" t="s">
        <v>511</v>
      </c>
      <c r="R148" s="32" t="s">
        <v>527</v>
      </c>
      <c r="S148" s="32" t="s">
        <v>35</v>
      </c>
      <c r="T148" s="32" t="s">
        <v>1778</v>
      </c>
      <c r="U148" t="s">
        <v>1521</v>
      </c>
      <c r="V148" t="s">
        <v>2957</v>
      </c>
      <c r="W148" t="s">
        <v>2538</v>
      </c>
      <c r="X148" t="s">
        <v>2570</v>
      </c>
      <c r="Y148" t="s">
        <v>2958</v>
      </c>
      <c r="Z148" t="s">
        <v>1519</v>
      </c>
      <c r="AA148" t="s">
        <v>1536</v>
      </c>
      <c r="AB148" t="s">
        <v>1929</v>
      </c>
      <c r="AC148" t="s">
        <v>1929</v>
      </c>
      <c r="AD148" t="s">
        <v>1523</v>
      </c>
      <c r="AE148" t="s">
        <v>1524</v>
      </c>
      <c r="AF148" t="s">
        <v>3293</v>
      </c>
      <c r="AG148" t="s">
        <v>847</v>
      </c>
      <c r="AH148" t="s">
        <v>4883</v>
      </c>
    </row>
    <row r="149" spans="1:34" ht="13.5">
      <c r="A149" s="18" t="s">
        <v>1576</v>
      </c>
      <c r="B149" s="7" t="s">
        <v>1784</v>
      </c>
      <c r="C149" s="18" t="s">
        <v>213</v>
      </c>
      <c r="D149" s="32" t="s">
        <v>45</v>
      </c>
      <c r="E149" s="32" t="s">
        <v>753</v>
      </c>
      <c r="F149" s="32" t="s">
        <v>40</v>
      </c>
      <c r="G149" s="32" t="s">
        <v>1095</v>
      </c>
      <c r="H149" s="32" t="s">
        <v>1316</v>
      </c>
      <c r="I149" s="32" t="s">
        <v>26</v>
      </c>
      <c r="J149" s="32" t="s">
        <v>51</v>
      </c>
      <c r="K149" s="32" t="s">
        <v>1166</v>
      </c>
      <c r="L149" s="32" t="s">
        <v>39</v>
      </c>
      <c r="M149" s="32" t="s">
        <v>46</v>
      </c>
      <c r="N149" s="32" t="s">
        <v>343</v>
      </c>
      <c r="O149" s="32" t="s">
        <v>2086</v>
      </c>
      <c r="Q149" s="32" t="s">
        <v>35</v>
      </c>
      <c r="R149" s="32" t="s">
        <v>528</v>
      </c>
      <c r="S149" s="32" t="s">
        <v>51</v>
      </c>
      <c r="T149" s="32" t="s">
        <v>1779</v>
      </c>
      <c r="U149" t="s">
        <v>1518</v>
      </c>
      <c r="V149" t="s">
        <v>2959</v>
      </c>
      <c r="W149" t="s">
        <v>1765</v>
      </c>
      <c r="X149" t="s">
        <v>1927</v>
      </c>
      <c r="Y149" t="s">
        <v>2960</v>
      </c>
      <c r="Z149" t="s">
        <v>1520</v>
      </c>
      <c r="AA149" t="s">
        <v>2069</v>
      </c>
      <c r="AB149" t="s">
        <v>1736</v>
      </c>
      <c r="AC149" t="s">
        <v>1736</v>
      </c>
      <c r="AD149" t="s">
        <v>2575</v>
      </c>
      <c r="AE149" t="s">
        <v>3109</v>
      </c>
      <c r="AF149" t="s">
        <v>3295</v>
      </c>
      <c r="AG149" t="s">
        <v>4641</v>
      </c>
      <c r="AH149" t="s">
        <v>4884</v>
      </c>
    </row>
    <row r="150" spans="1:34" ht="13.5">
      <c r="A150" s="18" t="s">
        <v>1578</v>
      </c>
      <c r="B150" s="7" t="s">
        <v>1785</v>
      </c>
      <c r="C150" s="18" t="s">
        <v>214</v>
      </c>
      <c r="D150" s="32" t="s">
        <v>728</v>
      </c>
      <c r="E150" s="32" t="s">
        <v>523</v>
      </c>
      <c r="F150" s="32" t="s">
        <v>44</v>
      </c>
      <c r="G150" s="32" t="s">
        <v>1096</v>
      </c>
      <c r="H150" s="32" t="s">
        <v>1317</v>
      </c>
      <c r="I150" s="32" t="s">
        <v>27</v>
      </c>
      <c r="J150" s="32" t="s">
        <v>529</v>
      </c>
      <c r="K150" s="32" t="s">
        <v>1012</v>
      </c>
      <c r="L150" s="32" t="s">
        <v>41</v>
      </c>
      <c r="M150" s="32" t="s">
        <v>33</v>
      </c>
      <c r="N150" s="32" t="s">
        <v>344</v>
      </c>
      <c r="O150" s="32" t="s">
        <v>2052</v>
      </c>
      <c r="Q150" s="32" t="s">
        <v>51</v>
      </c>
      <c r="R150" s="32" t="s">
        <v>511</v>
      </c>
      <c r="S150" s="32" t="s">
        <v>529</v>
      </c>
      <c r="T150" s="32" t="s">
        <v>2352</v>
      </c>
      <c r="U150" t="s">
        <v>1519</v>
      </c>
      <c r="V150" t="s">
        <v>2961</v>
      </c>
      <c r="W150" t="s">
        <v>1766</v>
      </c>
      <c r="X150" t="s">
        <v>1532</v>
      </c>
      <c r="Y150" t="s">
        <v>2962</v>
      </c>
      <c r="Z150" t="s">
        <v>1602</v>
      </c>
      <c r="AA150" t="s">
        <v>1565</v>
      </c>
      <c r="AB150" t="s">
        <v>1510</v>
      </c>
      <c r="AC150" t="s">
        <v>1954</v>
      </c>
      <c r="AD150" t="s">
        <v>1527</v>
      </c>
      <c r="AE150" t="s">
        <v>3111</v>
      </c>
      <c r="AF150" t="s">
        <v>3296</v>
      </c>
      <c r="AG150" t="s">
        <v>4642</v>
      </c>
      <c r="AH150" t="s">
        <v>4885</v>
      </c>
    </row>
    <row r="151" spans="1:34" ht="13.5">
      <c r="A151" s="18" t="s">
        <v>1579</v>
      </c>
      <c r="B151" s="7" t="s">
        <v>1786</v>
      </c>
      <c r="C151" s="18" t="s">
        <v>215</v>
      </c>
      <c r="D151" s="32" t="s">
        <v>729</v>
      </c>
      <c r="E151" s="32" t="s">
        <v>524</v>
      </c>
      <c r="F151" s="32" t="s">
        <v>39</v>
      </c>
      <c r="G151" s="32" t="s">
        <v>1097</v>
      </c>
      <c r="H151" s="32" t="s">
        <v>234</v>
      </c>
      <c r="I151" s="32" t="s">
        <v>531</v>
      </c>
      <c r="J151" s="32" t="s">
        <v>530</v>
      </c>
      <c r="K151" s="32" t="s">
        <v>1015</v>
      </c>
      <c r="L151" s="32" t="s">
        <v>38</v>
      </c>
      <c r="M151" s="32" t="s">
        <v>91</v>
      </c>
      <c r="N151" s="32" t="s">
        <v>345</v>
      </c>
      <c r="O151" s="32" t="s">
        <v>34</v>
      </c>
      <c r="Q151" s="32" t="s">
        <v>529</v>
      </c>
      <c r="R151" s="32" t="s">
        <v>35</v>
      </c>
      <c r="S151" s="32" t="s">
        <v>530</v>
      </c>
      <c r="T151" s="32" t="s">
        <v>1780</v>
      </c>
      <c r="U151" t="s">
        <v>1520</v>
      </c>
      <c r="V151" t="s">
        <v>2963</v>
      </c>
      <c r="W151" t="s">
        <v>1767</v>
      </c>
      <c r="X151" t="s">
        <v>2571</v>
      </c>
      <c r="Y151" t="s">
        <v>2964</v>
      </c>
      <c r="Z151" t="s">
        <v>1603</v>
      </c>
      <c r="AA151" t="s">
        <v>2375</v>
      </c>
      <c r="AB151" t="s">
        <v>2717</v>
      </c>
      <c r="AC151" t="s">
        <v>1510</v>
      </c>
      <c r="AD151" t="s">
        <v>1725</v>
      </c>
      <c r="AE151" t="s">
        <v>3114</v>
      </c>
      <c r="AF151" t="s">
        <v>3298</v>
      </c>
      <c r="AG151" t="s">
        <v>4643</v>
      </c>
      <c r="AH151" t="s">
        <v>4886</v>
      </c>
    </row>
    <row r="152" spans="1:34" ht="13.5">
      <c r="A152" s="18" t="s">
        <v>1948</v>
      </c>
      <c r="B152" s="7" t="s">
        <v>1787</v>
      </c>
      <c r="C152" s="18" t="s">
        <v>216</v>
      </c>
      <c r="D152" s="32" t="s">
        <v>85</v>
      </c>
      <c r="E152" s="32" t="s">
        <v>525</v>
      </c>
      <c r="F152" s="32" t="s">
        <v>41</v>
      </c>
      <c r="G152" s="32" t="s">
        <v>1098</v>
      </c>
      <c r="H152" s="32" t="s">
        <v>1318</v>
      </c>
      <c r="I152" s="32" t="s">
        <v>115</v>
      </c>
      <c r="J152" s="32" t="s">
        <v>24</v>
      </c>
      <c r="K152" s="32" t="s">
        <v>1145</v>
      </c>
      <c r="L152" s="32" t="s">
        <v>29</v>
      </c>
      <c r="M152" s="32" t="s">
        <v>273</v>
      </c>
      <c r="N152" s="32" t="s">
        <v>346</v>
      </c>
      <c r="O152" s="32" t="s">
        <v>510</v>
      </c>
      <c r="Q152" s="32" t="s">
        <v>530</v>
      </c>
      <c r="R152" s="32" t="s">
        <v>51</v>
      </c>
      <c r="S152" s="32" t="s">
        <v>348</v>
      </c>
      <c r="T152" s="32" t="s">
        <v>2353</v>
      </c>
      <c r="U152" t="s">
        <v>2839</v>
      </c>
      <c r="V152" t="s">
        <v>2965</v>
      </c>
      <c r="W152" t="s">
        <v>1768</v>
      </c>
      <c r="X152" t="s">
        <v>1534</v>
      </c>
      <c r="Y152" t="s">
        <v>1765</v>
      </c>
      <c r="Z152" t="s">
        <v>2966</v>
      </c>
      <c r="AA152" t="s">
        <v>1512</v>
      </c>
      <c r="AB152" t="s">
        <v>2974</v>
      </c>
      <c r="AC152" t="s">
        <v>2717</v>
      </c>
      <c r="AD152" t="s">
        <v>1926</v>
      </c>
      <c r="AE152" t="s">
        <v>3117</v>
      </c>
      <c r="AF152" t="s">
        <v>1581</v>
      </c>
      <c r="AG152" t="s">
        <v>1533</v>
      </c>
      <c r="AH152" t="s">
        <v>4887</v>
      </c>
    </row>
    <row r="153" spans="1:34" ht="13.5">
      <c r="A153" s="18" t="s">
        <v>1581</v>
      </c>
      <c r="B153" s="7" t="s">
        <v>1788</v>
      </c>
      <c r="C153" s="18" t="s">
        <v>217</v>
      </c>
      <c r="D153" s="32" t="s">
        <v>730</v>
      </c>
      <c r="E153" s="32" t="s">
        <v>526</v>
      </c>
      <c r="F153" s="32" t="s">
        <v>38</v>
      </c>
      <c r="G153" s="32" t="s">
        <v>1011</v>
      </c>
      <c r="H153" s="32" t="s">
        <v>1319</v>
      </c>
      <c r="I153" s="32" t="s">
        <v>512</v>
      </c>
      <c r="J153" s="32" t="s">
        <v>28</v>
      </c>
      <c r="K153" s="32" t="s">
        <v>753</v>
      </c>
      <c r="L153" s="32" t="s">
        <v>30</v>
      </c>
      <c r="M153" s="32" t="s">
        <v>274</v>
      </c>
      <c r="N153" s="32" t="s">
        <v>96</v>
      </c>
      <c r="O153" s="32" t="s">
        <v>43</v>
      </c>
      <c r="Q153" s="32" t="s">
        <v>348</v>
      </c>
      <c r="R153" s="32" t="s">
        <v>529</v>
      </c>
      <c r="S153" s="32" t="s">
        <v>24</v>
      </c>
      <c r="T153" s="32" t="s">
        <v>1781</v>
      </c>
      <c r="U153" t="s">
        <v>1735</v>
      </c>
      <c r="V153" t="s">
        <v>2967</v>
      </c>
      <c r="W153" t="s">
        <v>1533</v>
      </c>
      <c r="X153" t="s">
        <v>2572</v>
      </c>
      <c r="Y153" t="s">
        <v>1766</v>
      </c>
      <c r="Z153" t="s">
        <v>1735</v>
      </c>
      <c r="AA153" t="s">
        <v>3910</v>
      </c>
      <c r="AB153" t="s">
        <v>2977</v>
      </c>
      <c r="AC153" t="s">
        <v>2974</v>
      </c>
      <c r="AD153" t="s">
        <v>1733</v>
      </c>
      <c r="AE153" t="s">
        <v>3119</v>
      </c>
      <c r="AF153" t="s">
        <v>3299</v>
      </c>
      <c r="AG153" t="s">
        <v>2570</v>
      </c>
      <c r="AH153" t="s">
        <v>4888</v>
      </c>
    </row>
    <row r="154" spans="1:34" ht="13.5">
      <c r="A154" s="18" t="s">
        <v>1949</v>
      </c>
      <c r="B154" s="7" t="s">
        <v>1789</v>
      </c>
      <c r="C154" s="18" t="s">
        <v>218</v>
      </c>
      <c r="D154" s="32" t="s">
        <v>731</v>
      </c>
      <c r="E154" s="32" t="s">
        <v>40</v>
      </c>
      <c r="F154" s="32" t="s">
        <v>29</v>
      </c>
      <c r="G154" s="32" t="s">
        <v>523</v>
      </c>
      <c r="H154" s="32" t="s">
        <v>1320</v>
      </c>
      <c r="I154" s="32" t="s">
        <v>52</v>
      </c>
      <c r="J154" s="32" t="s">
        <v>25</v>
      </c>
      <c r="K154" s="32" t="s">
        <v>1167</v>
      </c>
      <c r="L154" s="32" t="s">
        <v>34</v>
      </c>
      <c r="M154" s="32" t="s">
        <v>629</v>
      </c>
      <c r="N154" s="32" t="s">
        <v>279</v>
      </c>
      <c r="O154" s="32" t="s">
        <v>1261</v>
      </c>
      <c r="Q154" s="32" t="s">
        <v>24</v>
      </c>
      <c r="R154" s="32" t="s">
        <v>530</v>
      </c>
      <c r="S154" s="32" t="s">
        <v>28</v>
      </c>
      <c r="T154" s="32" t="s">
        <v>2354</v>
      </c>
      <c r="U154" t="s">
        <v>1929</v>
      </c>
      <c r="V154" t="s">
        <v>2968</v>
      </c>
      <c r="W154" t="s">
        <v>2570</v>
      </c>
      <c r="X154" t="s">
        <v>1531</v>
      </c>
      <c r="Y154" t="s">
        <v>1767</v>
      </c>
      <c r="Z154" t="s">
        <v>1929</v>
      </c>
      <c r="AA154" t="s">
        <v>1980</v>
      </c>
      <c r="AB154" t="s">
        <v>1529</v>
      </c>
      <c r="AC154" t="s">
        <v>2977</v>
      </c>
      <c r="AD154" t="s">
        <v>1528</v>
      </c>
      <c r="AE154" t="s">
        <v>3121</v>
      </c>
      <c r="AF154" t="s">
        <v>3300</v>
      </c>
      <c r="AG154" t="s">
        <v>1927</v>
      </c>
      <c r="AH154" t="s">
        <v>1571</v>
      </c>
    </row>
    <row r="155" spans="1:34" ht="13.5">
      <c r="A155" s="18" t="s">
        <v>1985</v>
      </c>
      <c r="B155" s="7" t="s">
        <v>1790</v>
      </c>
      <c r="C155" s="18" t="s">
        <v>219</v>
      </c>
      <c r="D155" s="32" t="s">
        <v>732</v>
      </c>
      <c r="E155" s="32" t="s">
        <v>44</v>
      </c>
      <c r="F155" s="32" t="s">
        <v>30</v>
      </c>
      <c r="G155" s="32" t="s">
        <v>524</v>
      </c>
      <c r="H155" s="32" t="s">
        <v>1321</v>
      </c>
      <c r="I155" s="32" t="s">
        <v>513</v>
      </c>
      <c r="J155" s="32" t="s">
        <v>26</v>
      </c>
      <c r="K155" s="32" t="s">
        <v>523</v>
      </c>
      <c r="L155" s="32" t="s">
        <v>510</v>
      </c>
      <c r="M155" s="32" t="s">
        <v>275</v>
      </c>
      <c r="N155" s="32" t="s">
        <v>523</v>
      </c>
      <c r="O155" s="32" t="s">
        <v>527</v>
      </c>
      <c r="Q155" s="32" t="s">
        <v>28</v>
      </c>
      <c r="R155" s="32" t="s">
        <v>348</v>
      </c>
      <c r="S155" s="32" t="s">
        <v>25</v>
      </c>
      <c r="T155" s="32" t="s">
        <v>1782</v>
      </c>
      <c r="U155" t="s">
        <v>2969</v>
      </c>
      <c r="V155" t="s">
        <v>2970</v>
      </c>
      <c r="W155" t="s">
        <v>1927</v>
      </c>
      <c r="X155" t="s">
        <v>2573</v>
      </c>
      <c r="Y155" t="s">
        <v>1768</v>
      </c>
      <c r="Z155" t="s">
        <v>1736</v>
      </c>
      <c r="AA155" t="s">
        <v>1524</v>
      </c>
      <c r="AB155" t="s">
        <v>1530</v>
      </c>
      <c r="AC155" t="s">
        <v>1529</v>
      </c>
      <c r="AD155" t="s">
        <v>1928</v>
      </c>
      <c r="AE155" t="s">
        <v>3123</v>
      </c>
      <c r="AF155" t="s">
        <v>3302</v>
      </c>
      <c r="AG155" t="s">
        <v>1532</v>
      </c>
      <c r="AH155" t="s">
        <v>1576</v>
      </c>
    </row>
    <row r="156" spans="1:34" ht="13.5">
      <c r="A156" s="18" t="s">
        <v>1986</v>
      </c>
      <c r="B156" s="7" t="s">
        <v>1791</v>
      </c>
      <c r="C156" s="18" t="s">
        <v>220</v>
      </c>
      <c r="D156" s="32" t="s">
        <v>733</v>
      </c>
      <c r="E156" s="32" t="s">
        <v>39</v>
      </c>
      <c r="F156" s="32" t="s">
        <v>34</v>
      </c>
      <c r="G156" s="32" t="s">
        <v>525</v>
      </c>
      <c r="H156" s="32" t="s">
        <v>1322</v>
      </c>
      <c r="I156" s="32" t="s">
        <v>532</v>
      </c>
      <c r="J156" s="32" t="s">
        <v>27</v>
      </c>
      <c r="K156" s="32" t="s">
        <v>524</v>
      </c>
      <c r="L156" s="32" t="s">
        <v>43</v>
      </c>
      <c r="M156" s="32" t="s">
        <v>276</v>
      </c>
      <c r="N156" s="32" t="s">
        <v>524</v>
      </c>
      <c r="O156" s="32" t="s">
        <v>528</v>
      </c>
      <c r="Q156" s="32" t="s">
        <v>25</v>
      </c>
      <c r="R156" s="32" t="s">
        <v>24</v>
      </c>
      <c r="S156" s="32" t="s">
        <v>26</v>
      </c>
      <c r="T156" s="32" t="s">
        <v>2355</v>
      </c>
      <c r="U156" t="s">
        <v>1736</v>
      </c>
      <c r="V156" t="s">
        <v>2971</v>
      </c>
      <c r="W156" t="s">
        <v>1532</v>
      </c>
      <c r="X156" t="s">
        <v>1522</v>
      </c>
      <c r="Y156" t="s">
        <v>1533</v>
      </c>
      <c r="Z156" t="s">
        <v>1510</v>
      </c>
      <c r="AA156" t="s">
        <v>1764</v>
      </c>
      <c r="AB156" t="s">
        <v>4413</v>
      </c>
      <c r="AC156" t="s">
        <v>1530</v>
      </c>
      <c r="AD156" t="s">
        <v>2949</v>
      </c>
      <c r="AE156" t="s">
        <v>3125</v>
      </c>
      <c r="AF156" t="s">
        <v>3303</v>
      </c>
      <c r="AG156" t="s">
        <v>2571</v>
      </c>
      <c r="AH156" t="s">
        <v>1578</v>
      </c>
    </row>
    <row r="157" spans="1:34" ht="13.5">
      <c r="A157" s="18" t="s">
        <v>1987</v>
      </c>
      <c r="B157" s="7" t="s">
        <v>1792</v>
      </c>
      <c r="C157" s="18" t="s">
        <v>221</v>
      </c>
      <c r="D157" s="32" t="s">
        <v>734</v>
      </c>
      <c r="E157" s="32" t="s">
        <v>41</v>
      </c>
      <c r="F157" s="32" t="s">
        <v>757</v>
      </c>
      <c r="G157" s="32" t="s">
        <v>1060</v>
      </c>
      <c r="H157" s="32" t="s">
        <v>1323</v>
      </c>
      <c r="I157" s="32" t="s">
        <v>669</v>
      </c>
      <c r="J157" s="32" t="s">
        <v>531</v>
      </c>
      <c r="K157" s="32" t="s">
        <v>525</v>
      </c>
      <c r="L157" s="32" t="s">
        <v>978</v>
      </c>
      <c r="M157" s="32" t="s">
        <v>277</v>
      </c>
      <c r="N157" s="32" t="s">
        <v>525</v>
      </c>
      <c r="O157" s="32" t="s">
        <v>511</v>
      </c>
      <c r="Q157" s="32" t="s">
        <v>26</v>
      </c>
      <c r="R157" s="32" t="s">
        <v>28</v>
      </c>
      <c r="S157" s="32" t="s">
        <v>27</v>
      </c>
      <c r="T157" s="32" t="s">
        <v>1783</v>
      </c>
      <c r="U157" t="s">
        <v>2972</v>
      </c>
      <c r="V157" t="s">
        <v>1535</v>
      </c>
      <c r="W157" t="s">
        <v>2571</v>
      </c>
      <c r="X157" t="s">
        <v>2574</v>
      </c>
      <c r="Y157" t="s">
        <v>2570</v>
      </c>
      <c r="Z157" t="s">
        <v>2973</v>
      </c>
      <c r="AA157" t="s">
        <v>3911</v>
      </c>
      <c r="AB157" t="s">
        <v>1754</v>
      </c>
      <c r="AC157" t="s">
        <v>4413</v>
      </c>
      <c r="AD157" t="s">
        <v>4416</v>
      </c>
      <c r="AE157" t="s">
        <v>4415</v>
      </c>
      <c r="AF157" t="s">
        <v>4065</v>
      </c>
      <c r="AG157" t="s">
        <v>1534</v>
      </c>
      <c r="AH157" t="s">
        <v>1579</v>
      </c>
    </row>
    <row r="158" spans="1:34" ht="13.5">
      <c r="A158" s="18" t="s">
        <v>1923</v>
      </c>
      <c r="B158" s="7" t="s">
        <v>1793</v>
      </c>
      <c r="C158" s="18" t="s">
        <v>222</v>
      </c>
      <c r="D158" s="32" t="s">
        <v>234</v>
      </c>
      <c r="E158" s="32" t="s">
        <v>754</v>
      </c>
      <c r="F158" s="32" t="s">
        <v>510</v>
      </c>
      <c r="G158" s="32" t="s">
        <v>1061</v>
      </c>
      <c r="H158" s="32" t="s">
        <v>1324</v>
      </c>
      <c r="I158" s="32" t="s">
        <v>121</v>
      </c>
      <c r="J158" s="32" t="s">
        <v>115</v>
      </c>
      <c r="K158" s="32" t="s">
        <v>526</v>
      </c>
      <c r="L158" s="32" t="s">
        <v>527</v>
      </c>
      <c r="M158" s="32" t="s">
        <v>278</v>
      </c>
      <c r="N158" s="32" t="s">
        <v>526</v>
      </c>
      <c r="O158" s="32" t="s">
        <v>35</v>
      </c>
      <c r="Q158" s="32" t="s">
        <v>27</v>
      </c>
      <c r="R158" s="32" t="s">
        <v>25</v>
      </c>
      <c r="S158" s="32" t="s">
        <v>531</v>
      </c>
      <c r="T158" s="32" t="s">
        <v>2356</v>
      </c>
      <c r="U158" t="s">
        <v>1510</v>
      </c>
      <c r="V158" t="s">
        <v>1763</v>
      </c>
      <c r="W158" t="s">
        <v>1534</v>
      </c>
      <c r="X158" t="s">
        <v>1523</v>
      </c>
      <c r="Y158" t="s">
        <v>1927</v>
      </c>
      <c r="Z158" t="s">
        <v>2717</v>
      </c>
      <c r="AA158" t="s">
        <v>3912</v>
      </c>
      <c r="AB158" t="s">
        <v>1755</v>
      </c>
      <c r="AC158" t="s">
        <v>1754</v>
      </c>
      <c r="AD158" t="s">
        <v>4417</v>
      </c>
      <c r="AE158" t="s">
        <v>1525</v>
      </c>
      <c r="AF158" t="s">
        <v>3315</v>
      </c>
      <c r="AG158" t="s">
        <v>2572</v>
      </c>
      <c r="AH158" t="s">
        <v>1948</v>
      </c>
    </row>
    <row r="159" spans="1:34" ht="13.5">
      <c r="A159" s="18" t="s">
        <v>1765</v>
      </c>
      <c r="B159" s="7" t="s">
        <v>1482</v>
      </c>
      <c r="C159" s="18" t="s">
        <v>72</v>
      </c>
      <c r="D159" s="32" t="s">
        <v>735</v>
      </c>
      <c r="E159" s="32" t="s">
        <v>38</v>
      </c>
      <c r="F159" s="32" t="s">
        <v>43</v>
      </c>
      <c r="G159" s="32" t="s">
        <v>1062</v>
      </c>
      <c r="H159" s="32" t="s">
        <v>1325</v>
      </c>
      <c r="I159" s="32" t="s">
        <v>533</v>
      </c>
      <c r="J159" s="32" t="s">
        <v>512</v>
      </c>
      <c r="K159" s="32" t="s">
        <v>40</v>
      </c>
      <c r="L159" s="32" t="s">
        <v>963</v>
      </c>
      <c r="M159" s="32" t="s">
        <v>92</v>
      </c>
      <c r="N159" s="32" t="s">
        <v>40</v>
      </c>
      <c r="O159" s="32" t="s">
        <v>51</v>
      </c>
      <c r="Q159" s="32" t="s">
        <v>531</v>
      </c>
      <c r="R159" s="32" t="s">
        <v>26</v>
      </c>
      <c r="S159" s="32" t="s">
        <v>512</v>
      </c>
      <c r="T159" s="32" t="s">
        <v>1784</v>
      </c>
      <c r="U159" t="s">
        <v>2840</v>
      </c>
      <c r="V159" t="s">
        <v>1536</v>
      </c>
      <c r="W159" t="s">
        <v>2572</v>
      </c>
      <c r="X159" t="s">
        <v>2575</v>
      </c>
      <c r="Y159" t="s">
        <v>1532</v>
      </c>
      <c r="Z159" t="s">
        <v>2974</v>
      </c>
      <c r="AA159" t="s">
        <v>3109</v>
      </c>
      <c r="AB159" t="s">
        <v>1756</v>
      </c>
      <c r="AC159" t="s">
        <v>1755</v>
      </c>
      <c r="AD159" t="s">
        <v>4418</v>
      </c>
      <c r="AE159" t="s">
        <v>4425</v>
      </c>
      <c r="AF159" t="s">
        <v>3316</v>
      </c>
      <c r="AG159" t="s">
        <v>1531</v>
      </c>
      <c r="AH159" t="s">
        <v>1581</v>
      </c>
    </row>
    <row r="160" spans="1:34" ht="13.5">
      <c r="A160" s="18" t="s">
        <v>1766</v>
      </c>
      <c r="B160" s="7" t="s">
        <v>1483</v>
      </c>
      <c r="C160" s="18" t="s">
        <v>73</v>
      </c>
      <c r="D160" s="32" t="s">
        <v>736</v>
      </c>
      <c r="E160" s="32" t="s">
        <v>29</v>
      </c>
      <c r="F160" s="32" t="s">
        <v>527</v>
      </c>
      <c r="G160" s="32" t="s">
        <v>1063</v>
      </c>
      <c r="H160" s="32" t="s">
        <v>1326</v>
      </c>
      <c r="I160" s="32" t="s">
        <v>534</v>
      </c>
      <c r="J160" s="32" t="s">
        <v>52</v>
      </c>
      <c r="K160" s="32" t="s">
        <v>44</v>
      </c>
      <c r="L160" s="32" t="s">
        <v>528</v>
      </c>
      <c r="M160" s="32" t="s">
        <v>94</v>
      </c>
      <c r="N160" s="32" t="s">
        <v>44</v>
      </c>
      <c r="O160" s="32" t="s">
        <v>529</v>
      </c>
      <c r="Q160" s="32" t="s">
        <v>512</v>
      </c>
      <c r="R160" s="32" t="s">
        <v>27</v>
      </c>
      <c r="S160" s="32" t="s">
        <v>52</v>
      </c>
      <c r="T160" s="32" t="s">
        <v>2357</v>
      </c>
      <c r="U160" t="s">
        <v>2717</v>
      </c>
      <c r="V160" t="s">
        <v>2975</v>
      </c>
      <c r="W160" t="s">
        <v>1531</v>
      </c>
      <c r="X160" t="s">
        <v>2976</v>
      </c>
      <c r="Y160" t="s">
        <v>2571</v>
      </c>
      <c r="Z160" t="s">
        <v>2977</v>
      </c>
      <c r="AA160" t="s">
        <v>3111</v>
      </c>
      <c r="AB160" t="s">
        <v>1757</v>
      </c>
      <c r="AC160" t="s">
        <v>1756</v>
      </c>
      <c r="AD160" t="s">
        <v>1517</v>
      </c>
      <c r="AE160" t="s">
        <v>4426</v>
      </c>
      <c r="AF160" t="s">
        <v>1533</v>
      </c>
      <c r="AG160" t="s">
        <v>2573</v>
      </c>
      <c r="AH160" t="s">
        <v>4889</v>
      </c>
    </row>
    <row r="161" spans="1:34" ht="13.5">
      <c r="A161" s="18" t="s">
        <v>1767</v>
      </c>
      <c r="B161" s="7" t="s">
        <v>1484</v>
      </c>
      <c r="C161" s="18" t="s">
        <v>74</v>
      </c>
      <c r="D161" s="32" t="s">
        <v>240</v>
      </c>
      <c r="E161" s="32" t="s">
        <v>30</v>
      </c>
      <c r="F161" s="32" t="s">
        <v>528</v>
      </c>
      <c r="G161" s="32" t="s">
        <v>1064</v>
      </c>
      <c r="H161" s="32" t="s">
        <v>1327</v>
      </c>
      <c r="I161" s="32" t="s">
        <v>36</v>
      </c>
      <c r="J161" s="32" t="s">
        <v>1264</v>
      </c>
      <c r="K161" s="32" t="s">
        <v>39</v>
      </c>
      <c r="L161" s="32" t="s">
        <v>964</v>
      </c>
      <c r="M161" s="32" t="s">
        <v>95</v>
      </c>
      <c r="N161" s="32" t="s">
        <v>39</v>
      </c>
      <c r="O161" s="32" t="s">
        <v>530</v>
      </c>
      <c r="Q161" s="32" t="s">
        <v>52</v>
      </c>
      <c r="R161" s="32" t="s">
        <v>531</v>
      </c>
      <c r="S161" s="32" t="s">
        <v>513</v>
      </c>
      <c r="T161" s="32" t="s">
        <v>1785</v>
      </c>
      <c r="U161" t="s">
        <v>2974</v>
      </c>
      <c r="V161" t="s">
        <v>2978</v>
      </c>
      <c r="W161" t="s">
        <v>2573</v>
      </c>
      <c r="X161" t="s">
        <v>1527</v>
      </c>
      <c r="Y161" t="s">
        <v>1534</v>
      </c>
      <c r="Z161" t="s">
        <v>2979</v>
      </c>
      <c r="AA161" t="s">
        <v>3913</v>
      </c>
      <c r="AB161" t="s">
        <v>1758</v>
      </c>
      <c r="AC161" t="s">
        <v>1757</v>
      </c>
      <c r="AD161" t="s">
        <v>1521</v>
      </c>
      <c r="AE161" t="s">
        <v>4427</v>
      </c>
      <c r="AF161" t="s">
        <v>2570</v>
      </c>
      <c r="AG161" t="s">
        <v>1522</v>
      </c>
      <c r="AH161" t="s">
        <v>1582</v>
      </c>
    </row>
    <row r="162" spans="1:34" ht="13.5">
      <c r="A162" s="18" t="s">
        <v>1768</v>
      </c>
      <c r="B162" s="7" t="s">
        <v>1485</v>
      </c>
      <c r="C162" s="18" t="s">
        <v>75</v>
      </c>
      <c r="D162" s="32" t="s">
        <v>31</v>
      </c>
      <c r="E162" s="32" t="s">
        <v>755</v>
      </c>
      <c r="F162" s="32" t="s">
        <v>511</v>
      </c>
      <c r="G162" s="32" t="s">
        <v>1065</v>
      </c>
      <c r="H162" s="32" t="s">
        <v>1328</v>
      </c>
      <c r="I162" s="32" t="s">
        <v>37</v>
      </c>
      <c r="J162" s="32" t="s">
        <v>1265</v>
      </c>
      <c r="K162" s="32" t="s">
        <v>41</v>
      </c>
      <c r="L162" s="32" t="s">
        <v>979</v>
      </c>
      <c r="M162" s="32" t="s">
        <v>343</v>
      </c>
      <c r="N162" s="32" t="s">
        <v>41</v>
      </c>
      <c r="O162" s="32" t="s">
        <v>24</v>
      </c>
      <c r="Q162" s="32" t="s">
        <v>513</v>
      </c>
      <c r="R162" s="32" t="s">
        <v>512</v>
      </c>
      <c r="S162" s="32" t="s">
        <v>532</v>
      </c>
      <c r="T162" s="32" t="s">
        <v>2358</v>
      </c>
      <c r="U162" t="s">
        <v>2977</v>
      </c>
      <c r="V162" t="s">
        <v>2980</v>
      </c>
      <c r="W162" t="s">
        <v>1522</v>
      </c>
      <c r="X162" t="s">
        <v>2981</v>
      </c>
      <c r="Y162" t="s">
        <v>2572</v>
      </c>
      <c r="Z162" t="s">
        <v>2982</v>
      </c>
      <c r="AA162" t="s">
        <v>3914</v>
      </c>
      <c r="AB162" t="s">
        <v>1759</v>
      </c>
      <c r="AC162" t="s">
        <v>1758</v>
      </c>
      <c r="AD162" t="s">
        <v>1518</v>
      </c>
      <c r="AE162" t="s">
        <v>4428</v>
      </c>
      <c r="AF162" t="s">
        <v>1927</v>
      </c>
      <c r="AG162" t="s">
        <v>2574</v>
      </c>
      <c r="AH162" t="s">
        <v>4890</v>
      </c>
    </row>
    <row r="163" spans="1:34" ht="13.5">
      <c r="A163" s="18" t="s">
        <v>1533</v>
      </c>
      <c r="B163" s="7" t="s">
        <v>1486</v>
      </c>
      <c r="C163" s="18" t="s">
        <v>76</v>
      </c>
      <c r="D163" s="32" t="s">
        <v>522</v>
      </c>
      <c r="E163" s="32" t="s">
        <v>34</v>
      </c>
      <c r="F163" s="32" t="s">
        <v>35</v>
      </c>
      <c r="G163" s="32" t="s">
        <v>1066</v>
      </c>
      <c r="H163" s="32" t="s">
        <v>1329</v>
      </c>
      <c r="I163" s="32" t="s">
        <v>127</v>
      </c>
      <c r="J163" s="32" t="s">
        <v>1266</v>
      </c>
      <c r="K163" s="32" t="s">
        <v>38</v>
      </c>
      <c r="L163" s="32" t="s">
        <v>980</v>
      </c>
      <c r="M163" s="32" t="s">
        <v>344</v>
      </c>
      <c r="N163" s="32" t="s">
        <v>38</v>
      </c>
      <c r="O163" s="32" t="s">
        <v>28</v>
      </c>
      <c r="Q163" s="32" t="s">
        <v>532</v>
      </c>
      <c r="R163" s="32" t="s">
        <v>52</v>
      </c>
      <c r="S163" s="32" t="s">
        <v>121</v>
      </c>
      <c r="T163" s="32" t="s">
        <v>1786</v>
      </c>
      <c r="U163" t="s">
        <v>1955</v>
      </c>
      <c r="V163" t="s">
        <v>2983</v>
      </c>
      <c r="W163" t="s">
        <v>2574</v>
      </c>
      <c r="X163" t="s">
        <v>1725</v>
      </c>
      <c r="Y163" t="s">
        <v>1531</v>
      </c>
      <c r="Z163" t="s">
        <v>1529</v>
      </c>
      <c r="AA163" t="s">
        <v>1676</v>
      </c>
      <c r="AB163" t="s">
        <v>1760</v>
      </c>
      <c r="AC163" t="s">
        <v>1759</v>
      </c>
      <c r="AD163" t="s">
        <v>1519</v>
      </c>
      <c r="AE163" t="s">
        <v>4429</v>
      </c>
      <c r="AF163" t="s">
        <v>1532</v>
      </c>
      <c r="AG163" t="s">
        <v>1523</v>
      </c>
      <c r="AH163" t="s">
        <v>4891</v>
      </c>
    </row>
    <row r="164" spans="1:34" ht="13.5">
      <c r="A164" s="18" t="s">
        <v>1927</v>
      </c>
      <c r="B164" s="7" t="s">
        <v>1672</v>
      </c>
      <c r="C164" s="18" t="s">
        <v>77</v>
      </c>
      <c r="D164" s="32" t="s">
        <v>737</v>
      </c>
      <c r="E164" s="32" t="s">
        <v>757</v>
      </c>
      <c r="F164" s="32" t="s">
        <v>51</v>
      </c>
      <c r="G164" s="32" t="s">
        <v>1067</v>
      </c>
      <c r="H164" s="32" t="s">
        <v>1330</v>
      </c>
      <c r="I164" s="32" t="s">
        <v>128</v>
      </c>
      <c r="J164" s="32" t="s">
        <v>1267</v>
      </c>
      <c r="K164" s="32" t="s">
        <v>29</v>
      </c>
      <c r="L164" s="32" t="s">
        <v>511</v>
      </c>
      <c r="M164" s="32" t="s">
        <v>345</v>
      </c>
      <c r="N164" s="32" t="s">
        <v>29</v>
      </c>
      <c r="O164" s="32" t="s">
        <v>25</v>
      </c>
      <c r="Q164" s="32" t="s">
        <v>121</v>
      </c>
      <c r="R164" s="32" t="s">
        <v>513</v>
      </c>
      <c r="S164" s="32" t="s">
        <v>533</v>
      </c>
      <c r="T164" s="32" t="s">
        <v>2359</v>
      </c>
      <c r="U164" t="s">
        <v>1529</v>
      </c>
      <c r="V164" t="s">
        <v>2984</v>
      </c>
      <c r="W164" t="s">
        <v>1523</v>
      </c>
      <c r="X164" t="s">
        <v>2985</v>
      </c>
      <c r="Y164" t="s">
        <v>2573</v>
      </c>
      <c r="Z164" t="s">
        <v>1530</v>
      </c>
      <c r="AA164" t="s">
        <v>2452</v>
      </c>
      <c r="AB164" t="s">
        <v>2832</v>
      </c>
      <c r="AC164" t="s">
        <v>1760</v>
      </c>
      <c r="AD164" t="s">
        <v>1520</v>
      </c>
      <c r="AE164" t="s">
        <v>4430</v>
      </c>
      <c r="AF164" t="s">
        <v>2571</v>
      </c>
      <c r="AG164" t="s">
        <v>2575</v>
      </c>
      <c r="AH164" t="s">
        <v>1586</v>
      </c>
    </row>
    <row r="165" spans="1:34" ht="13.5">
      <c r="A165" s="18" t="s">
        <v>1532</v>
      </c>
      <c r="B165" s="7" t="s">
        <v>1673</v>
      </c>
      <c r="C165" s="18" t="s">
        <v>78</v>
      </c>
      <c r="D165" s="32" t="s">
        <v>384</v>
      </c>
      <c r="E165" s="32" t="s">
        <v>510</v>
      </c>
      <c r="F165" s="32" t="s">
        <v>529</v>
      </c>
      <c r="G165" s="32" t="s">
        <v>1068</v>
      </c>
      <c r="H165" s="32" t="s">
        <v>1331</v>
      </c>
      <c r="I165" s="32" t="s">
        <v>535</v>
      </c>
      <c r="J165" s="32" t="s">
        <v>1268</v>
      </c>
      <c r="K165" s="32" t="s">
        <v>30</v>
      </c>
      <c r="L165" s="32" t="s">
        <v>965</v>
      </c>
      <c r="M165" s="32" t="s">
        <v>346</v>
      </c>
      <c r="N165" s="32" t="s">
        <v>30</v>
      </c>
      <c r="O165" s="32" t="s">
        <v>26</v>
      </c>
      <c r="Q165" s="32" t="s">
        <v>533</v>
      </c>
      <c r="R165" s="32" t="s">
        <v>1038</v>
      </c>
      <c r="S165" s="32" t="s">
        <v>329</v>
      </c>
      <c r="T165" s="32" t="s">
        <v>1787</v>
      </c>
      <c r="U165" t="s">
        <v>1530</v>
      </c>
      <c r="V165" t="s">
        <v>2986</v>
      </c>
      <c r="W165" t="s">
        <v>2575</v>
      </c>
      <c r="X165" t="s">
        <v>1926</v>
      </c>
      <c r="Y165" t="s">
        <v>1522</v>
      </c>
      <c r="Z165" t="s">
        <v>2987</v>
      </c>
      <c r="AA165" t="s">
        <v>3915</v>
      </c>
      <c r="AB165" s="18" t="s">
        <v>3006</v>
      </c>
      <c r="AC165" t="s">
        <v>2832</v>
      </c>
      <c r="AD165" t="s">
        <v>1735</v>
      </c>
      <c r="AE165" t="s">
        <v>4431</v>
      </c>
      <c r="AF165" t="s">
        <v>1534</v>
      </c>
      <c r="AG165" t="s">
        <v>4644</v>
      </c>
      <c r="AH165" t="s">
        <v>4892</v>
      </c>
    </row>
    <row r="166" spans="1:34" ht="13.5">
      <c r="A166" s="18" t="s">
        <v>1534</v>
      </c>
      <c r="B166" s="7" t="s">
        <v>1565</v>
      </c>
      <c r="C166" s="18" t="s">
        <v>79</v>
      </c>
      <c r="D166" s="32" t="s">
        <v>32</v>
      </c>
      <c r="E166" s="32" t="s">
        <v>43</v>
      </c>
      <c r="F166" s="32" t="s">
        <v>530</v>
      </c>
      <c r="G166" s="32" t="s">
        <v>1069</v>
      </c>
      <c r="H166" s="32" t="s">
        <v>1332</v>
      </c>
      <c r="I166" s="32" t="s">
        <v>514</v>
      </c>
      <c r="J166" s="32" t="s">
        <v>1269</v>
      </c>
      <c r="K166" s="32" t="s">
        <v>1168</v>
      </c>
      <c r="L166" s="32" t="s">
        <v>35</v>
      </c>
      <c r="M166" s="32" t="s">
        <v>96</v>
      </c>
      <c r="N166" s="32" t="s">
        <v>347</v>
      </c>
      <c r="O166" s="32" t="s">
        <v>27</v>
      </c>
      <c r="Q166" s="32" t="s">
        <v>329</v>
      </c>
      <c r="R166" s="32" t="s">
        <v>532</v>
      </c>
      <c r="S166" s="32" t="s">
        <v>534</v>
      </c>
      <c r="T166" s="32" t="s">
        <v>2360</v>
      </c>
      <c r="U166" t="s">
        <v>2987</v>
      </c>
      <c r="V166" t="s">
        <v>2988</v>
      </c>
      <c r="W166" t="s">
        <v>2584</v>
      </c>
      <c r="X166" t="s">
        <v>1769</v>
      </c>
      <c r="Y166" t="s">
        <v>2574</v>
      </c>
      <c r="Z166" t="s">
        <v>1754</v>
      </c>
      <c r="AA166" t="s">
        <v>1525</v>
      </c>
      <c r="AC166" s="18" t="s">
        <v>3006</v>
      </c>
      <c r="AD166" t="s">
        <v>1929</v>
      </c>
      <c r="AE166" t="s">
        <v>4432</v>
      </c>
      <c r="AF166" t="s">
        <v>2572</v>
      </c>
      <c r="AG166" t="s">
        <v>4645</v>
      </c>
      <c r="AH166" t="s">
        <v>4893</v>
      </c>
    </row>
    <row r="167" spans="1:34" ht="13.5">
      <c r="A167" s="18" t="s">
        <v>1531</v>
      </c>
      <c r="B167" s="7" t="s">
        <v>1674</v>
      </c>
      <c r="C167" s="18" t="s">
        <v>80</v>
      </c>
      <c r="D167" s="32" t="s">
        <v>90</v>
      </c>
      <c r="E167" s="32" t="s">
        <v>527</v>
      </c>
      <c r="F167" s="32" t="s">
        <v>24</v>
      </c>
      <c r="G167" s="32" t="s">
        <v>526</v>
      </c>
      <c r="H167" s="32" t="s">
        <v>1333</v>
      </c>
      <c r="I167" s="32" t="s">
        <v>515</v>
      </c>
      <c r="J167" s="32" t="s">
        <v>1270</v>
      </c>
      <c r="K167" s="32" t="s">
        <v>1169</v>
      </c>
      <c r="L167" s="32" t="s">
        <v>51</v>
      </c>
      <c r="M167" s="32" t="s">
        <v>279</v>
      </c>
      <c r="N167" s="32" t="s">
        <v>2050</v>
      </c>
      <c r="O167" s="32" t="s">
        <v>531</v>
      </c>
      <c r="Q167" s="32" t="s">
        <v>534</v>
      </c>
      <c r="R167" s="32" t="s">
        <v>121</v>
      </c>
      <c r="S167" s="32" t="s">
        <v>36</v>
      </c>
      <c r="T167" s="32" t="s">
        <v>1788</v>
      </c>
      <c r="U167" t="s">
        <v>370</v>
      </c>
      <c r="V167" t="s">
        <v>2989</v>
      </c>
      <c r="W167" t="s">
        <v>2585</v>
      </c>
      <c r="X167" t="s">
        <v>2595</v>
      </c>
      <c r="Y167" t="s">
        <v>1523</v>
      </c>
      <c r="Z167" t="s">
        <v>1755</v>
      </c>
      <c r="AA167" t="s">
        <v>3916</v>
      </c>
      <c r="AD167" t="s">
        <v>1736</v>
      </c>
      <c r="AE167" t="s">
        <v>4433</v>
      </c>
      <c r="AF167" t="s">
        <v>1531</v>
      </c>
      <c r="AG167" t="s">
        <v>4646</v>
      </c>
      <c r="AH167" t="s">
        <v>4894</v>
      </c>
    </row>
    <row r="168" spans="1:34" ht="13.5">
      <c r="A168" s="18" t="s">
        <v>1522</v>
      </c>
      <c r="B168" s="7" t="s">
        <v>1566</v>
      </c>
      <c r="C168" s="18" t="s">
        <v>81</v>
      </c>
      <c r="D168" s="32" t="s">
        <v>626</v>
      </c>
      <c r="E168" s="32" t="s">
        <v>528</v>
      </c>
      <c r="F168" s="32" t="s">
        <v>28</v>
      </c>
      <c r="G168" s="32" t="s">
        <v>1036</v>
      </c>
      <c r="H168" s="32" t="s">
        <v>1334</v>
      </c>
      <c r="I168" s="32" t="s">
        <v>516</v>
      </c>
      <c r="J168" s="32" t="s">
        <v>1271</v>
      </c>
      <c r="K168" s="32" t="s">
        <v>34</v>
      </c>
      <c r="L168" s="32" t="s">
        <v>529</v>
      </c>
      <c r="M168" s="32" t="s">
        <v>1395</v>
      </c>
      <c r="N168" s="32" t="s">
        <v>2051</v>
      </c>
      <c r="O168" s="32" t="s">
        <v>449</v>
      </c>
      <c r="Q168" s="32" t="s">
        <v>36</v>
      </c>
      <c r="R168" s="32" t="s">
        <v>533</v>
      </c>
      <c r="S168" s="32" t="s">
        <v>37</v>
      </c>
      <c r="T168" s="32" t="s">
        <v>2361</v>
      </c>
      <c r="U168" t="s">
        <v>1754</v>
      </c>
      <c r="V168" t="s">
        <v>2990</v>
      </c>
      <c r="W168" t="s">
        <v>1527</v>
      </c>
      <c r="X168" t="s">
        <v>1770</v>
      </c>
      <c r="Y168" t="s">
        <v>2575</v>
      </c>
      <c r="Z168" t="s">
        <v>1756</v>
      </c>
      <c r="AA168" t="s">
        <v>2832</v>
      </c>
      <c r="AD168" t="s">
        <v>1510</v>
      </c>
      <c r="AE168" t="s">
        <v>4434</v>
      </c>
      <c r="AF168" t="s">
        <v>2573</v>
      </c>
      <c r="AG168" t="s">
        <v>4647</v>
      </c>
      <c r="AH168" t="s">
        <v>4895</v>
      </c>
    </row>
    <row r="169" spans="1:34" ht="13.5">
      <c r="A169" s="18" t="s">
        <v>1523</v>
      </c>
      <c r="B169" s="7" t="s">
        <v>1512</v>
      </c>
      <c r="C169" s="18" t="s">
        <v>223</v>
      </c>
      <c r="D169" s="32" t="s">
        <v>627</v>
      </c>
      <c r="E169" s="32" t="s">
        <v>511</v>
      </c>
      <c r="F169" s="32" t="s">
        <v>25</v>
      </c>
      <c r="G169" s="32" t="s">
        <v>40</v>
      </c>
      <c r="H169" s="32" t="s">
        <v>1335</v>
      </c>
      <c r="I169" s="32" t="s">
        <v>517</v>
      </c>
      <c r="J169" s="32" t="s">
        <v>1272</v>
      </c>
      <c r="K169" s="32" t="s">
        <v>757</v>
      </c>
      <c r="L169" s="32" t="s">
        <v>530</v>
      </c>
      <c r="M169" s="32" t="s">
        <v>523</v>
      </c>
      <c r="N169" s="32" t="s">
        <v>2052</v>
      </c>
      <c r="O169" s="32" t="s">
        <v>512</v>
      </c>
      <c r="Q169" s="32" t="s">
        <v>37</v>
      </c>
      <c r="R169" s="32" t="s">
        <v>534</v>
      </c>
      <c r="S169" s="32" t="s">
        <v>2118</v>
      </c>
      <c r="T169" s="32" t="s">
        <v>2362</v>
      </c>
      <c r="U169" t="s">
        <v>1755</v>
      </c>
      <c r="V169" t="s">
        <v>2991</v>
      </c>
      <c r="W169" t="s">
        <v>2586</v>
      </c>
      <c r="X169" t="s">
        <v>2597</v>
      </c>
      <c r="Y169" t="s">
        <v>2992</v>
      </c>
      <c r="Z169" t="s">
        <v>1757</v>
      </c>
      <c r="AA169" t="s">
        <v>2928</v>
      </c>
      <c r="AD169" t="s">
        <v>2717</v>
      </c>
      <c r="AE169" t="s">
        <v>4435</v>
      </c>
      <c r="AF169" t="s">
        <v>1522</v>
      </c>
      <c r="AG169" t="s">
        <v>4648</v>
      </c>
      <c r="AH169" t="s">
        <v>4896</v>
      </c>
    </row>
    <row r="170" spans="1:34" ht="13.5">
      <c r="A170" s="18" t="s">
        <v>1988</v>
      </c>
      <c r="B170" s="7" t="s">
        <v>1567</v>
      </c>
      <c r="C170" s="18" t="s">
        <v>82</v>
      </c>
      <c r="D170" s="32" t="s">
        <v>738</v>
      </c>
      <c r="E170" s="32" t="s">
        <v>35</v>
      </c>
      <c r="F170" s="32" t="s">
        <v>26</v>
      </c>
      <c r="G170" s="32" t="s">
        <v>44</v>
      </c>
      <c r="H170" s="32" t="s">
        <v>1336</v>
      </c>
      <c r="I170" s="32" t="s">
        <v>518</v>
      </c>
      <c r="J170" s="32" t="s">
        <v>513</v>
      </c>
      <c r="K170" s="32" t="s">
        <v>510</v>
      </c>
      <c r="L170" s="32" t="s">
        <v>24</v>
      </c>
      <c r="M170" s="32" t="s">
        <v>524</v>
      </c>
      <c r="N170" s="32" t="s">
        <v>34</v>
      </c>
      <c r="O170" s="32" t="s">
        <v>52</v>
      </c>
      <c r="Q170" s="32" t="s">
        <v>336</v>
      </c>
      <c r="R170" s="32" t="s">
        <v>36</v>
      </c>
      <c r="S170" s="32" t="s">
        <v>2119</v>
      </c>
      <c r="T170" s="32" t="s">
        <v>1789</v>
      </c>
      <c r="U170" t="s">
        <v>1756</v>
      </c>
      <c r="V170" t="s">
        <v>2993</v>
      </c>
      <c r="W170" t="s">
        <v>1725</v>
      </c>
      <c r="X170" t="s">
        <v>2994</v>
      </c>
      <c r="Y170" t="s">
        <v>1527</v>
      </c>
      <c r="Z170" t="s">
        <v>1758</v>
      </c>
      <c r="AA170" t="s">
        <v>3917</v>
      </c>
      <c r="AD170" t="s">
        <v>4419</v>
      </c>
      <c r="AE170" t="s">
        <v>4436</v>
      </c>
      <c r="AF170" t="s">
        <v>2574</v>
      </c>
      <c r="AG170" t="s">
        <v>4649</v>
      </c>
      <c r="AH170" t="s">
        <v>4897</v>
      </c>
    </row>
    <row r="171" spans="1:34" ht="13.5">
      <c r="A171" s="18" t="s">
        <v>1527</v>
      </c>
      <c r="B171" s="7" t="s">
        <v>1568</v>
      </c>
      <c r="C171" s="18" t="s">
        <v>83</v>
      </c>
      <c r="D171" s="32" t="s">
        <v>739</v>
      </c>
      <c r="E171" s="32" t="s">
        <v>51</v>
      </c>
      <c r="F171" s="32" t="s">
        <v>27</v>
      </c>
      <c r="G171" s="32" t="s">
        <v>39</v>
      </c>
      <c r="H171" s="32" t="s">
        <v>1337</v>
      </c>
      <c r="I171" s="32" t="s">
        <v>519</v>
      </c>
      <c r="J171" s="32" t="s">
        <v>532</v>
      </c>
      <c r="K171" s="32" t="s">
        <v>1170</v>
      </c>
      <c r="L171" s="32" t="s">
        <v>28</v>
      </c>
      <c r="M171" s="32" t="s">
        <v>525</v>
      </c>
      <c r="N171" s="32" t="s">
        <v>510</v>
      </c>
      <c r="O171" s="32" t="s">
        <v>284</v>
      </c>
      <c r="Q171" s="32" t="s">
        <v>535</v>
      </c>
      <c r="R171" s="32" t="s">
        <v>37</v>
      </c>
      <c r="S171" s="32" t="s">
        <v>2120</v>
      </c>
      <c r="T171" s="32" t="s">
        <v>1790</v>
      </c>
      <c r="U171" t="s">
        <v>1757</v>
      </c>
      <c r="V171" t="s">
        <v>2995</v>
      </c>
      <c r="W171" t="s">
        <v>2588</v>
      </c>
      <c r="X171" t="s">
        <v>2996</v>
      </c>
      <c r="Y171" t="s">
        <v>1725</v>
      </c>
      <c r="Z171" t="s">
        <v>1759</v>
      </c>
      <c r="AA171" t="s">
        <v>3918</v>
      </c>
      <c r="AD171" t="s">
        <v>4420</v>
      </c>
      <c r="AE171" t="s">
        <v>3274</v>
      </c>
      <c r="AF171" t="s">
        <v>1523</v>
      </c>
      <c r="AG171" t="s">
        <v>4650</v>
      </c>
      <c r="AH171" t="s">
        <v>4898</v>
      </c>
    </row>
    <row r="172" spans="1:34" ht="13.5">
      <c r="A172" s="18" t="s">
        <v>1725</v>
      </c>
      <c r="B172" s="7" t="s">
        <v>1569</v>
      </c>
      <c r="C172" s="18" t="s">
        <v>84</v>
      </c>
      <c r="D172" s="32" t="s">
        <v>740</v>
      </c>
      <c r="E172" s="32" t="s">
        <v>529</v>
      </c>
      <c r="F172" s="32" t="s">
        <v>1016</v>
      </c>
      <c r="G172" s="32" t="s">
        <v>41</v>
      </c>
      <c r="H172" s="32" t="s">
        <v>240</v>
      </c>
      <c r="I172" s="32" t="s">
        <v>520</v>
      </c>
      <c r="J172" s="32" t="s">
        <v>669</v>
      </c>
      <c r="K172" s="32" t="s">
        <v>43</v>
      </c>
      <c r="L172" s="32" t="s">
        <v>25</v>
      </c>
      <c r="M172" s="32" t="s">
        <v>280</v>
      </c>
      <c r="N172" s="32" t="s">
        <v>43</v>
      </c>
      <c r="O172" s="32" t="s">
        <v>513</v>
      </c>
      <c r="Q172" s="32" t="s">
        <v>514</v>
      </c>
      <c r="R172" s="32" t="s">
        <v>336</v>
      </c>
      <c r="S172" s="32" t="s">
        <v>535</v>
      </c>
      <c r="T172" s="32" t="s">
        <v>2363</v>
      </c>
      <c r="U172" t="s">
        <v>1758</v>
      </c>
      <c r="V172" t="s">
        <v>2997</v>
      </c>
      <c r="W172" t="s">
        <v>2591</v>
      </c>
      <c r="X172" t="s">
        <v>2998</v>
      </c>
      <c r="Y172" t="s">
        <v>1926</v>
      </c>
      <c r="Z172" t="s">
        <v>1760</v>
      </c>
      <c r="AA172" t="s">
        <v>3919</v>
      </c>
      <c r="AD172" t="s">
        <v>2974</v>
      </c>
      <c r="AE172" t="s">
        <v>4437</v>
      </c>
      <c r="AF172" t="s">
        <v>2575</v>
      </c>
      <c r="AG172" t="s">
        <v>4651</v>
      </c>
      <c r="AH172" t="s">
        <v>4899</v>
      </c>
    </row>
    <row r="173" spans="1:34" ht="13.5">
      <c r="A173" s="18" t="s">
        <v>1926</v>
      </c>
      <c r="B173" s="7" t="s">
        <v>1635</v>
      </c>
      <c r="C173" s="18" t="s">
        <v>224</v>
      </c>
      <c r="D173" s="32" t="s">
        <v>741</v>
      </c>
      <c r="E173" s="32" t="s">
        <v>530</v>
      </c>
      <c r="F173" s="32" t="s">
        <v>1017</v>
      </c>
      <c r="G173" s="32" t="s">
        <v>38</v>
      </c>
      <c r="H173" s="32" t="s">
        <v>31</v>
      </c>
      <c r="I173" s="32" t="s">
        <v>1407</v>
      </c>
      <c r="J173" s="32" t="s">
        <v>121</v>
      </c>
      <c r="K173" s="32" t="s">
        <v>527</v>
      </c>
      <c r="L173" s="32" t="s">
        <v>26</v>
      </c>
      <c r="M173" s="32" t="s">
        <v>526</v>
      </c>
      <c r="N173" s="32" t="s">
        <v>527</v>
      </c>
      <c r="O173" s="32" t="s">
        <v>1038</v>
      </c>
      <c r="Q173" s="32" t="s">
        <v>515</v>
      </c>
      <c r="R173" s="32" t="s">
        <v>1039</v>
      </c>
      <c r="S173" s="32" t="s">
        <v>514</v>
      </c>
      <c r="T173" s="32" t="s">
        <v>2364</v>
      </c>
      <c r="U173" t="s">
        <v>1759</v>
      </c>
      <c r="V173" t="s">
        <v>2999</v>
      </c>
      <c r="W173" t="s">
        <v>1926</v>
      </c>
      <c r="X173" t="s">
        <v>1733</v>
      </c>
      <c r="Y173" t="s">
        <v>1769</v>
      </c>
      <c r="Z173" t="s">
        <v>3000</v>
      </c>
      <c r="AA173" t="s">
        <v>3920</v>
      </c>
      <c r="AD173" t="s">
        <v>2977</v>
      </c>
      <c r="AE173" t="s">
        <v>4438</v>
      </c>
      <c r="AF173" t="s">
        <v>3317</v>
      </c>
      <c r="AG173" t="s">
        <v>4652</v>
      </c>
      <c r="AH173" t="s">
        <v>4900</v>
      </c>
    </row>
    <row r="174" spans="1:34" ht="13.5">
      <c r="A174" s="18" t="s">
        <v>1769</v>
      </c>
      <c r="B174" s="7" t="s">
        <v>1636</v>
      </c>
      <c r="C174" s="18" t="s">
        <v>225</v>
      </c>
      <c r="D174" s="32" t="s">
        <v>742</v>
      </c>
      <c r="E174" s="32" t="s">
        <v>24</v>
      </c>
      <c r="F174" s="32" t="s">
        <v>1018</v>
      </c>
      <c r="G174" s="32" t="s">
        <v>29</v>
      </c>
      <c r="H174" s="32" t="s">
        <v>522</v>
      </c>
      <c r="I174" s="32" t="s">
        <v>1408</v>
      </c>
      <c r="J174" s="32" t="s">
        <v>1224</v>
      </c>
      <c r="K174" s="32" t="s">
        <v>528</v>
      </c>
      <c r="L174" s="32" t="s">
        <v>27</v>
      </c>
      <c r="M174" s="32" t="s">
        <v>40</v>
      </c>
      <c r="N174" s="32" t="s">
        <v>528</v>
      </c>
      <c r="O174" s="32" t="s">
        <v>532</v>
      </c>
      <c r="Q174" s="32" t="s">
        <v>516</v>
      </c>
      <c r="R174" s="32" t="s">
        <v>535</v>
      </c>
      <c r="S174" s="32" t="s">
        <v>515</v>
      </c>
      <c r="T174" s="32" t="s">
        <v>1791</v>
      </c>
      <c r="U174" t="s">
        <v>1760</v>
      </c>
      <c r="V174" t="s">
        <v>3001</v>
      </c>
      <c r="W174" t="s">
        <v>1728</v>
      </c>
      <c r="X174" t="s">
        <v>1528</v>
      </c>
      <c r="Y174" t="s">
        <v>1770</v>
      </c>
      <c r="Z174" t="s">
        <v>3002</v>
      </c>
      <c r="AA174" t="s">
        <v>3921</v>
      </c>
      <c r="AD174" t="s">
        <v>1529</v>
      </c>
      <c r="AE174" t="s">
        <v>4439</v>
      </c>
      <c r="AF174" t="s">
        <v>1527</v>
      </c>
      <c r="AG174" t="s">
        <v>1527</v>
      </c>
      <c r="AH174" t="s">
        <v>4901</v>
      </c>
    </row>
    <row r="175" spans="1:34" ht="13.5">
      <c r="A175" s="18" t="s">
        <v>1924</v>
      </c>
      <c r="B175" s="7" t="s">
        <v>1637</v>
      </c>
      <c r="C175" s="18" t="s">
        <v>226</v>
      </c>
      <c r="D175" s="32" t="s">
        <v>628</v>
      </c>
      <c r="E175" s="32" t="s">
        <v>28</v>
      </c>
      <c r="F175" s="32" t="s">
        <v>1019</v>
      </c>
      <c r="G175" s="32" t="s">
        <v>30</v>
      </c>
      <c r="H175" s="32" t="s">
        <v>384</v>
      </c>
      <c r="I175" s="32" t="s">
        <v>1409</v>
      </c>
      <c r="J175" s="32" t="s">
        <v>1226</v>
      </c>
      <c r="K175" s="32" t="s">
        <v>1171</v>
      </c>
      <c r="L175" s="32" t="s">
        <v>1016</v>
      </c>
      <c r="M175" s="32" t="s">
        <v>44</v>
      </c>
      <c r="N175" s="32" t="s">
        <v>2053</v>
      </c>
      <c r="O175" s="32" t="s">
        <v>669</v>
      </c>
      <c r="Q175" s="32" t="s">
        <v>517</v>
      </c>
      <c r="R175" s="32" t="s">
        <v>514</v>
      </c>
      <c r="S175" s="32" t="s">
        <v>516</v>
      </c>
      <c r="T175" s="32" t="s">
        <v>2365</v>
      </c>
      <c r="U175" s="32" t="s">
        <v>2832</v>
      </c>
      <c r="V175" t="s">
        <v>3003</v>
      </c>
      <c r="W175" t="s">
        <v>1769</v>
      </c>
      <c r="X175" t="s">
        <v>1928</v>
      </c>
      <c r="Y175" t="s">
        <v>3004</v>
      </c>
      <c r="Z175" t="s">
        <v>3005</v>
      </c>
      <c r="AA175" t="s">
        <v>3922</v>
      </c>
      <c r="AD175" t="s">
        <v>1530</v>
      </c>
      <c r="AE175" t="s">
        <v>1540</v>
      </c>
      <c r="AF175" t="s">
        <v>1725</v>
      </c>
      <c r="AG175" t="s">
        <v>1725</v>
      </c>
      <c r="AH175" t="s">
        <v>4902</v>
      </c>
    </row>
    <row r="176" spans="1:34" ht="13.5">
      <c r="A176" s="18" t="s">
        <v>1950</v>
      </c>
      <c r="B176" s="7" t="s">
        <v>1638</v>
      </c>
      <c r="C176" s="18" t="s">
        <v>227</v>
      </c>
      <c r="D176" s="32" t="s">
        <v>743</v>
      </c>
      <c r="E176" s="32" t="s">
        <v>25</v>
      </c>
      <c r="F176" s="32" t="s">
        <v>1020</v>
      </c>
      <c r="G176" s="32" t="s">
        <v>1070</v>
      </c>
      <c r="H176" s="32" t="s">
        <v>32</v>
      </c>
      <c r="I176" s="32" t="s">
        <v>1410</v>
      </c>
      <c r="J176" s="32" t="s">
        <v>533</v>
      </c>
      <c r="K176" s="32" t="s">
        <v>511</v>
      </c>
      <c r="L176" s="32" t="s">
        <v>1017</v>
      </c>
      <c r="M176" s="32" t="s">
        <v>39</v>
      </c>
      <c r="N176" s="32" t="s">
        <v>511</v>
      </c>
      <c r="O176" s="32" t="s">
        <v>121</v>
      </c>
      <c r="Q176" s="32" t="s">
        <v>518</v>
      </c>
      <c r="R176" s="32" t="s">
        <v>515</v>
      </c>
      <c r="S176" s="32" t="s">
        <v>517</v>
      </c>
      <c r="T176" s="32" t="s">
        <v>1792</v>
      </c>
      <c r="U176" s="32" t="s">
        <v>3006</v>
      </c>
      <c r="V176" t="s">
        <v>3007</v>
      </c>
      <c r="W176" t="s">
        <v>1586</v>
      </c>
      <c r="X176" t="s">
        <v>2949</v>
      </c>
      <c r="Y176" t="s">
        <v>1733</v>
      </c>
      <c r="Z176" t="s">
        <v>2832</v>
      </c>
      <c r="AA176" t="s">
        <v>3923</v>
      </c>
      <c r="AD176" t="s">
        <v>4421</v>
      </c>
      <c r="AE176" t="s">
        <v>1541</v>
      </c>
      <c r="AF176" t="s">
        <v>1926</v>
      </c>
      <c r="AG176" t="s">
        <v>1926</v>
      </c>
      <c r="AH176" t="s">
        <v>4903</v>
      </c>
    </row>
    <row r="177" spans="1:34" ht="15.5">
      <c r="A177" s="18" t="s">
        <v>1770</v>
      </c>
      <c r="B177" s="7" t="s">
        <v>1639</v>
      </c>
      <c r="C177" s="18" t="s">
        <v>228</v>
      </c>
      <c r="D177" s="32" t="s">
        <v>744</v>
      </c>
      <c r="E177" s="32" t="s">
        <v>26</v>
      </c>
      <c r="F177" s="32" t="s">
        <v>1021</v>
      </c>
      <c r="G177" s="32" t="s">
        <v>34</v>
      </c>
      <c r="H177" s="32" t="s">
        <v>90</v>
      </c>
      <c r="I177" s="33"/>
      <c r="J177" s="32" t="s">
        <v>534</v>
      </c>
      <c r="K177" s="32" t="s">
        <v>1146</v>
      </c>
      <c r="L177" s="32" t="s">
        <v>1018</v>
      </c>
      <c r="M177" s="32" t="s">
        <v>41</v>
      </c>
      <c r="N177" s="32" t="s">
        <v>35</v>
      </c>
      <c r="O177" s="32" t="s">
        <v>285</v>
      </c>
      <c r="Q177" s="32" t="s">
        <v>519</v>
      </c>
      <c r="R177" s="32" t="s">
        <v>516</v>
      </c>
      <c r="S177" s="32" t="s">
        <v>518</v>
      </c>
      <c r="T177" s="32" t="s">
        <v>2366</v>
      </c>
      <c r="V177" t="s">
        <v>1565</v>
      </c>
      <c r="W177" t="s">
        <v>3008</v>
      </c>
      <c r="X177" t="s">
        <v>1771</v>
      </c>
      <c r="Y177" t="s">
        <v>3009</v>
      </c>
      <c r="Z177" s="32" t="s">
        <v>3006</v>
      </c>
      <c r="AA177" t="s">
        <v>3924</v>
      </c>
      <c r="AD177" t="s">
        <v>4422</v>
      </c>
      <c r="AE177" t="s">
        <v>1539</v>
      </c>
      <c r="AF177" t="s">
        <v>3318</v>
      </c>
      <c r="AG177" t="s">
        <v>4653</v>
      </c>
      <c r="AH177" t="s">
        <v>4904</v>
      </c>
    </row>
    <row r="178" spans="1:34" ht="13.5">
      <c r="A178" s="18" t="s">
        <v>1733</v>
      </c>
      <c r="B178" s="7" t="s">
        <v>1640</v>
      </c>
      <c r="C178" s="18" t="s">
        <v>229</v>
      </c>
      <c r="D178" s="32" t="s">
        <v>49</v>
      </c>
      <c r="E178" s="32" t="s">
        <v>27</v>
      </c>
      <c r="F178" s="32" t="s">
        <v>1022</v>
      </c>
      <c r="G178" s="32" t="s">
        <v>510</v>
      </c>
      <c r="H178" s="32" t="s">
        <v>1338</v>
      </c>
      <c r="J178" s="32" t="s">
        <v>36</v>
      </c>
      <c r="K178" s="32" t="s">
        <v>1147</v>
      </c>
      <c r="L178" s="32" t="s">
        <v>1019</v>
      </c>
      <c r="M178" s="32" t="s">
        <v>38</v>
      </c>
      <c r="N178" s="32" t="s">
        <v>51</v>
      </c>
      <c r="O178" s="32" t="s">
        <v>533</v>
      </c>
      <c r="Q178" s="32" t="s">
        <v>520</v>
      </c>
      <c r="R178" s="32" t="s">
        <v>517</v>
      </c>
      <c r="S178" s="32" t="s">
        <v>519</v>
      </c>
      <c r="T178" s="32" t="s">
        <v>1793</v>
      </c>
      <c r="V178" t="s">
        <v>1512</v>
      </c>
      <c r="W178" t="s">
        <v>2593</v>
      </c>
      <c r="X178" t="s">
        <v>1772</v>
      </c>
      <c r="Y178" t="s">
        <v>3010</v>
      </c>
      <c r="AA178" t="s">
        <v>3925</v>
      </c>
      <c r="AD178" t="s">
        <v>4423</v>
      </c>
      <c r="AE178" t="s">
        <v>1538</v>
      </c>
      <c r="AF178" t="s">
        <v>3553</v>
      </c>
      <c r="AG178" t="s">
        <v>1733</v>
      </c>
      <c r="AH178" t="s">
        <v>4905</v>
      </c>
    </row>
    <row r="179" spans="1:34" ht="13.5">
      <c r="A179" s="18" t="s">
        <v>1528</v>
      </c>
      <c r="B179" s="7" t="s">
        <v>1641</v>
      </c>
      <c r="C179" s="18" t="s">
        <v>230</v>
      </c>
      <c r="D179" s="32" t="s">
        <v>50</v>
      </c>
      <c r="E179" s="32" t="s">
        <v>531</v>
      </c>
      <c r="F179" s="32" t="s">
        <v>1023</v>
      </c>
      <c r="G179" s="32" t="s">
        <v>43</v>
      </c>
      <c r="H179" s="32" t="s">
        <v>1339</v>
      </c>
      <c r="J179" s="32" t="s">
        <v>37</v>
      </c>
      <c r="K179" s="32" t="s">
        <v>35</v>
      </c>
      <c r="L179" s="32" t="s">
        <v>1020</v>
      </c>
      <c r="M179" s="32" t="s">
        <v>29</v>
      </c>
      <c r="N179" s="32" t="s">
        <v>529</v>
      </c>
      <c r="O179" s="32" t="s">
        <v>2087</v>
      </c>
      <c r="Q179" s="32" t="s">
        <v>2084</v>
      </c>
      <c r="R179" s="32" t="s">
        <v>518</v>
      </c>
      <c r="S179" s="32" t="s">
        <v>520</v>
      </c>
      <c r="T179" s="32" t="s">
        <v>2367</v>
      </c>
      <c r="V179" t="s">
        <v>3011</v>
      </c>
      <c r="W179" t="s">
        <v>2594</v>
      </c>
      <c r="X179" t="s">
        <v>1517</v>
      </c>
      <c r="Y179" t="s">
        <v>3012</v>
      </c>
      <c r="AA179" t="s">
        <v>3926</v>
      </c>
      <c r="AD179" t="s">
        <v>1754</v>
      </c>
      <c r="AE179" t="s">
        <v>1537</v>
      </c>
      <c r="AF179" t="s">
        <v>3556</v>
      </c>
      <c r="AG179" t="s">
        <v>1528</v>
      </c>
      <c r="AH179" t="s">
        <v>4906</v>
      </c>
    </row>
    <row r="180" spans="1:34" ht="14.5">
      <c r="A180" s="18" t="s">
        <v>1928</v>
      </c>
      <c r="B180" s="7" t="s">
        <v>1642</v>
      </c>
      <c r="C180" s="18" t="s">
        <v>42</v>
      </c>
      <c r="D180" s="32" t="s">
        <v>48</v>
      </c>
      <c r="E180" s="32" t="s">
        <v>115</v>
      </c>
      <c r="F180" s="32" t="s">
        <v>1024</v>
      </c>
      <c r="G180" s="32" t="s">
        <v>1071</v>
      </c>
      <c r="H180" s="32" t="s">
        <v>1340</v>
      </c>
      <c r="J180" s="32" t="s">
        <v>127</v>
      </c>
      <c r="K180" s="32" t="s">
        <v>51</v>
      </c>
      <c r="L180" s="32" t="s">
        <v>1021</v>
      </c>
      <c r="M180" s="32" t="s">
        <v>30</v>
      </c>
      <c r="N180" s="32" t="s">
        <v>530</v>
      </c>
      <c r="O180" s="32" t="s">
        <v>2088</v>
      </c>
      <c r="Q180" s="46"/>
      <c r="R180" s="32" t="s">
        <v>519</v>
      </c>
      <c r="S180" s="32" t="s">
        <v>2084</v>
      </c>
      <c r="T180" s="32" t="s">
        <v>1482</v>
      </c>
      <c r="V180" t="s">
        <v>3013</v>
      </c>
      <c r="W180" t="s">
        <v>2595</v>
      </c>
      <c r="X180" t="s">
        <v>1521</v>
      </c>
      <c r="Y180" t="s">
        <v>3014</v>
      </c>
      <c r="AA180" t="s">
        <v>3927</v>
      </c>
      <c r="AD180" t="s">
        <v>1755</v>
      </c>
      <c r="AE180" t="s">
        <v>1526</v>
      </c>
      <c r="AF180" t="s">
        <v>1733</v>
      </c>
      <c r="AG180" t="s">
        <v>1928</v>
      </c>
      <c r="AH180" t="s">
        <v>4907</v>
      </c>
    </row>
    <row r="181" spans="1:34" ht="14.5">
      <c r="A181" s="18" t="s">
        <v>1771</v>
      </c>
      <c r="B181" s="7" t="s">
        <v>1643</v>
      </c>
      <c r="C181" s="18" t="s">
        <v>521</v>
      </c>
      <c r="D181" s="32" t="s">
        <v>47</v>
      </c>
      <c r="E181" s="32" t="s">
        <v>636</v>
      </c>
      <c r="F181" s="32" t="s">
        <v>1025</v>
      </c>
      <c r="G181" s="32" t="s">
        <v>1099</v>
      </c>
      <c r="H181" s="32" t="s">
        <v>1341</v>
      </c>
      <c r="J181" s="32" t="s">
        <v>535</v>
      </c>
      <c r="K181" s="32" t="s">
        <v>529</v>
      </c>
      <c r="L181" s="32" t="s">
        <v>1022</v>
      </c>
      <c r="M181" s="32" t="s">
        <v>347</v>
      </c>
      <c r="N181" s="32" t="s">
        <v>348</v>
      </c>
      <c r="O181" s="32" t="s">
        <v>329</v>
      </c>
      <c r="R181" s="32" t="s">
        <v>520</v>
      </c>
      <c r="S181" s="46"/>
      <c r="T181" s="32" t="s">
        <v>2368</v>
      </c>
      <c r="V181" t="s">
        <v>3015</v>
      </c>
      <c r="W181" t="s">
        <v>2596</v>
      </c>
      <c r="X181" t="s">
        <v>1518</v>
      </c>
      <c r="Y181" t="s">
        <v>3016</v>
      </c>
      <c r="AA181" t="s">
        <v>3928</v>
      </c>
      <c r="AD181" t="s">
        <v>1756</v>
      </c>
      <c r="AE181" t="s">
        <v>1576</v>
      </c>
      <c r="AF181" t="s">
        <v>1528</v>
      </c>
      <c r="AG181" t="s">
        <v>2949</v>
      </c>
      <c r="AH181" t="s">
        <v>4908</v>
      </c>
    </row>
    <row r="182" spans="1:34" ht="13.5">
      <c r="A182" s="18" t="s">
        <v>1772</v>
      </c>
      <c r="B182" s="7" t="s">
        <v>1644</v>
      </c>
      <c r="C182" s="18" t="s">
        <v>231</v>
      </c>
      <c r="D182" s="32" t="s">
        <v>46</v>
      </c>
      <c r="E182" s="32" t="s">
        <v>867</v>
      </c>
      <c r="F182" s="32" t="s">
        <v>531</v>
      </c>
      <c r="G182" s="32" t="s">
        <v>1072</v>
      </c>
      <c r="H182" s="32" t="s">
        <v>1342</v>
      </c>
      <c r="J182" s="32" t="s">
        <v>1228</v>
      </c>
      <c r="K182" s="32" t="s">
        <v>530</v>
      </c>
      <c r="L182" s="32" t="s">
        <v>1023</v>
      </c>
      <c r="M182" s="32" t="s">
        <v>281</v>
      </c>
      <c r="N182" s="32" t="s">
        <v>24</v>
      </c>
      <c r="O182" s="32" t="s">
        <v>534</v>
      </c>
      <c r="R182" s="32" t="s">
        <v>2084</v>
      </c>
      <c r="T182" s="32" t="s">
        <v>1483</v>
      </c>
      <c r="V182" t="s">
        <v>3017</v>
      </c>
      <c r="W182" t="s">
        <v>3018</v>
      </c>
      <c r="X182" t="s">
        <v>1519</v>
      </c>
      <c r="Y182" t="s">
        <v>1528</v>
      </c>
      <c r="AA182" t="s">
        <v>3929</v>
      </c>
      <c r="AD182" t="s">
        <v>1757</v>
      </c>
      <c r="AE182" t="s">
        <v>1578</v>
      </c>
      <c r="AF182" t="s">
        <v>1928</v>
      </c>
      <c r="AG182" t="s">
        <v>1517</v>
      </c>
      <c r="AH182" t="s">
        <v>4909</v>
      </c>
    </row>
    <row r="183" spans="1:34" ht="14.5">
      <c r="A183" s="18" t="s">
        <v>1517</v>
      </c>
      <c r="B183" s="7" t="s">
        <v>1675</v>
      </c>
      <c r="C183" s="18" t="s">
        <v>232</v>
      </c>
      <c r="D183" s="32" t="s">
        <v>745</v>
      </c>
      <c r="E183" s="32" t="s">
        <v>637</v>
      </c>
      <c r="F183" s="32" t="s">
        <v>1026</v>
      </c>
      <c r="G183" s="32" t="s">
        <v>527</v>
      </c>
      <c r="H183" s="32" t="s">
        <v>1343</v>
      </c>
      <c r="J183" s="32" t="s">
        <v>514</v>
      </c>
      <c r="K183" s="32" t="s">
        <v>1148</v>
      </c>
      <c r="L183" s="32" t="s">
        <v>1024</v>
      </c>
      <c r="M183" s="32" t="s">
        <v>282</v>
      </c>
      <c r="N183" s="32" t="s">
        <v>28</v>
      </c>
      <c r="O183" s="32" t="s">
        <v>36</v>
      </c>
      <c r="R183" s="46"/>
      <c r="T183" s="32" t="s">
        <v>2369</v>
      </c>
      <c r="V183" t="s">
        <v>3019</v>
      </c>
      <c r="W183" t="s">
        <v>3020</v>
      </c>
      <c r="X183" t="s">
        <v>1520</v>
      </c>
      <c r="Y183" t="s">
        <v>1928</v>
      </c>
      <c r="AA183" t="s">
        <v>3930</v>
      </c>
      <c r="AD183" t="s">
        <v>1758</v>
      </c>
      <c r="AE183" t="s">
        <v>2475</v>
      </c>
      <c r="AF183" t="s">
        <v>2949</v>
      </c>
      <c r="AG183" t="s">
        <v>1521</v>
      </c>
      <c r="AH183" t="s">
        <v>4910</v>
      </c>
    </row>
    <row r="184" spans="1:34" ht="13.5">
      <c r="A184" s="18" t="s">
        <v>1989</v>
      </c>
      <c r="B184" s="7" t="s">
        <v>1524</v>
      </c>
      <c r="C184" s="18" t="s">
        <v>45</v>
      </c>
      <c r="D184" s="32" t="s">
        <v>746</v>
      </c>
      <c r="E184" s="32" t="s">
        <v>449</v>
      </c>
      <c r="F184" s="32" t="s">
        <v>115</v>
      </c>
      <c r="G184" s="32" t="s">
        <v>1073</v>
      </c>
      <c r="H184" s="32" t="s">
        <v>1344</v>
      </c>
      <c r="J184" s="32" t="s">
        <v>515</v>
      </c>
      <c r="K184" s="32" t="s">
        <v>1149</v>
      </c>
      <c r="L184" s="32" t="s">
        <v>1025</v>
      </c>
      <c r="M184" s="32" t="s">
        <v>283</v>
      </c>
      <c r="N184" s="32" t="s">
        <v>25</v>
      </c>
      <c r="O184" s="32" t="s">
        <v>37</v>
      </c>
      <c r="T184" s="32" t="s">
        <v>1484</v>
      </c>
      <c r="V184" t="s">
        <v>3021</v>
      </c>
      <c r="W184" t="s">
        <v>1770</v>
      </c>
      <c r="X184" t="s">
        <v>1951</v>
      </c>
      <c r="Y184" t="s">
        <v>2949</v>
      </c>
      <c r="AA184" t="s">
        <v>3931</v>
      </c>
      <c r="AD184" t="s">
        <v>1759</v>
      </c>
      <c r="AE184" t="s">
        <v>1579</v>
      </c>
      <c r="AF184" t="s">
        <v>4461</v>
      </c>
      <c r="AG184" t="s">
        <v>1518</v>
      </c>
      <c r="AH184" t="s">
        <v>4911</v>
      </c>
    </row>
    <row r="185" spans="1:34" ht="13.5">
      <c r="A185" s="18" t="s">
        <v>1521</v>
      </c>
      <c r="B185" s="7" t="s">
        <v>1764</v>
      </c>
      <c r="C185" s="18" t="s">
        <v>233</v>
      </c>
      <c r="D185" s="32" t="s">
        <v>33</v>
      </c>
      <c r="E185" s="32" t="s">
        <v>764</v>
      </c>
      <c r="F185" s="32" t="s">
        <v>1027</v>
      </c>
      <c r="G185" s="32" t="s">
        <v>633</v>
      </c>
      <c r="H185" s="32" t="s">
        <v>1345</v>
      </c>
      <c r="J185" s="32" t="s">
        <v>516</v>
      </c>
      <c r="K185" s="32" t="s">
        <v>1150</v>
      </c>
      <c r="L185" s="32" t="s">
        <v>531</v>
      </c>
      <c r="M185" s="32" t="s">
        <v>34</v>
      </c>
      <c r="N185" s="32" t="s">
        <v>26</v>
      </c>
      <c r="O185" s="32" t="s">
        <v>353</v>
      </c>
      <c r="T185" s="32" t="s">
        <v>2370</v>
      </c>
      <c r="V185" t="s">
        <v>3022</v>
      </c>
      <c r="W185" t="s">
        <v>2597</v>
      </c>
      <c r="X185" t="s">
        <v>1773</v>
      </c>
      <c r="Y185" t="s">
        <v>1771</v>
      </c>
      <c r="AA185" t="s">
        <v>3932</v>
      </c>
      <c r="AD185" t="s">
        <v>1760</v>
      </c>
      <c r="AE185" t="s">
        <v>1948</v>
      </c>
      <c r="AF185" t="s">
        <v>1517</v>
      </c>
      <c r="AG185" t="s">
        <v>1519</v>
      </c>
      <c r="AH185" t="s">
        <v>1602</v>
      </c>
    </row>
    <row r="186" spans="1:34" ht="13.5">
      <c r="A186" s="18" t="s">
        <v>1518</v>
      </c>
      <c r="B186" s="7" t="s">
        <v>1676</v>
      </c>
      <c r="C186" s="18" t="s">
        <v>137</v>
      </c>
      <c r="D186" s="32" t="s">
        <v>91</v>
      </c>
      <c r="E186" s="32" t="s">
        <v>911</v>
      </c>
      <c r="F186" s="32" t="s">
        <v>1037</v>
      </c>
      <c r="G186" s="32" t="s">
        <v>528</v>
      </c>
      <c r="H186" s="32" t="s">
        <v>1346</v>
      </c>
      <c r="J186" s="32" t="s">
        <v>517</v>
      </c>
      <c r="K186" s="32" t="s">
        <v>1151</v>
      </c>
      <c r="L186" s="32" t="s">
        <v>1026</v>
      </c>
      <c r="M186" s="32" t="s">
        <v>510</v>
      </c>
      <c r="N186" s="32" t="s">
        <v>27</v>
      </c>
      <c r="O186" s="32" t="s">
        <v>811</v>
      </c>
      <c r="T186" s="32" t="s">
        <v>1485</v>
      </c>
      <c r="V186" t="s">
        <v>3023</v>
      </c>
      <c r="W186" t="s">
        <v>1733</v>
      </c>
      <c r="X186" t="s">
        <v>1603</v>
      </c>
      <c r="Y186" t="s">
        <v>1772</v>
      </c>
      <c r="AA186" t="s">
        <v>3933</v>
      </c>
      <c r="AD186" t="s">
        <v>2832</v>
      </c>
      <c r="AE186" t="s">
        <v>3292</v>
      </c>
      <c r="AF186" t="s">
        <v>1521</v>
      </c>
      <c r="AG186" t="s">
        <v>1520</v>
      </c>
      <c r="AH186" t="s">
        <v>4912</v>
      </c>
    </row>
    <row r="187" spans="1:34" ht="13.5">
      <c r="A187" s="18" t="s">
        <v>1519</v>
      </c>
      <c r="B187" s="7" t="s">
        <v>1645</v>
      </c>
      <c r="C187" s="18" t="s">
        <v>138</v>
      </c>
      <c r="D187" s="32" t="s">
        <v>629</v>
      </c>
      <c r="E187" s="32" t="s">
        <v>868</v>
      </c>
      <c r="F187" s="32" t="s">
        <v>512</v>
      </c>
      <c r="G187" s="32" t="s">
        <v>511</v>
      </c>
      <c r="H187" s="32" t="s">
        <v>1347</v>
      </c>
      <c r="J187" s="32" t="s">
        <v>518</v>
      </c>
      <c r="K187" s="32" t="s">
        <v>1152</v>
      </c>
      <c r="L187" s="32" t="s">
        <v>966</v>
      </c>
      <c r="M187" s="32" t="s">
        <v>43</v>
      </c>
      <c r="N187" s="32" t="s">
        <v>531</v>
      </c>
      <c r="O187" s="32" t="s">
        <v>2082</v>
      </c>
      <c r="T187" s="32" t="s">
        <v>2371</v>
      </c>
      <c r="V187" t="s">
        <v>3024</v>
      </c>
      <c r="W187" t="s">
        <v>3025</v>
      </c>
      <c r="X187" t="s">
        <v>3026</v>
      </c>
      <c r="Y187" t="s">
        <v>1517</v>
      </c>
      <c r="AA187" t="s">
        <v>3934</v>
      </c>
      <c r="AD187" s="18" t="s">
        <v>3006</v>
      </c>
      <c r="AE187" t="s">
        <v>4060</v>
      </c>
      <c r="AF187" t="s">
        <v>1518</v>
      </c>
      <c r="AG187" t="s">
        <v>1602</v>
      </c>
      <c r="AH187" t="s">
        <v>4913</v>
      </c>
    </row>
    <row r="188" spans="1:34" ht="13.5">
      <c r="A188" s="18" t="s">
        <v>1520</v>
      </c>
      <c r="B188" s="7" t="s">
        <v>1646</v>
      </c>
      <c r="C188" s="18" t="s">
        <v>139</v>
      </c>
      <c r="D188" s="32" t="s">
        <v>92</v>
      </c>
      <c r="E188" s="32" t="s">
        <v>639</v>
      </c>
      <c r="F188" s="32" t="s">
        <v>52</v>
      </c>
      <c r="G188" s="32" t="s">
        <v>35</v>
      </c>
      <c r="H188" s="32" t="s">
        <v>1348</v>
      </c>
      <c r="J188" s="32" t="s">
        <v>519</v>
      </c>
      <c r="K188" s="32" t="s">
        <v>1153</v>
      </c>
      <c r="L188" s="32" t="s">
        <v>967</v>
      </c>
      <c r="M188" s="32" t="s">
        <v>527</v>
      </c>
      <c r="N188" s="32" t="s">
        <v>512</v>
      </c>
      <c r="O188" s="32" t="s">
        <v>336</v>
      </c>
      <c r="T188" s="32" t="s">
        <v>1486</v>
      </c>
      <c r="V188" t="s">
        <v>3027</v>
      </c>
      <c r="W188" t="s">
        <v>3028</v>
      </c>
      <c r="X188" t="s">
        <v>1735</v>
      </c>
      <c r="Y188" t="s">
        <v>1521</v>
      </c>
      <c r="AA188" t="s">
        <v>3935</v>
      </c>
      <c r="AE188" t="s">
        <v>4440</v>
      </c>
      <c r="AF188" t="s">
        <v>1519</v>
      </c>
      <c r="AG188" t="s">
        <v>4654</v>
      </c>
      <c r="AH188" t="s">
        <v>4914</v>
      </c>
    </row>
    <row r="189" spans="1:34" ht="13.5">
      <c r="A189" s="18" t="s">
        <v>1951</v>
      </c>
      <c r="B189" s="7" t="s">
        <v>1647</v>
      </c>
      <c r="C189" s="18" t="s">
        <v>140</v>
      </c>
      <c r="D189" s="32" t="s">
        <v>747</v>
      </c>
      <c r="E189" s="32" t="s">
        <v>768</v>
      </c>
      <c r="F189" s="32" t="s">
        <v>1028</v>
      </c>
      <c r="G189" s="32" t="s">
        <v>51</v>
      </c>
      <c r="H189" s="32" t="s">
        <v>1349</v>
      </c>
      <c r="J189" s="32" t="s">
        <v>520</v>
      </c>
      <c r="K189" s="32" t="s">
        <v>1154</v>
      </c>
      <c r="L189" s="32" t="s">
        <v>968</v>
      </c>
      <c r="M189" s="32" t="s">
        <v>528</v>
      </c>
      <c r="N189" s="32" t="s">
        <v>52</v>
      </c>
      <c r="O189" s="32" t="s">
        <v>354</v>
      </c>
      <c r="T189" s="32" t="s">
        <v>2372</v>
      </c>
      <c r="V189" t="s">
        <v>3029</v>
      </c>
      <c r="W189" t="s">
        <v>1528</v>
      </c>
      <c r="X189" t="s">
        <v>1929</v>
      </c>
      <c r="Y189" t="s">
        <v>1518</v>
      </c>
      <c r="AA189" t="s">
        <v>3936</v>
      </c>
      <c r="AE189" t="s">
        <v>1581</v>
      </c>
      <c r="AF189" t="s">
        <v>1520</v>
      </c>
      <c r="AG189" t="s">
        <v>4655</v>
      </c>
      <c r="AH189" t="s">
        <v>4915</v>
      </c>
    </row>
    <row r="190" spans="1:34" ht="13.5">
      <c r="A190" s="18" t="s">
        <v>1773</v>
      </c>
      <c r="B190" s="7" t="s">
        <v>1648</v>
      </c>
      <c r="C190" s="18" t="s">
        <v>141</v>
      </c>
      <c r="D190" s="32" t="s">
        <v>748</v>
      </c>
      <c r="E190" s="32" t="s">
        <v>640</v>
      </c>
      <c r="F190" s="32" t="s">
        <v>513</v>
      </c>
      <c r="G190" s="32" t="s">
        <v>529</v>
      </c>
      <c r="H190" s="32" t="s">
        <v>1350</v>
      </c>
      <c r="J190" s="32" t="s">
        <v>1273</v>
      </c>
      <c r="K190" s="32" t="s">
        <v>24</v>
      </c>
      <c r="L190" s="32" t="s">
        <v>969</v>
      </c>
      <c r="M190" s="32" t="s">
        <v>511</v>
      </c>
      <c r="N190" s="32" t="s">
        <v>2054</v>
      </c>
      <c r="O190" s="32" t="s">
        <v>355</v>
      </c>
      <c r="T190" s="32" t="s">
        <v>1672</v>
      </c>
      <c r="V190" t="s">
        <v>3030</v>
      </c>
      <c r="W190" t="s">
        <v>1928</v>
      </c>
      <c r="X190" t="s">
        <v>1736</v>
      </c>
      <c r="Y190" t="s">
        <v>1519</v>
      </c>
      <c r="AA190" t="s">
        <v>3937</v>
      </c>
      <c r="AE190" t="s">
        <v>1533</v>
      </c>
      <c r="AF190" t="s">
        <v>3707</v>
      </c>
      <c r="AG190" t="s">
        <v>4656</v>
      </c>
      <c r="AH190" t="s">
        <v>4916</v>
      </c>
    </row>
    <row r="191" spans="1:34" ht="13.5">
      <c r="A191" s="18" t="s">
        <v>1602</v>
      </c>
      <c r="B191" s="7" t="s">
        <v>1649</v>
      </c>
      <c r="C191" s="18" t="s">
        <v>142</v>
      </c>
      <c r="D191" s="32" t="s">
        <v>749</v>
      </c>
      <c r="E191" s="32" t="s">
        <v>641</v>
      </c>
      <c r="F191" s="32" t="s">
        <v>1038</v>
      </c>
      <c r="G191" s="32" t="s">
        <v>530</v>
      </c>
      <c r="H191" s="32" t="s">
        <v>1365</v>
      </c>
      <c r="J191" s="32" t="s">
        <v>1274</v>
      </c>
      <c r="K191" s="32" t="s">
        <v>28</v>
      </c>
      <c r="L191" s="32" t="s">
        <v>115</v>
      </c>
      <c r="M191" s="32" t="s">
        <v>35</v>
      </c>
      <c r="N191" s="32" t="s">
        <v>284</v>
      </c>
      <c r="O191" s="32" t="s">
        <v>356</v>
      </c>
      <c r="T191" s="32" t="s">
        <v>1673</v>
      </c>
      <c r="V191" t="s">
        <v>3031</v>
      </c>
      <c r="W191" t="s">
        <v>2949</v>
      </c>
      <c r="X191" t="s">
        <v>1774</v>
      </c>
      <c r="Y191" t="s">
        <v>1520</v>
      </c>
      <c r="AA191" t="s">
        <v>3938</v>
      </c>
      <c r="AE191" t="s">
        <v>2570</v>
      </c>
      <c r="AF191" t="s">
        <v>3708</v>
      </c>
      <c r="AG191" t="s">
        <v>1734</v>
      </c>
      <c r="AH191" t="s">
        <v>4917</v>
      </c>
    </row>
    <row r="192" spans="1:34" ht="13.5">
      <c r="A192" s="18" t="s">
        <v>1990</v>
      </c>
      <c r="B192" s="7" t="s">
        <v>1650</v>
      </c>
      <c r="C192" s="18" t="s">
        <v>143</v>
      </c>
      <c r="D192" s="32" t="s">
        <v>750</v>
      </c>
      <c r="E192" s="32" t="s">
        <v>642</v>
      </c>
      <c r="F192" s="32" t="s">
        <v>532</v>
      </c>
      <c r="G192" s="32" t="s">
        <v>1100</v>
      </c>
      <c r="H192" s="32" t="s">
        <v>1366</v>
      </c>
      <c r="J192" s="32" t="s">
        <v>1275</v>
      </c>
      <c r="K192" s="32" t="s">
        <v>25</v>
      </c>
      <c r="L192" s="32" t="s">
        <v>1027</v>
      </c>
      <c r="M192" s="32" t="s">
        <v>51</v>
      </c>
      <c r="N192" s="32" t="s">
        <v>513</v>
      </c>
      <c r="O192" s="32" t="s">
        <v>357</v>
      </c>
      <c r="T192" s="32" t="s">
        <v>2373</v>
      </c>
      <c r="V192" t="s">
        <v>3032</v>
      </c>
      <c r="W192" t="s">
        <v>1771</v>
      </c>
      <c r="X192" t="s">
        <v>1510</v>
      </c>
      <c r="Y192" t="s">
        <v>1588</v>
      </c>
      <c r="AA192" t="s">
        <v>3939</v>
      </c>
      <c r="AE192" t="s">
        <v>1927</v>
      </c>
      <c r="AF192" t="s">
        <v>3709</v>
      </c>
      <c r="AG192" t="s">
        <v>1735</v>
      </c>
      <c r="AH192" t="s">
        <v>4918</v>
      </c>
    </row>
    <row r="193" spans="1:34" ht="13.5">
      <c r="A193" s="18" t="s">
        <v>1991</v>
      </c>
      <c r="B193" s="7" t="s">
        <v>1651</v>
      </c>
      <c r="C193" s="18" t="s">
        <v>144</v>
      </c>
      <c r="D193" s="32" t="s">
        <v>751</v>
      </c>
      <c r="E193" s="32" t="s">
        <v>643</v>
      </c>
      <c r="F193" s="32" t="s">
        <v>121</v>
      </c>
      <c r="G193" s="32" t="s">
        <v>1101</v>
      </c>
      <c r="H193" s="32" t="s">
        <v>1367</v>
      </c>
      <c r="J193" s="32" t="s">
        <v>1276</v>
      </c>
      <c r="K193" s="32" t="s">
        <v>26</v>
      </c>
      <c r="L193" s="32" t="s">
        <v>970</v>
      </c>
      <c r="M193" s="32" t="s">
        <v>529</v>
      </c>
      <c r="N193" s="32" t="s">
        <v>532</v>
      </c>
      <c r="O193" s="32" t="s">
        <v>358</v>
      </c>
      <c r="T193" s="32" t="s">
        <v>2374</v>
      </c>
      <c r="V193" t="s">
        <v>3033</v>
      </c>
      <c r="W193" t="s">
        <v>1772</v>
      </c>
      <c r="X193" t="s">
        <v>3034</v>
      </c>
      <c r="Y193" t="s">
        <v>1589</v>
      </c>
      <c r="AA193" t="s">
        <v>3940</v>
      </c>
      <c r="AE193" t="s">
        <v>1532</v>
      </c>
      <c r="AF193" t="s">
        <v>3710</v>
      </c>
      <c r="AG193" t="s">
        <v>1929</v>
      </c>
      <c r="AH193" t="s">
        <v>4919</v>
      </c>
    </row>
    <row r="194" spans="1:34" ht="13.5">
      <c r="A194" s="18" t="s">
        <v>1992</v>
      </c>
      <c r="B194" s="7" t="s">
        <v>1652</v>
      </c>
      <c r="C194" s="18" t="s">
        <v>145</v>
      </c>
      <c r="D194" s="32" t="s">
        <v>94</v>
      </c>
      <c r="E194" s="32" t="s">
        <v>644</v>
      </c>
      <c r="F194" s="32" t="s">
        <v>809</v>
      </c>
      <c r="G194" s="32" t="s">
        <v>1102</v>
      </c>
      <c r="H194" s="32" t="s">
        <v>1368</v>
      </c>
      <c r="J194" s="32" t="s">
        <v>1277</v>
      </c>
      <c r="K194" s="32" t="s">
        <v>27</v>
      </c>
      <c r="L194" s="32" t="s">
        <v>1037</v>
      </c>
      <c r="M194" s="32" t="s">
        <v>530</v>
      </c>
      <c r="N194" s="32" t="s">
        <v>669</v>
      </c>
      <c r="O194" s="32" t="s">
        <v>359</v>
      </c>
      <c r="T194" s="32" t="s">
        <v>1565</v>
      </c>
      <c r="V194" t="s">
        <v>3035</v>
      </c>
      <c r="W194" t="s">
        <v>2602</v>
      </c>
      <c r="X194" t="s">
        <v>3036</v>
      </c>
      <c r="Y194" t="s">
        <v>1590</v>
      </c>
      <c r="AA194" t="s">
        <v>3941</v>
      </c>
      <c r="AE194" t="s">
        <v>2571</v>
      </c>
      <c r="AF194" t="s">
        <v>4462</v>
      </c>
      <c r="AG194" t="s">
        <v>1736</v>
      </c>
      <c r="AH194" t="s">
        <v>4920</v>
      </c>
    </row>
    <row r="195" spans="1:34" ht="13.5">
      <c r="A195" s="18" t="s">
        <v>1993</v>
      </c>
      <c r="B195" s="7" t="s">
        <v>1653</v>
      </c>
      <c r="C195" s="18" t="s">
        <v>146</v>
      </c>
      <c r="D195" s="32" t="s">
        <v>95</v>
      </c>
      <c r="E195" s="32" t="s">
        <v>645</v>
      </c>
      <c r="F195" s="32" t="s">
        <v>1029</v>
      </c>
      <c r="G195" s="32" t="s">
        <v>1103</v>
      </c>
      <c r="H195" s="32" t="s">
        <v>1369</v>
      </c>
      <c r="J195" s="32" t="s">
        <v>1278</v>
      </c>
      <c r="K195" s="32" t="s">
        <v>1172</v>
      </c>
      <c r="L195" s="32" t="s">
        <v>512</v>
      </c>
      <c r="M195" s="32" t="s">
        <v>348</v>
      </c>
      <c r="N195" s="32" t="s">
        <v>121</v>
      </c>
      <c r="O195" s="32" t="s">
        <v>2083</v>
      </c>
      <c r="T195" s="32" t="s">
        <v>2375</v>
      </c>
      <c r="V195" t="s">
        <v>3037</v>
      </c>
      <c r="W195" t="s">
        <v>1517</v>
      </c>
      <c r="X195" t="s">
        <v>3038</v>
      </c>
      <c r="Y195" t="s">
        <v>1591</v>
      </c>
      <c r="AA195" t="s">
        <v>3942</v>
      </c>
      <c r="AE195" t="s">
        <v>1534</v>
      </c>
      <c r="AF195" t="s">
        <v>4463</v>
      </c>
      <c r="AG195" t="s">
        <v>1510</v>
      </c>
      <c r="AH195" t="s">
        <v>4921</v>
      </c>
    </row>
    <row r="196" spans="1:34" ht="13.5">
      <c r="A196" s="18" t="s">
        <v>1994</v>
      </c>
      <c r="B196" s="7" t="s">
        <v>1654</v>
      </c>
      <c r="C196" s="18" t="s">
        <v>147</v>
      </c>
      <c r="D196" s="32" t="s">
        <v>96</v>
      </c>
      <c r="E196" s="32" t="s">
        <v>646</v>
      </c>
      <c r="F196" s="32" t="s">
        <v>533</v>
      </c>
      <c r="G196" s="32" t="s">
        <v>1104</v>
      </c>
      <c r="H196" s="32" t="s">
        <v>1370</v>
      </c>
      <c r="J196" s="32" t="s">
        <v>1279</v>
      </c>
      <c r="K196" s="32" t="s">
        <v>1155</v>
      </c>
      <c r="L196" s="32" t="s">
        <v>52</v>
      </c>
      <c r="M196" s="32" t="s">
        <v>24</v>
      </c>
      <c r="N196" s="32" t="s">
        <v>533</v>
      </c>
      <c r="O196" s="32" t="s">
        <v>1039</v>
      </c>
      <c r="T196" s="32" t="s">
        <v>1512</v>
      </c>
      <c r="V196" t="s">
        <v>3039</v>
      </c>
      <c r="W196" t="s">
        <v>1521</v>
      </c>
      <c r="X196" t="s">
        <v>2717</v>
      </c>
      <c r="Y196" t="s">
        <v>1592</v>
      </c>
      <c r="AA196" t="s">
        <v>3943</v>
      </c>
      <c r="AE196" t="s">
        <v>2572</v>
      </c>
      <c r="AF196" t="s">
        <v>4464</v>
      </c>
      <c r="AG196" t="s">
        <v>4657</v>
      </c>
      <c r="AH196" t="s">
        <v>4922</v>
      </c>
    </row>
    <row r="197" spans="1:34" ht="13.5">
      <c r="A197" s="18" t="s">
        <v>1995</v>
      </c>
      <c r="B197" s="7" t="s">
        <v>1525</v>
      </c>
      <c r="C197" s="18" t="s">
        <v>148</v>
      </c>
      <c r="D197" s="32" t="s">
        <v>752</v>
      </c>
      <c r="E197" s="32" t="s">
        <v>647</v>
      </c>
      <c r="F197" s="32" t="s">
        <v>1030</v>
      </c>
      <c r="G197" s="32" t="s">
        <v>1105</v>
      </c>
      <c r="H197" s="32" t="s">
        <v>1371</v>
      </c>
      <c r="J197" s="32" t="s">
        <v>1280</v>
      </c>
      <c r="K197" s="32" t="s">
        <v>1016</v>
      </c>
      <c r="L197" s="32" t="s">
        <v>1028</v>
      </c>
      <c r="M197" s="32" t="s">
        <v>28</v>
      </c>
      <c r="N197" s="32" t="s">
        <v>329</v>
      </c>
      <c r="O197" s="32" t="s">
        <v>360</v>
      </c>
      <c r="T197" s="32" t="s">
        <v>2376</v>
      </c>
      <c r="V197" t="s">
        <v>3040</v>
      </c>
      <c r="W197" t="s">
        <v>1518</v>
      </c>
      <c r="X197" t="s">
        <v>2974</v>
      </c>
      <c r="Y197" t="s">
        <v>1593</v>
      </c>
      <c r="AA197" t="s">
        <v>3944</v>
      </c>
      <c r="AE197" t="s">
        <v>1531</v>
      </c>
      <c r="AF197" t="s">
        <v>4465</v>
      </c>
      <c r="AG197" t="s">
        <v>2717</v>
      </c>
      <c r="AH197" t="s">
        <v>4923</v>
      </c>
    </row>
    <row r="198" spans="1:34" ht="13.5">
      <c r="A198" s="18" t="s">
        <v>1996</v>
      </c>
      <c r="B198" s="7" t="s">
        <v>1570</v>
      </c>
      <c r="C198" s="18" t="s">
        <v>149</v>
      </c>
      <c r="D198" s="32" t="s">
        <v>630</v>
      </c>
      <c r="E198" s="32" t="s">
        <v>648</v>
      </c>
      <c r="F198" s="32" t="s">
        <v>534</v>
      </c>
      <c r="G198" s="32" t="s">
        <v>1106</v>
      </c>
      <c r="H198" s="32" t="s">
        <v>1372</v>
      </c>
      <c r="J198" s="32" t="s">
        <v>1281</v>
      </c>
      <c r="K198" s="32" t="s">
        <v>1017</v>
      </c>
      <c r="L198" s="32" t="s">
        <v>971</v>
      </c>
      <c r="M198" s="32" t="s">
        <v>25</v>
      </c>
      <c r="N198" s="32" t="s">
        <v>534</v>
      </c>
      <c r="O198" s="32" t="s">
        <v>361</v>
      </c>
      <c r="T198" s="32" t="s">
        <v>2377</v>
      </c>
      <c r="V198" t="s">
        <v>3041</v>
      </c>
      <c r="W198" t="s">
        <v>1519</v>
      </c>
      <c r="X198" t="s">
        <v>2977</v>
      </c>
      <c r="Y198" t="s">
        <v>1594</v>
      </c>
      <c r="AA198" t="s">
        <v>3945</v>
      </c>
      <c r="AE198" t="s">
        <v>2573</v>
      </c>
      <c r="AF198" t="s">
        <v>1735</v>
      </c>
      <c r="AG198" t="s">
        <v>2974</v>
      </c>
      <c r="AH198" t="s">
        <v>4924</v>
      </c>
    </row>
    <row r="199" spans="1:34" ht="13.5">
      <c r="A199" s="18" t="s">
        <v>1997</v>
      </c>
      <c r="B199" s="7" t="s">
        <v>1571</v>
      </c>
      <c r="C199" s="18" t="s">
        <v>150</v>
      </c>
      <c r="D199" s="32" t="s">
        <v>631</v>
      </c>
      <c r="E199" s="32" t="s">
        <v>649</v>
      </c>
      <c r="F199" s="32" t="s">
        <v>36</v>
      </c>
      <c r="G199" s="32" t="s">
        <v>1107</v>
      </c>
      <c r="H199" s="32" t="s">
        <v>1373</v>
      </c>
      <c r="J199" s="32" t="s">
        <v>1230</v>
      </c>
      <c r="K199" s="32" t="s">
        <v>1018</v>
      </c>
      <c r="L199" s="32" t="s">
        <v>513</v>
      </c>
      <c r="M199" s="32" t="s">
        <v>26</v>
      </c>
      <c r="N199" s="32" t="s">
        <v>36</v>
      </c>
      <c r="O199" s="32" t="s">
        <v>362</v>
      </c>
      <c r="T199" s="32" t="s">
        <v>2378</v>
      </c>
      <c r="V199" t="s">
        <v>3042</v>
      </c>
      <c r="W199" t="s">
        <v>1520</v>
      </c>
      <c r="X199" t="s">
        <v>1775</v>
      </c>
      <c r="Y199" t="s">
        <v>1595</v>
      </c>
      <c r="AA199" t="s">
        <v>3946</v>
      </c>
      <c r="AE199" t="s">
        <v>1522</v>
      </c>
      <c r="AF199" t="s">
        <v>1929</v>
      </c>
      <c r="AG199" t="s">
        <v>2977</v>
      </c>
      <c r="AH199" t="s">
        <v>4925</v>
      </c>
    </row>
    <row r="200" spans="1:34" ht="13.5">
      <c r="A200" s="18" t="s">
        <v>1925</v>
      </c>
      <c r="B200" s="7" t="s">
        <v>1540</v>
      </c>
      <c r="C200" s="18" t="s">
        <v>151</v>
      </c>
      <c r="D200" s="32" t="s">
        <v>632</v>
      </c>
      <c r="E200" s="32" t="s">
        <v>773</v>
      </c>
      <c r="F200" s="32" t="s">
        <v>37</v>
      </c>
      <c r="G200" s="32" t="s">
        <v>1108</v>
      </c>
      <c r="H200" s="32" t="s">
        <v>1374</v>
      </c>
      <c r="J200" s="32" t="s">
        <v>1231</v>
      </c>
      <c r="K200" s="32" t="s">
        <v>1019</v>
      </c>
      <c r="L200" s="32" t="s">
        <v>532</v>
      </c>
      <c r="M200" s="32" t="s">
        <v>27</v>
      </c>
      <c r="N200" s="32" t="s">
        <v>37</v>
      </c>
      <c r="O200" s="32" t="s">
        <v>363</v>
      </c>
      <c r="T200" s="32" t="s">
        <v>2379</v>
      </c>
      <c r="V200" t="s">
        <v>3043</v>
      </c>
      <c r="W200" t="s">
        <v>1773</v>
      </c>
      <c r="X200" t="s">
        <v>1955</v>
      </c>
      <c r="Y200" t="s">
        <v>1596</v>
      </c>
      <c r="AA200" t="s">
        <v>3947</v>
      </c>
      <c r="AE200" t="s">
        <v>2574</v>
      </c>
      <c r="AF200" t="s">
        <v>1736</v>
      </c>
      <c r="AG200" t="s">
        <v>1606</v>
      </c>
      <c r="AH200" t="s">
        <v>4926</v>
      </c>
    </row>
    <row r="201" spans="1:34" ht="13.5">
      <c r="A201" s="18" t="s">
        <v>1998</v>
      </c>
      <c r="B201" s="7" t="s">
        <v>1541</v>
      </c>
      <c r="C201" s="18" t="s">
        <v>152</v>
      </c>
      <c r="D201" s="32" t="s">
        <v>753</v>
      </c>
      <c r="E201" s="32" t="s">
        <v>650</v>
      </c>
      <c r="F201" s="32" t="s">
        <v>1039</v>
      </c>
      <c r="G201" s="32" t="s">
        <v>1109</v>
      </c>
      <c r="H201" s="32" t="s">
        <v>1375</v>
      </c>
      <c r="J201" s="32" t="s">
        <v>1282</v>
      </c>
      <c r="K201" s="32" t="s">
        <v>1020</v>
      </c>
      <c r="L201" s="32" t="s">
        <v>121</v>
      </c>
      <c r="M201" s="32" t="s">
        <v>531</v>
      </c>
      <c r="N201" s="32" t="s">
        <v>2055</v>
      </c>
      <c r="O201" s="32" t="s">
        <v>364</v>
      </c>
      <c r="T201" s="32" t="s">
        <v>2380</v>
      </c>
      <c r="V201" t="s">
        <v>3044</v>
      </c>
      <c r="W201" t="s">
        <v>1602</v>
      </c>
      <c r="X201" t="s">
        <v>1776</v>
      </c>
      <c r="Y201" t="s">
        <v>1597</v>
      </c>
      <c r="AA201" t="s">
        <v>3948</v>
      </c>
      <c r="AE201" t="s">
        <v>1523</v>
      </c>
      <c r="AF201" t="s">
        <v>1737</v>
      </c>
      <c r="AG201" t="s">
        <v>4658</v>
      </c>
      <c r="AH201" t="s">
        <v>4927</v>
      </c>
    </row>
    <row r="202" spans="1:34" ht="13.5">
      <c r="A202" s="18" t="s">
        <v>1735</v>
      </c>
      <c r="B202" s="7" t="s">
        <v>1539</v>
      </c>
      <c r="C202" s="18" t="s">
        <v>153</v>
      </c>
      <c r="D202" s="32" t="s">
        <v>523</v>
      </c>
      <c r="E202" s="32" t="s">
        <v>652</v>
      </c>
      <c r="F202" s="32" t="s">
        <v>535</v>
      </c>
      <c r="G202" s="32" t="s">
        <v>1110</v>
      </c>
      <c r="H202" s="32" t="s">
        <v>1376</v>
      </c>
      <c r="J202" s="32" t="s">
        <v>1283</v>
      </c>
      <c r="K202" s="32" t="s">
        <v>1021</v>
      </c>
      <c r="L202" s="32" t="s">
        <v>972</v>
      </c>
      <c r="M202" s="32" t="s">
        <v>449</v>
      </c>
      <c r="N202" s="32" t="s">
        <v>2056</v>
      </c>
      <c r="O202" s="32" t="s">
        <v>535</v>
      </c>
      <c r="T202" s="32" t="s">
        <v>2381</v>
      </c>
      <c r="V202" t="s">
        <v>3045</v>
      </c>
      <c r="W202" t="s">
        <v>3046</v>
      </c>
      <c r="X202" t="s">
        <v>1529</v>
      </c>
      <c r="Y202" t="s">
        <v>1773</v>
      </c>
      <c r="AA202" t="s">
        <v>3949</v>
      </c>
      <c r="AE202" t="s">
        <v>2575</v>
      </c>
      <c r="AF202" t="s">
        <v>4466</v>
      </c>
      <c r="AG202" t="s">
        <v>1955</v>
      </c>
      <c r="AH202" t="s">
        <v>4928</v>
      </c>
    </row>
    <row r="203" spans="1:34" ht="13.5">
      <c r="A203" s="18" t="s">
        <v>1929</v>
      </c>
      <c r="B203" s="7" t="s">
        <v>1538</v>
      </c>
      <c r="C203" s="18" t="s">
        <v>154</v>
      </c>
      <c r="D203" s="32" t="s">
        <v>524</v>
      </c>
      <c r="E203" s="32" t="s">
        <v>654</v>
      </c>
      <c r="F203" s="32" t="s">
        <v>1031</v>
      </c>
      <c r="G203" s="32" t="s">
        <v>24</v>
      </c>
      <c r="H203" s="32" t="s">
        <v>1377</v>
      </c>
      <c r="J203" s="32" t="s">
        <v>1284</v>
      </c>
      <c r="K203" s="32" t="s">
        <v>1022</v>
      </c>
      <c r="L203" s="32" t="s">
        <v>973</v>
      </c>
      <c r="M203" s="32" t="s">
        <v>512</v>
      </c>
      <c r="N203" s="32" t="s">
        <v>335</v>
      </c>
      <c r="O203" s="32" t="s">
        <v>514</v>
      </c>
      <c r="T203" s="32" t="s">
        <v>2382</v>
      </c>
      <c r="V203" t="s">
        <v>3047</v>
      </c>
      <c r="W203" t="s">
        <v>3048</v>
      </c>
      <c r="X203" t="s">
        <v>1530</v>
      </c>
      <c r="Y203" t="s">
        <v>3049</v>
      </c>
      <c r="AA203" t="s">
        <v>3950</v>
      </c>
      <c r="AE203" t="s">
        <v>3317</v>
      </c>
      <c r="AF203" t="s">
        <v>1510</v>
      </c>
      <c r="AG203" t="s">
        <v>1529</v>
      </c>
      <c r="AH203" t="s">
        <v>4929</v>
      </c>
    </row>
    <row r="204" spans="1:34" ht="13.5">
      <c r="A204" s="18" t="s">
        <v>1952</v>
      </c>
      <c r="B204" s="7" t="s">
        <v>1537</v>
      </c>
      <c r="C204" s="18" t="s">
        <v>155</v>
      </c>
      <c r="D204" s="32" t="s">
        <v>525</v>
      </c>
      <c r="E204" s="32" t="s">
        <v>655</v>
      </c>
      <c r="F204" s="32" t="s">
        <v>514</v>
      </c>
      <c r="G204" s="32" t="s">
        <v>28</v>
      </c>
      <c r="H204" s="32" t="s">
        <v>1378</v>
      </c>
      <c r="J204" s="32" t="s">
        <v>1285</v>
      </c>
      <c r="K204" s="32" t="s">
        <v>1023</v>
      </c>
      <c r="L204" s="32" t="s">
        <v>1029</v>
      </c>
      <c r="M204" s="32" t="s">
        <v>52</v>
      </c>
      <c r="N204" s="32" t="s">
        <v>336</v>
      </c>
      <c r="O204" s="32" t="s">
        <v>515</v>
      </c>
      <c r="T204" s="32" t="s">
        <v>2383</v>
      </c>
      <c r="V204" t="s">
        <v>3050</v>
      </c>
      <c r="W204" t="s">
        <v>3051</v>
      </c>
      <c r="X204" t="s">
        <v>1956</v>
      </c>
      <c r="Y204" t="s">
        <v>3052</v>
      </c>
      <c r="AA204" t="s">
        <v>3951</v>
      </c>
      <c r="AE204" t="s">
        <v>1527</v>
      </c>
      <c r="AF204" t="s">
        <v>2717</v>
      </c>
      <c r="AG204" t="s">
        <v>1530</v>
      </c>
      <c r="AH204" t="s">
        <v>4930</v>
      </c>
    </row>
    <row r="205" spans="1:34" ht="13.5">
      <c r="A205" s="18" t="s">
        <v>1736</v>
      </c>
      <c r="B205" s="7" t="s">
        <v>1677</v>
      </c>
      <c r="C205" s="18" t="s">
        <v>156</v>
      </c>
      <c r="D205" s="32" t="s">
        <v>415</v>
      </c>
      <c r="E205" s="32" t="s">
        <v>656</v>
      </c>
      <c r="F205" s="32" t="s">
        <v>515</v>
      </c>
      <c r="G205" s="32" t="s">
        <v>25</v>
      </c>
      <c r="H205" s="32" t="s">
        <v>1379</v>
      </c>
      <c r="J205" s="32" t="s">
        <v>1286</v>
      </c>
      <c r="K205" s="32" t="s">
        <v>1024</v>
      </c>
      <c r="L205" s="32" t="s">
        <v>533</v>
      </c>
      <c r="M205" s="32" t="s">
        <v>284</v>
      </c>
      <c r="N205" s="32" t="s">
        <v>2057</v>
      </c>
      <c r="O205" s="32" t="s">
        <v>516</v>
      </c>
      <c r="T205" s="32" t="s">
        <v>2384</v>
      </c>
      <c r="V205" t="s">
        <v>3053</v>
      </c>
      <c r="W205" t="s">
        <v>3054</v>
      </c>
      <c r="X205" t="s">
        <v>3055</v>
      </c>
      <c r="Y205" t="s">
        <v>3056</v>
      </c>
      <c r="AA205" t="s">
        <v>3952</v>
      </c>
      <c r="AE205" t="s">
        <v>1725</v>
      </c>
      <c r="AF205" t="s">
        <v>2974</v>
      </c>
      <c r="AG205" t="s">
        <v>4659</v>
      </c>
      <c r="AH205" t="s">
        <v>4931</v>
      </c>
    </row>
    <row r="206" spans="1:34" ht="13.5">
      <c r="A206" s="18" t="s">
        <v>1953</v>
      </c>
      <c r="B206" s="7" t="s">
        <v>1572</v>
      </c>
      <c r="C206" s="18" t="s">
        <v>85</v>
      </c>
      <c r="D206" s="32" t="s">
        <v>526</v>
      </c>
      <c r="E206" s="32" t="s">
        <v>657</v>
      </c>
      <c r="F206" s="32" t="s">
        <v>516</v>
      </c>
      <c r="G206" s="32" t="s">
        <v>26</v>
      </c>
      <c r="H206" s="32" t="s">
        <v>1380</v>
      </c>
      <c r="J206" s="32" t="s">
        <v>1287</v>
      </c>
      <c r="K206" s="32" t="s">
        <v>1025</v>
      </c>
      <c r="L206" s="32" t="s">
        <v>1030</v>
      </c>
      <c r="M206" s="32" t="s">
        <v>513</v>
      </c>
      <c r="N206" s="32" t="s">
        <v>535</v>
      </c>
      <c r="O206" s="32" t="s">
        <v>517</v>
      </c>
      <c r="T206" s="32" t="s">
        <v>2385</v>
      </c>
      <c r="V206" t="s">
        <v>3057</v>
      </c>
      <c r="W206" t="s">
        <v>3058</v>
      </c>
      <c r="X206" t="s">
        <v>2987</v>
      </c>
      <c r="Y206" t="s">
        <v>3059</v>
      </c>
      <c r="AA206" t="s">
        <v>3953</v>
      </c>
      <c r="AE206" t="s">
        <v>1926</v>
      </c>
      <c r="AF206" t="s">
        <v>2977</v>
      </c>
      <c r="AG206" t="s">
        <v>4660</v>
      </c>
      <c r="AH206" t="s">
        <v>4932</v>
      </c>
    </row>
    <row r="207" spans="1:34" ht="13.5">
      <c r="A207" s="18" t="s">
        <v>1774</v>
      </c>
      <c r="B207" s="7" t="s">
        <v>1678</v>
      </c>
      <c r="C207" s="18" t="s">
        <v>86</v>
      </c>
      <c r="D207" s="32" t="s">
        <v>40</v>
      </c>
      <c r="E207" s="32" t="s">
        <v>658</v>
      </c>
      <c r="F207" s="32" t="s">
        <v>517</v>
      </c>
      <c r="G207" s="32" t="s">
        <v>27</v>
      </c>
      <c r="H207" s="32" t="s">
        <v>1381</v>
      </c>
      <c r="J207" s="32" t="s">
        <v>1288</v>
      </c>
      <c r="K207" s="32" t="s">
        <v>1173</v>
      </c>
      <c r="L207" s="32" t="s">
        <v>974</v>
      </c>
      <c r="M207" s="32" t="s">
        <v>1038</v>
      </c>
      <c r="N207" s="32" t="s">
        <v>514</v>
      </c>
      <c r="O207" s="32" t="s">
        <v>518</v>
      </c>
      <c r="T207" s="32" t="s">
        <v>2386</v>
      </c>
      <c r="V207" t="s">
        <v>3060</v>
      </c>
      <c r="W207" t="s">
        <v>3061</v>
      </c>
      <c r="X207" t="s">
        <v>3062</v>
      </c>
      <c r="Y207" t="s">
        <v>1602</v>
      </c>
      <c r="AA207" t="s">
        <v>3954</v>
      </c>
      <c r="AE207" t="s">
        <v>3318</v>
      </c>
      <c r="AF207" t="s">
        <v>1529</v>
      </c>
      <c r="AG207" t="s">
        <v>4661</v>
      </c>
      <c r="AH207" t="s">
        <v>4933</v>
      </c>
    </row>
    <row r="208" spans="1:34" ht="13.5">
      <c r="A208" s="18" t="s">
        <v>1999</v>
      </c>
      <c r="B208" s="7" t="s">
        <v>1573</v>
      </c>
      <c r="C208" s="18" t="s">
        <v>234</v>
      </c>
      <c r="D208" s="32" t="s">
        <v>44</v>
      </c>
      <c r="E208" s="32" t="s">
        <v>659</v>
      </c>
      <c r="F208" s="32" t="s">
        <v>518</v>
      </c>
      <c r="G208" s="32" t="s">
        <v>1074</v>
      </c>
      <c r="H208" s="32" t="s">
        <v>1382</v>
      </c>
      <c r="J208" s="32" t="s">
        <v>1289</v>
      </c>
      <c r="K208" s="32" t="s">
        <v>1156</v>
      </c>
      <c r="L208" s="32" t="s">
        <v>981</v>
      </c>
      <c r="M208" s="32" t="s">
        <v>532</v>
      </c>
      <c r="N208" s="32" t="s">
        <v>515</v>
      </c>
      <c r="O208" s="32" t="s">
        <v>519</v>
      </c>
      <c r="T208" s="32" t="s">
        <v>1980</v>
      </c>
      <c r="V208" t="s">
        <v>3063</v>
      </c>
      <c r="W208" t="s">
        <v>3064</v>
      </c>
      <c r="X208" t="s">
        <v>1777</v>
      </c>
      <c r="Y208" t="s">
        <v>1603</v>
      </c>
      <c r="AA208" t="s">
        <v>3955</v>
      </c>
      <c r="AE208" t="s">
        <v>1733</v>
      </c>
      <c r="AF208" t="s">
        <v>1530</v>
      </c>
      <c r="AG208" t="s">
        <v>4662</v>
      </c>
      <c r="AH208" t="s">
        <v>4934</v>
      </c>
    </row>
    <row r="209" spans="1:34" ht="13.5">
      <c r="A209" s="18" t="s">
        <v>1954</v>
      </c>
      <c r="B209" s="7" t="s">
        <v>1526</v>
      </c>
      <c r="C209" s="18" t="s">
        <v>235</v>
      </c>
      <c r="D209" s="32" t="s">
        <v>39</v>
      </c>
      <c r="E209" s="32" t="s">
        <v>869</v>
      </c>
      <c r="F209" s="32" t="s">
        <v>519</v>
      </c>
      <c r="G209" s="32" t="s">
        <v>531</v>
      </c>
      <c r="H209" s="32" t="s">
        <v>1215</v>
      </c>
      <c r="J209" s="32" t="s">
        <v>1290</v>
      </c>
      <c r="K209" s="32" t="s">
        <v>531</v>
      </c>
      <c r="L209" s="32" t="s">
        <v>975</v>
      </c>
      <c r="M209" s="32" t="s">
        <v>669</v>
      </c>
      <c r="N209" s="32" t="s">
        <v>516</v>
      </c>
      <c r="O209" s="32" t="s">
        <v>520</v>
      </c>
      <c r="T209" s="32" t="s">
        <v>2387</v>
      </c>
      <c r="V209" t="s">
        <v>3065</v>
      </c>
      <c r="W209" t="s">
        <v>3066</v>
      </c>
      <c r="X209" t="s">
        <v>1754</v>
      </c>
      <c r="Y209" t="s">
        <v>1734</v>
      </c>
      <c r="AA209" t="s">
        <v>3956</v>
      </c>
      <c r="AE209" t="s">
        <v>1528</v>
      </c>
      <c r="AF209" t="s">
        <v>3839</v>
      </c>
      <c r="AG209" t="s">
        <v>4663</v>
      </c>
      <c r="AH209" t="s">
        <v>1510</v>
      </c>
    </row>
    <row r="210" spans="1:34" ht="13.5">
      <c r="A210" s="18" t="s">
        <v>1510</v>
      </c>
      <c r="B210" s="7" t="s">
        <v>1574</v>
      </c>
      <c r="C210" s="18" t="s">
        <v>236</v>
      </c>
      <c r="D210" s="32" t="s">
        <v>41</v>
      </c>
      <c r="E210" s="32" t="s">
        <v>660</v>
      </c>
      <c r="F210" s="32" t="s">
        <v>520</v>
      </c>
      <c r="G210" s="32" t="s">
        <v>1026</v>
      </c>
      <c r="H210" s="32" t="s">
        <v>49</v>
      </c>
      <c r="J210" s="32" t="s">
        <v>1233</v>
      </c>
      <c r="K210" s="32" t="s">
        <v>1037</v>
      </c>
      <c r="L210" s="32" t="s">
        <v>976</v>
      </c>
      <c r="M210" s="32" t="s">
        <v>121</v>
      </c>
      <c r="N210" s="32" t="s">
        <v>517</v>
      </c>
      <c r="O210" s="32" t="s">
        <v>2084</v>
      </c>
      <c r="T210" s="32" t="s">
        <v>2388</v>
      </c>
      <c r="V210" t="s">
        <v>3067</v>
      </c>
      <c r="W210" t="s">
        <v>3068</v>
      </c>
      <c r="X210" t="s">
        <v>1755</v>
      </c>
      <c r="Y210" t="s">
        <v>1735</v>
      </c>
      <c r="AA210" t="s">
        <v>3957</v>
      </c>
      <c r="AE210" t="s">
        <v>1928</v>
      </c>
      <c r="AF210" t="s">
        <v>3840</v>
      </c>
      <c r="AG210" t="s">
        <v>4664</v>
      </c>
      <c r="AH210" t="s">
        <v>4935</v>
      </c>
    </row>
    <row r="211" spans="1:34" ht="14.5">
      <c r="A211" s="18" t="s">
        <v>2000</v>
      </c>
      <c r="B211" s="7" t="s">
        <v>1575</v>
      </c>
      <c r="C211" s="18" t="s">
        <v>87</v>
      </c>
      <c r="D211" s="32" t="s">
        <v>754</v>
      </c>
      <c r="E211" s="32" t="s">
        <v>661</v>
      </c>
      <c r="F211" s="32" t="s">
        <v>1032</v>
      </c>
      <c r="G211" s="32" t="s">
        <v>115</v>
      </c>
      <c r="H211" s="32" t="s">
        <v>50</v>
      </c>
      <c r="J211" s="32" t="s">
        <v>1234</v>
      </c>
      <c r="K211" s="32" t="s">
        <v>512</v>
      </c>
      <c r="L211" s="32" t="s">
        <v>534</v>
      </c>
      <c r="M211" s="32" t="s">
        <v>285</v>
      </c>
      <c r="N211" s="32" t="s">
        <v>518</v>
      </c>
      <c r="O211" s="46"/>
      <c r="T211" s="32" t="s">
        <v>2389</v>
      </c>
      <c r="V211" t="s">
        <v>3069</v>
      </c>
      <c r="W211" t="s">
        <v>3070</v>
      </c>
      <c r="X211" t="s">
        <v>1756</v>
      </c>
      <c r="Y211" t="s">
        <v>1929</v>
      </c>
      <c r="AA211" t="s">
        <v>3958</v>
      </c>
      <c r="AE211" t="s">
        <v>2949</v>
      </c>
      <c r="AF211" t="s">
        <v>3841</v>
      </c>
      <c r="AG211" t="s">
        <v>4665</v>
      </c>
      <c r="AH211" t="s">
        <v>4936</v>
      </c>
    </row>
    <row r="212" spans="1:34" ht="15.5">
      <c r="A212" s="18" t="s">
        <v>2001</v>
      </c>
      <c r="B212" s="7" t="s">
        <v>1576</v>
      </c>
      <c r="C212" s="18" t="s">
        <v>237</v>
      </c>
      <c r="D212" s="32" t="s">
        <v>38</v>
      </c>
      <c r="E212" s="32" t="s">
        <v>870</v>
      </c>
      <c r="F212" s="33"/>
      <c r="G212" s="32" t="s">
        <v>1111</v>
      </c>
      <c r="H212" s="32" t="s">
        <v>48</v>
      </c>
      <c r="J212" s="33"/>
      <c r="K212" s="32" t="s">
        <v>52</v>
      </c>
      <c r="L212" s="32" t="s">
        <v>36</v>
      </c>
      <c r="M212" s="32" t="s">
        <v>533</v>
      </c>
      <c r="N212" s="32" t="s">
        <v>519</v>
      </c>
      <c r="T212" s="32" t="s">
        <v>2390</v>
      </c>
      <c r="V212" t="s">
        <v>3071</v>
      </c>
      <c r="W212" t="s">
        <v>3072</v>
      </c>
      <c r="X212" t="s">
        <v>1757</v>
      </c>
      <c r="Y212" t="s">
        <v>1736</v>
      </c>
      <c r="AA212" t="s">
        <v>3959</v>
      </c>
      <c r="AE212" t="s">
        <v>1517</v>
      </c>
      <c r="AF212" t="s">
        <v>3842</v>
      </c>
      <c r="AG212" t="s">
        <v>1777</v>
      </c>
      <c r="AH212" t="s">
        <v>4937</v>
      </c>
    </row>
    <row r="213" spans="1:34" ht="13.5">
      <c r="A213" s="18" t="s">
        <v>2002</v>
      </c>
      <c r="B213" s="7" t="s">
        <v>1577</v>
      </c>
      <c r="C213" s="18" t="s">
        <v>238</v>
      </c>
      <c r="D213" s="32" t="s">
        <v>29</v>
      </c>
      <c r="E213" s="32" t="s">
        <v>662</v>
      </c>
      <c r="G213" s="32" t="s">
        <v>1112</v>
      </c>
      <c r="H213" s="32" t="s">
        <v>47</v>
      </c>
      <c r="K213" s="32" t="s">
        <v>1174</v>
      </c>
      <c r="L213" s="32" t="s">
        <v>37</v>
      </c>
      <c r="M213" s="32" t="s">
        <v>286</v>
      </c>
      <c r="N213" s="32" t="s">
        <v>520</v>
      </c>
      <c r="T213" s="32" t="s">
        <v>2391</v>
      </c>
      <c r="V213" t="s">
        <v>3073</v>
      </c>
      <c r="W213" t="s">
        <v>3074</v>
      </c>
      <c r="X213" t="s">
        <v>1758</v>
      </c>
      <c r="Y213" t="s">
        <v>1774</v>
      </c>
      <c r="AA213" t="s">
        <v>3960</v>
      </c>
      <c r="AE213" t="s">
        <v>1521</v>
      </c>
      <c r="AF213" t="s">
        <v>3843</v>
      </c>
      <c r="AG213" t="s">
        <v>4666</v>
      </c>
      <c r="AH213" t="s">
        <v>4938</v>
      </c>
    </row>
    <row r="214" spans="1:34" ht="14.5">
      <c r="A214" s="18" t="s">
        <v>2003</v>
      </c>
      <c r="B214" s="7" t="s">
        <v>1578</v>
      </c>
      <c r="C214" s="18" t="s">
        <v>239</v>
      </c>
      <c r="D214" s="32" t="s">
        <v>30</v>
      </c>
      <c r="E214" s="32" t="s">
        <v>871</v>
      </c>
      <c r="G214" s="32" t="s">
        <v>1113</v>
      </c>
      <c r="H214" s="32" t="s">
        <v>46</v>
      </c>
      <c r="K214" s="32" t="s">
        <v>513</v>
      </c>
      <c r="L214" s="32" t="s">
        <v>977</v>
      </c>
      <c r="M214" s="32" t="s">
        <v>287</v>
      </c>
      <c r="N214" s="46"/>
      <c r="T214" s="32" t="s">
        <v>2392</v>
      </c>
      <c r="V214" t="s">
        <v>3075</v>
      </c>
      <c r="W214" t="s">
        <v>3076</v>
      </c>
      <c r="X214" t="s">
        <v>1759</v>
      </c>
      <c r="Y214" t="s">
        <v>1510</v>
      </c>
      <c r="AA214" t="s">
        <v>3961</v>
      </c>
      <c r="AE214" t="s">
        <v>1518</v>
      </c>
      <c r="AF214" t="s">
        <v>3844</v>
      </c>
      <c r="AG214" t="s">
        <v>1754</v>
      </c>
      <c r="AH214" t="s">
        <v>4939</v>
      </c>
    </row>
    <row r="215" spans="1:34" ht="13.5">
      <c r="A215" s="18" t="s">
        <v>2004</v>
      </c>
      <c r="B215" s="7" t="s">
        <v>1515</v>
      </c>
      <c r="C215" s="18" t="s">
        <v>88</v>
      </c>
      <c r="D215" s="32" t="s">
        <v>755</v>
      </c>
      <c r="E215" s="32" t="s">
        <v>872</v>
      </c>
      <c r="G215" s="32" t="s">
        <v>1114</v>
      </c>
      <c r="H215" s="32" t="s">
        <v>1383</v>
      </c>
      <c r="K215" s="32" t="s">
        <v>532</v>
      </c>
      <c r="L215" s="32" t="s">
        <v>535</v>
      </c>
      <c r="M215" s="32" t="s">
        <v>288</v>
      </c>
      <c r="T215" s="32" t="s">
        <v>2393</v>
      </c>
      <c r="V215" t="s">
        <v>3077</v>
      </c>
      <c r="W215" t="s">
        <v>3078</v>
      </c>
      <c r="X215" t="s">
        <v>1760</v>
      </c>
      <c r="Y215" t="s">
        <v>2717</v>
      </c>
      <c r="AA215" t="s">
        <v>3962</v>
      </c>
      <c r="AE215" t="s">
        <v>1519</v>
      </c>
      <c r="AF215" t="s">
        <v>3062</v>
      </c>
      <c r="AG215" t="s">
        <v>1755</v>
      </c>
      <c r="AH215" t="s">
        <v>4940</v>
      </c>
    </row>
    <row r="216" spans="1:34" ht="13.5">
      <c r="A216" s="18" t="s">
        <v>2005</v>
      </c>
      <c r="B216" s="7" t="s">
        <v>1679</v>
      </c>
      <c r="C216" s="18" t="s">
        <v>89</v>
      </c>
      <c r="D216" s="32" t="s">
        <v>756</v>
      </c>
      <c r="E216" s="32" t="s">
        <v>873</v>
      </c>
      <c r="G216" s="32" t="s">
        <v>1115</v>
      </c>
      <c r="H216" s="32" t="s">
        <v>1384</v>
      </c>
      <c r="K216" s="32" t="s">
        <v>121</v>
      </c>
      <c r="L216" s="32" t="s">
        <v>1031</v>
      </c>
      <c r="M216" s="32" t="s">
        <v>289</v>
      </c>
      <c r="T216" s="32" t="s">
        <v>2394</v>
      </c>
      <c r="V216" t="s">
        <v>3079</v>
      </c>
      <c r="W216" t="s">
        <v>3080</v>
      </c>
      <c r="X216" t="s">
        <v>3081</v>
      </c>
      <c r="Y216" t="s">
        <v>2974</v>
      </c>
      <c r="AA216" t="s">
        <v>3963</v>
      </c>
      <c r="AE216" t="s">
        <v>1520</v>
      </c>
      <c r="AF216" t="s">
        <v>4355</v>
      </c>
      <c r="AG216" t="s">
        <v>1756</v>
      </c>
      <c r="AH216" t="s">
        <v>4941</v>
      </c>
    </row>
    <row r="217" spans="1:34" ht="13.5">
      <c r="A217" s="18" t="s">
        <v>1775</v>
      </c>
      <c r="B217" s="7" t="s">
        <v>1680</v>
      </c>
      <c r="C217" s="18" t="s">
        <v>240</v>
      </c>
      <c r="D217" s="32" t="s">
        <v>34</v>
      </c>
      <c r="E217" s="32" t="s">
        <v>874</v>
      </c>
      <c r="G217" s="32" t="s">
        <v>1116</v>
      </c>
      <c r="H217" s="32" t="s">
        <v>33</v>
      </c>
      <c r="K217" s="32" t="s">
        <v>1157</v>
      </c>
      <c r="L217" s="32" t="s">
        <v>514</v>
      </c>
      <c r="M217" s="32" t="s">
        <v>290</v>
      </c>
      <c r="T217" s="32" t="s">
        <v>2395</v>
      </c>
      <c r="V217" t="s">
        <v>3082</v>
      </c>
      <c r="W217" t="s">
        <v>3083</v>
      </c>
      <c r="X217" t="s">
        <v>3084</v>
      </c>
      <c r="Y217" t="s">
        <v>2977</v>
      </c>
      <c r="AA217" t="s">
        <v>3964</v>
      </c>
      <c r="AE217" t="s">
        <v>4441</v>
      </c>
      <c r="AF217" t="s">
        <v>4356</v>
      </c>
      <c r="AG217" t="s">
        <v>1757</v>
      </c>
      <c r="AH217" t="s">
        <v>4942</v>
      </c>
    </row>
    <row r="218" spans="1:34" ht="13.5">
      <c r="A218" s="18" t="s">
        <v>1955</v>
      </c>
      <c r="B218" s="7" t="s">
        <v>1681</v>
      </c>
      <c r="C218" s="18" t="s">
        <v>241</v>
      </c>
      <c r="D218" s="32" t="s">
        <v>757</v>
      </c>
      <c r="E218" s="32" t="s">
        <v>875</v>
      </c>
      <c r="G218" s="32" t="s">
        <v>1117</v>
      </c>
      <c r="H218" s="32" t="s">
        <v>1385</v>
      </c>
      <c r="K218" s="32" t="s">
        <v>1175</v>
      </c>
      <c r="L218" s="32" t="s">
        <v>515</v>
      </c>
      <c r="M218" s="32" t="s">
        <v>291</v>
      </c>
      <c r="T218" s="32" t="s">
        <v>2396</v>
      </c>
      <c r="V218" t="s">
        <v>3085</v>
      </c>
      <c r="W218" t="s">
        <v>3086</v>
      </c>
      <c r="X218" t="s">
        <v>3087</v>
      </c>
      <c r="Y218" t="s">
        <v>1606</v>
      </c>
      <c r="AA218" t="s">
        <v>3965</v>
      </c>
      <c r="AE218" t="s">
        <v>4442</v>
      </c>
      <c r="AF218" t="s">
        <v>4357</v>
      </c>
      <c r="AG218" t="s">
        <v>1758</v>
      </c>
      <c r="AH218" t="s">
        <v>4943</v>
      </c>
    </row>
    <row r="219" spans="1:34" ht="13.5">
      <c r="A219" s="18" t="s">
        <v>1776</v>
      </c>
      <c r="B219" s="7" t="s">
        <v>1682</v>
      </c>
      <c r="C219" s="18" t="s">
        <v>242</v>
      </c>
      <c r="D219" s="32" t="s">
        <v>510</v>
      </c>
      <c r="E219" s="32" t="s">
        <v>876</v>
      </c>
      <c r="G219" s="32" t="s">
        <v>1118</v>
      </c>
      <c r="H219" s="32" t="s">
        <v>1386</v>
      </c>
      <c r="K219" s="32" t="s">
        <v>809</v>
      </c>
      <c r="L219" s="32" t="s">
        <v>516</v>
      </c>
      <c r="M219" s="32" t="s">
        <v>292</v>
      </c>
      <c r="T219" s="32" t="s">
        <v>2397</v>
      </c>
      <c r="V219" t="s">
        <v>3088</v>
      </c>
      <c r="W219" t="s">
        <v>3089</v>
      </c>
      <c r="X219" t="s">
        <v>3090</v>
      </c>
      <c r="Y219" t="s">
        <v>1775</v>
      </c>
      <c r="AA219" t="s">
        <v>3966</v>
      </c>
      <c r="AE219" t="s">
        <v>4443</v>
      </c>
      <c r="AF219" t="s">
        <v>4358</v>
      </c>
      <c r="AG219" t="s">
        <v>1759</v>
      </c>
      <c r="AH219" t="s">
        <v>4944</v>
      </c>
    </row>
    <row r="220" spans="1:34" ht="13.5">
      <c r="A220" s="18" t="s">
        <v>1529</v>
      </c>
      <c r="B220" s="7" t="s">
        <v>1683</v>
      </c>
      <c r="C220" s="18" t="s">
        <v>31</v>
      </c>
      <c r="D220" s="32" t="s">
        <v>43</v>
      </c>
      <c r="E220" s="32" t="s">
        <v>877</v>
      </c>
      <c r="G220" s="32" t="s">
        <v>1119</v>
      </c>
      <c r="H220" s="32" t="s">
        <v>91</v>
      </c>
      <c r="K220" s="32" t="s">
        <v>533</v>
      </c>
      <c r="L220" s="32" t="s">
        <v>517</v>
      </c>
      <c r="M220" s="32" t="s">
        <v>293</v>
      </c>
      <c r="T220" s="32" t="s">
        <v>2398</v>
      </c>
      <c r="V220" t="s">
        <v>3091</v>
      </c>
      <c r="W220" t="s">
        <v>3092</v>
      </c>
      <c r="X220" t="s">
        <v>3093</v>
      </c>
      <c r="Y220" t="s">
        <v>1607</v>
      </c>
      <c r="AA220" t="s">
        <v>3967</v>
      </c>
      <c r="AE220" t="s">
        <v>4444</v>
      </c>
      <c r="AF220" t="s">
        <v>4359</v>
      </c>
      <c r="AG220" t="s">
        <v>1760</v>
      </c>
      <c r="AH220" t="s">
        <v>4945</v>
      </c>
    </row>
    <row r="221" spans="1:34" ht="13.5">
      <c r="A221" s="18" t="s">
        <v>1530</v>
      </c>
      <c r="B221" s="7" t="s">
        <v>1684</v>
      </c>
      <c r="C221" s="18" t="s">
        <v>243</v>
      </c>
      <c r="D221" s="32" t="s">
        <v>527</v>
      </c>
      <c r="E221" s="32" t="s">
        <v>878</v>
      </c>
      <c r="G221" s="32" t="s">
        <v>1027</v>
      </c>
      <c r="H221" s="32" t="s">
        <v>92</v>
      </c>
      <c r="K221" s="32" t="s">
        <v>1030</v>
      </c>
      <c r="L221" s="32" t="s">
        <v>518</v>
      </c>
      <c r="M221" s="32" t="s">
        <v>294</v>
      </c>
      <c r="T221" s="32" t="s">
        <v>2399</v>
      </c>
      <c r="V221" t="s">
        <v>3094</v>
      </c>
      <c r="W221" t="s">
        <v>3095</v>
      </c>
      <c r="X221" t="s">
        <v>3096</v>
      </c>
      <c r="Y221" t="s">
        <v>3097</v>
      </c>
      <c r="AA221" t="s">
        <v>3968</v>
      </c>
      <c r="AE221" t="s">
        <v>4445</v>
      </c>
      <c r="AF221" t="s">
        <v>4360</v>
      </c>
      <c r="AH221" t="s">
        <v>4946</v>
      </c>
    </row>
    <row r="222" spans="1:34" ht="13.5">
      <c r="A222" s="18" t="s">
        <v>1956</v>
      </c>
      <c r="B222" s="7" t="s">
        <v>1685</v>
      </c>
      <c r="C222" s="18" t="s">
        <v>522</v>
      </c>
      <c r="D222" s="32" t="s">
        <v>633</v>
      </c>
      <c r="E222" s="32" t="s">
        <v>512</v>
      </c>
      <c r="G222" s="32" t="s">
        <v>1037</v>
      </c>
      <c r="H222" s="32" t="s">
        <v>1387</v>
      </c>
      <c r="K222" s="32" t="s">
        <v>1176</v>
      </c>
      <c r="L222" s="32" t="s">
        <v>519</v>
      </c>
      <c r="M222" s="32" t="s">
        <v>295</v>
      </c>
      <c r="T222" s="32" t="s">
        <v>2400</v>
      </c>
      <c r="V222" t="s">
        <v>3098</v>
      </c>
      <c r="W222" t="s">
        <v>3099</v>
      </c>
      <c r="X222" t="s">
        <v>3100</v>
      </c>
      <c r="Y222" t="s">
        <v>3101</v>
      </c>
      <c r="AA222" t="s">
        <v>3969</v>
      </c>
      <c r="AE222" t="s">
        <v>4446</v>
      </c>
      <c r="AF222" t="s">
        <v>1753</v>
      </c>
      <c r="AH222" t="s">
        <v>4947</v>
      </c>
    </row>
    <row r="223" spans="1:34" ht="13.5">
      <c r="A223" s="18" t="s">
        <v>2006</v>
      </c>
      <c r="B223" s="7" t="s">
        <v>1686</v>
      </c>
      <c r="C223" s="18" t="s">
        <v>384</v>
      </c>
      <c r="D223" s="32" t="s">
        <v>634</v>
      </c>
      <c r="E223" s="32" t="s">
        <v>52</v>
      </c>
      <c r="G223" s="32" t="s">
        <v>512</v>
      </c>
      <c r="H223" s="32" t="s">
        <v>1388</v>
      </c>
      <c r="K223" s="32" t="s">
        <v>534</v>
      </c>
      <c r="L223" s="32" t="s">
        <v>520</v>
      </c>
      <c r="M223" s="32" t="s">
        <v>296</v>
      </c>
      <c r="T223" s="32" t="s">
        <v>2401</v>
      </c>
      <c r="V223" t="s">
        <v>3102</v>
      </c>
      <c r="W223" t="s">
        <v>3103</v>
      </c>
      <c r="X223" s="32" t="s">
        <v>2832</v>
      </c>
      <c r="Y223" t="s">
        <v>1776</v>
      </c>
      <c r="AA223" t="s">
        <v>3970</v>
      </c>
      <c r="AE223" t="s">
        <v>4447</v>
      </c>
      <c r="AF223" t="s">
        <v>4364</v>
      </c>
      <c r="AH223" t="s">
        <v>4948</v>
      </c>
    </row>
    <row r="224" spans="1:34" ht="13.5">
      <c r="A224" s="18" t="s">
        <v>2007</v>
      </c>
      <c r="B224" s="7" t="s">
        <v>1687</v>
      </c>
      <c r="C224" s="18" t="s">
        <v>385</v>
      </c>
      <c r="D224" s="32" t="s">
        <v>758</v>
      </c>
      <c r="E224" s="32" t="s">
        <v>513</v>
      </c>
      <c r="G224" s="32" t="s">
        <v>52</v>
      </c>
      <c r="H224" s="32" t="s">
        <v>94</v>
      </c>
      <c r="K224" s="32" t="s">
        <v>36</v>
      </c>
      <c r="L224" s="32" t="s">
        <v>1032</v>
      </c>
      <c r="M224" s="32" t="s">
        <v>297</v>
      </c>
      <c r="T224" s="32" t="s">
        <v>2402</v>
      </c>
      <c r="V224" t="s">
        <v>3104</v>
      </c>
      <c r="W224" t="s">
        <v>3105</v>
      </c>
      <c r="X224" s="32" t="s">
        <v>3006</v>
      </c>
      <c r="Y224" t="s">
        <v>1529</v>
      </c>
      <c r="AA224" t="s">
        <v>3971</v>
      </c>
      <c r="AE224" t="s">
        <v>4448</v>
      </c>
      <c r="AF224" t="s">
        <v>4365</v>
      </c>
      <c r="AH224" t="s">
        <v>4949</v>
      </c>
    </row>
    <row r="225" spans="1:34" ht="13.5">
      <c r="A225" s="18" t="s">
        <v>1777</v>
      </c>
      <c r="B225" s="7" t="s">
        <v>1688</v>
      </c>
      <c r="C225" s="18" t="s">
        <v>386</v>
      </c>
      <c r="D225" s="32" t="s">
        <v>528</v>
      </c>
      <c r="E225" s="32" t="s">
        <v>532</v>
      </c>
      <c r="G225" s="32" t="s">
        <v>1120</v>
      </c>
      <c r="H225" s="32" t="s">
        <v>95</v>
      </c>
      <c r="K225" s="32" t="s">
        <v>37</v>
      </c>
      <c r="L225" s="32" t="s">
        <v>982</v>
      </c>
      <c r="M225" s="32" t="s">
        <v>298</v>
      </c>
      <c r="T225" s="32" t="s">
        <v>2403</v>
      </c>
      <c r="V225" t="s">
        <v>1980</v>
      </c>
      <c r="W225" t="s">
        <v>3106</v>
      </c>
      <c r="Y225" t="s">
        <v>1530</v>
      </c>
      <c r="AA225" t="s">
        <v>3972</v>
      </c>
      <c r="AE225" t="s">
        <v>4449</v>
      </c>
      <c r="AF225" t="s">
        <v>4366</v>
      </c>
      <c r="AH225" t="s">
        <v>4950</v>
      </c>
    </row>
    <row r="226" spans="1:34" ht="13.5">
      <c r="A226" s="18" t="s">
        <v>2008</v>
      </c>
      <c r="B226" s="7" t="s">
        <v>1689</v>
      </c>
      <c r="C226" s="18" t="s">
        <v>387</v>
      </c>
      <c r="D226" s="32" t="s">
        <v>511</v>
      </c>
      <c r="E226" s="32" t="s">
        <v>669</v>
      </c>
      <c r="G226" s="32" t="s">
        <v>1121</v>
      </c>
      <c r="H226" s="32" t="s">
        <v>96</v>
      </c>
      <c r="K226" s="32" t="s">
        <v>1177</v>
      </c>
      <c r="L226" s="32" t="s">
        <v>983</v>
      </c>
      <c r="M226" s="32" t="s">
        <v>299</v>
      </c>
      <c r="T226" s="32" t="s">
        <v>2404</v>
      </c>
      <c r="V226" t="s">
        <v>1524</v>
      </c>
      <c r="W226" t="s">
        <v>3107</v>
      </c>
      <c r="Y226" t="s">
        <v>3108</v>
      </c>
      <c r="AA226" t="s">
        <v>3973</v>
      </c>
      <c r="AE226" t="s">
        <v>4450</v>
      </c>
      <c r="AF226" t="s">
        <v>4367</v>
      </c>
      <c r="AH226" t="s">
        <v>4951</v>
      </c>
    </row>
    <row r="227" spans="1:34" ht="13.5">
      <c r="A227" s="18" t="s">
        <v>2009</v>
      </c>
      <c r="B227" s="7" t="s">
        <v>1690</v>
      </c>
      <c r="C227" s="18" t="s">
        <v>388</v>
      </c>
      <c r="D227" s="32" t="s">
        <v>759</v>
      </c>
      <c r="E227" s="32" t="s">
        <v>121</v>
      </c>
      <c r="G227" s="32" t="s">
        <v>1122</v>
      </c>
      <c r="H227" s="32" t="s">
        <v>1389</v>
      </c>
      <c r="K227" s="32" t="s">
        <v>1178</v>
      </c>
      <c r="L227" s="32" t="s">
        <v>984</v>
      </c>
      <c r="M227" s="32" t="s">
        <v>300</v>
      </c>
      <c r="T227" s="32" t="s">
        <v>2405</v>
      </c>
      <c r="V227" t="s">
        <v>3109</v>
      </c>
      <c r="W227" t="s">
        <v>3110</v>
      </c>
      <c r="Y227" t="s">
        <v>1777</v>
      </c>
      <c r="AA227" t="s">
        <v>3974</v>
      </c>
      <c r="AE227" t="s">
        <v>4451</v>
      </c>
      <c r="AF227" t="s">
        <v>4368</v>
      </c>
      <c r="AH227" t="s">
        <v>4952</v>
      </c>
    </row>
    <row r="228" spans="1:34" ht="15.5">
      <c r="A228" s="18" t="s">
        <v>2010</v>
      </c>
      <c r="B228" s="7" t="s">
        <v>1691</v>
      </c>
      <c r="C228" s="18" t="s">
        <v>389</v>
      </c>
      <c r="D228" s="32" t="s">
        <v>760</v>
      </c>
      <c r="E228" s="32" t="s">
        <v>670</v>
      </c>
      <c r="G228" s="32" t="s">
        <v>1123</v>
      </c>
      <c r="H228" s="32" t="s">
        <v>1390</v>
      </c>
      <c r="K228" s="32" t="s">
        <v>535</v>
      </c>
      <c r="L228" s="33"/>
      <c r="M228" s="32" t="s">
        <v>301</v>
      </c>
      <c r="T228" s="32" t="s">
        <v>2406</v>
      </c>
      <c r="V228" t="s">
        <v>3111</v>
      </c>
      <c r="W228" t="s">
        <v>3112</v>
      </c>
      <c r="Y228" t="s">
        <v>3113</v>
      </c>
      <c r="AA228" t="s">
        <v>3975</v>
      </c>
      <c r="AE228" t="s">
        <v>4452</v>
      </c>
      <c r="AF228" t="s">
        <v>4467</v>
      </c>
      <c r="AH228" t="s">
        <v>4953</v>
      </c>
    </row>
    <row r="229" spans="1:34" ht="13.5">
      <c r="A229" s="18" t="s">
        <v>2011</v>
      </c>
      <c r="B229" s="7" t="s">
        <v>1692</v>
      </c>
      <c r="C229" s="18" t="s">
        <v>390</v>
      </c>
      <c r="D229" s="32" t="s">
        <v>761</v>
      </c>
      <c r="E229" s="32" t="s">
        <v>671</v>
      </c>
      <c r="G229" s="32" t="s">
        <v>1124</v>
      </c>
      <c r="H229" s="32" t="s">
        <v>1391</v>
      </c>
      <c r="K229" s="32" t="s">
        <v>514</v>
      </c>
      <c r="M229" s="32" t="s">
        <v>302</v>
      </c>
      <c r="T229" s="32" t="s">
        <v>2407</v>
      </c>
      <c r="V229" t="s">
        <v>3114</v>
      </c>
      <c r="W229" t="s">
        <v>3115</v>
      </c>
      <c r="Y229" t="s">
        <v>3116</v>
      </c>
      <c r="AA229" t="s">
        <v>3976</v>
      </c>
      <c r="AE229" t="s">
        <v>4453</v>
      </c>
      <c r="AF229" t="s">
        <v>4468</v>
      </c>
      <c r="AH229" t="s">
        <v>4954</v>
      </c>
    </row>
    <row r="230" spans="1:34" ht="13.5">
      <c r="A230" s="18" t="s">
        <v>2012</v>
      </c>
      <c r="B230" s="7" t="s">
        <v>1693</v>
      </c>
      <c r="C230" s="18" t="s">
        <v>391</v>
      </c>
      <c r="D230" s="32" t="s">
        <v>35</v>
      </c>
      <c r="E230" s="32" t="s">
        <v>794</v>
      </c>
      <c r="G230" s="32" t="s">
        <v>1125</v>
      </c>
      <c r="H230" s="32" t="s">
        <v>1392</v>
      </c>
      <c r="K230" s="32" t="s">
        <v>515</v>
      </c>
      <c r="M230" s="32" t="s">
        <v>303</v>
      </c>
      <c r="T230" s="32" t="s">
        <v>2408</v>
      </c>
      <c r="V230" t="s">
        <v>3117</v>
      </c>
      <c r="W230" t="s">
        <v>3118</v>
      </c>
      <c r="Y230" t="s">
        <v>1754</v>
      </c>
      <c r="AA230" t="s">
        <v>3977</v>
      </c>
      <c r="AE230" t="s">
        <v>4454</v>
      </c>
      <c r="AF230" t="s">
        <v>3868</v>
      </c>
      <c r="AH230" t="s">
        <v>4955</v>
      </c>
    </row>
    <row r="231" spans="1:34" ht="13.5">
      <c r="A231" s="18" t="s">
        <v>2013</v>
      </c>
      <c r="B231" s="7" t="s">
        <v>1694</v>
      </c>
      <c r="C231" s="18" t="s">
        <v>392</v>
      </c>
      <c r="D231" s="32" t="s">
        <v>51</v>
      </c>
      <c r="E231" s="32" t="s">
        <v>672</v>
      </c>
      <c r="G231" s="32" t="s">
        <v>1126</v>
      </c>
      <c r="H231" s="32" t="s">
        <v>1393</v>
      </c>
      <c r="K231" s="32" t="s">
        <v>516</v>
      </c>
      <c r="M231" s="32" t="s">
        <v>304</v>
      </c>
      <c r="T231" s="32" t="s">
        <v>2409</v>
      </c>
      <c r="V231" t="s">
        <v>3119</v>
      </c>
      <c r="W231" t="s">
        <v>3120</v>
      </c>
      <c r="Y231" t="s">
        <v>1755</v>
      </c>
      <c r="AA231" t="s">
        <v>3978</v>
      </c>
      <c r="AE231" t="s">
        <v>4455</v>
      </c>
      <c r="AF231" t="s">
        <v>4469</v>
      </c>
      <c r="AH231" t="s">
        <v>4956</v>
      </c>
    </row>
    <row r="232" spans="1:34" ht="13.5">
      <c r="A232" s="18" t="s">
        <v>2014</v>
      </c>
      <c r="B232" s="7" t="s">
        <v>1695</v>
      </c>
      <c r="C232" s="18" t="s">
        <v>393</v>
      </c>
      <c r="D232" s="32" t="s">
        <v>529</v>
      </c>
      <c r="E232" s="32" t="s">
        <v>674</v>
      </c>
      <c r="G232" s="32" t="s">
        <v>1127</v>
      </c>
      <c r="H232" s="32" t="s">
        <v>1394</v>
      </c>
      <c r="K232" s="32" t="s">
        <v>517</v>
      </c>
      <c r="M232" s="32" t="s">
        <v>305</v>
      </c>
      <c r="T232" s="32" t="s">
        <v>2410</v>
      </c>
      <c r="V232" t="s">
        <v>3121</v>
      </c>
      <c r="W232" t="s">
        <v>3122</v>
      </c>
      <c r="Y232" t="s">
        <v>1756</v>
      </c>
      <c r="AA232" t="s">
        <v>3979</v>
      </c>
      <c r="AE232" t="s">
        <v>3707</v>
      </c>
      <c r="AF232" t="s">
        <v>3869</v>
      </c>
      <c r="AH232" t="s">
        <v>1512</v>
      </c>
    </row>
    <row r="233" spans="1:34" ht="13.5">
      <c r="A233" s="18" t="s">
        <v>1754</v>
      </c>
      <c r="B233" s="7" t="s">
        <v>1696</v>
      </c>
      <c r="C233" s="18" t="s">
        <v>394</v>
      </c>
      <c r="D233" s="32" t="s">
        <v>530</v>
      </c>
      <c r="E233" s="32" t="s">
        <v>676</v>
      </c>
      <c r="G233" s="32" t="s">
        <v>1193</v>
      </c>
      <c r="H233" s="32" t="s">
        <v>1216</v>
      </c>
      <c r="K233" s="32" t="s">
        <v>518</v>
      </c>
      <c r="M233" s="32" t="s">
        <v>306</v>
      </c>
      <c r="T233" s="32" t="s">
        <v>2411</v>
      </c>
      <c r="V233" t="s">
        <v>3123</v>
      </c>
      <c r="W233" t="s">
        <v>3124</v>
      </c>
      <c r="Y233" t="s">
        <v>1757</v>
      </c>
      <c r="AA233" t="s">
        <v>3980</v>
      </c>
      <c r="AE233" t="s">
        <v>1735</v>
      </c>
      <c r="AF233" t="s">
        <v>1754</v>
      </c>
      <c r="AH233" t="s">
        <v>2376</v>
      </c>
    </row>
    <row r="234" spans="1:34" ht="13.5">
      <c r="A234" s="18" t="s">
        <v>1755</v>
      </c>
      <c r="B234" s="7" t="s">
        <v>1697</v>
      </c>
      <c r="C234" s="18" t="s">
        <v>395</v>
      </c>
      <c r="D234" s="32" t="s">
        <v>24</v>
      </c>
      <c r="E234" s="32" t="s">
        <v>677</v>
      </c>
      <c r="G234" s="32" t="s">
        <v>1194</v>
      </c>
      <c r="H234" s="32" t="s">
        <v>1217</v>
      </c>
      <c r="K234" s="32" t="s">
        <v>519</v>
      </c>
      <c r="M234" s="32" t="s">
        <v>307</v>
      </c>
      <c r="T234" s="32" t="s">
        <v>2412</v>
      </c>
      <c r="V234" t="s">
        <v>3125</v>
      </c>
      <c r="W234" t="s">
        <v>3126</v>
      </c>
      <c r="Y234" t="s">
        <v>1758</v>
      </c>
      <c r="AA234" t="s">
        <v>3981</v>
      </c>
      <c r="AE234" t="s">
        <v>1929</v>
      </c>
      <c r="AF234" t="s">
        <v>1755</v>
      </c>
      <c r="AH234" t="s">
        <v>1980</v>
      </c>
    </row>
    <row r="235" spans="1:34" ht="13.5">
      <c r="A235" s="18" t="s">
        <v>1756</v>
      </c>
      <c r="B235" s="7" t="s">
        <v>1698</v>
      </c>
      <c r="C235" s="18" t="s">
        <v>396</v>
      </c>
      <c r="D235" s="32" t="s">
        <v>28</v>
      </c>
      <c r="E235" s="32" t="s">
        <v>678</v>
      </c>
      <c r="G235" s="32" t="s">
        <v>1195</v>
      </c>
      <c r="H235" s="32" t="s">
        <v>1395</v>
      </c>
      <c r="K235" s="32" t="s">
        <v>520</v>
      </c>
      <c r="M235" s="32" t="s">
        <v>308</v>
      </c>
      <c r="T235" s="32" t="s">
        <v>2413</v>
      </c>
      <c r="V235" t="s">
        <v>1676</v>
      </c>
      <c r="W235" t="s">
        <v>3127</v>
      </c>
      <c r="Y235" t="s">
        <v>1759</v>
      </c>
      <c r="AA235" t="s">
        <v>3982</v>
      </c>
      <c r="AE235" t="s">
        <v>1736</v>
      </c>
      <c r="AF235" t="s">
        <v>1756</v>
      </c>
      <c r="AH235" t="s">
        <v>1676</v>
      </c>
    </row>
    <row r="236" spans="1:34" ht="13.5">
      <c r="A236" s="18" t="s">
        <v>1757</v>
      </c>
      <c r="B236" s="7" t="s">
        <v>1699</v>
      </c>
      <c r="C236" s="18" t="s">
        <v>397</v>
      </c>
      <c r="D236" s="32" t="s">
        <v>25</v>
      </c>
      <c r="E236" s="32" t="s">
        <v>679</v>
      </c>
      <c r="G236" s="32" t="s">
        <v>513</v>
      </c>
      <c r="H236" s="32" t="s">
        <v>523</v>
      </c>
      <c r="K236" s="32" t="s">
        <v>1179</v>
      </c>
      <c r="M236" s="32" t="s">
        <v>309</v>
      </c>
      <c r="T236" s="32" t="s">
        <v>2414</v>
      </c>
      <c r="V236" t="s">
        <v>1525</v>
      </c>
      <c r="W236" t="s">
        <v>3128</v>
      </c>
      <c r="Y236" t="s">
        <v>1760</v>
      </c>
      <c r="AA236" t="s">
        <v>3983</v>
      </c>
      <c r="AE236" t="s">
        <v>1737</v>
      </c>
      <c r="AF236" t="s">
        <v>1757</v>
      </c>
      <c r="AH236" t="s">
        <v>4957</v>
      </c>
    </row>
    <row r="237" spans="1:34" ht="13.5">
      <c r="A237" s="18" t="s">
        <v>1758</v>
      </c>
      <c r="B237" s="7" t="s">
        <v>1700</v>
      </c>
      <c r="C237" s="18" t="s">
        <v>32</v>
      </c>
      <c r="D237" s="32" t="s">
        <v>26</v>
      </c>
      <c r="E237" s="32" t="s">
        <v>680</v>
      </c>
      <c r="G237" s="32" t="s">
        <v>1038</v>
      </c>
      <c r="H237" s="32" t="s">
        <v>524</v>
      </c>
      <c r="K237" s="32" t="s">
        <v>1180</v>
      </c>
      <c r="M237" s="32" t="s">
        <v>310</v>
      </c>
      <c r="T237" s="32" t="s">
        <v>2415</v>
      </c>
      <c r="V237" t="s">
        <v>3129</v>
      </c>
      <c r="W237" t="s">
        <v>3130</v>
      </c>
      <c r="Y237" t="s">
        <v>1611</v>
      </c>
      <c r="AA237" t="s">
        <v>3984</v>
      </c>
      <c r="AE237" t="s">
        <v>1510</v>
      </c>
      <c r="AF237" t="s">
        <v>1758</v>
      </c>
      <c r="AH237" t="s">
        <v>2538</v>
      </c>
    </row>
    <row r="238" spans="1:34" ht="13.5">
      <c r="A238" s="18" t="s">
        <v>1759</v>
      </c>
      <c r="B238" s="7" t="s">
        <v>1701</v>
      </c>
      <c r="C238" s="18" t="s">
        <v>90</v>
      </c>
      <c r="D238" s="32" t="s">
        <v>27</v>
      </c>
      <c r="E238" s="32" t="s">
        <v>681</v>
      </c>
      <c r="G238" s="32" t="s">
        <v>532</v>
      </c>
      <c r="H238" s="32" t="s">
        <v>525</v>
      </c>
      <c r="K238" s="32" t="s">
        <v>1181</v>
      </c>
      <c r="M238" s="32" t="s">
        <v>311</v>
      </c>
      <c r="T238" s="32" t="s">
        <v>2416</v>
      </c>
      <c r="V238" t="s">
        <v>3131</v>
      </c>
      <c r="W238" t="s">
        <v>3132</v>
      </c>
      <c r="Y238" t="s">
        <v>3133</v>
      </c>
      <c r="AA238" t="s">
        <v>3985</v>
      </c>
      <c r="AE238" t="s">
        <v>2717</v>
      </c>
      <c r="AF238" t="s">
        <v>1759</v>
      </c>
      <c r="AH238" t="s">
        <v>4958</v>
      </c>
    </row>
    <row r="239" spans="1:34" ht="13.5">
      <c r="A239" s="18" t="s">
        <v>1760</v>
      </c>
      <c r="B239" s="7" t="s">
        <v>1702</v>
      </c>
      <c r="C239" s="18" t="s">
        <v>398</v>
      </c>
      <c r="D239" s="32" t="s">
        <v>762</v>
      </c>
      <c r="E239" s="32" t="s">
        <v>879</v>
      </c>
      <c r="G239" s="32" t="s">
        <v>121</v>
      </c>
      <c r="H239" s="32" t="s">
        <v>1396</v>
      </c>
      <c r="K239" s="32" t="s">
        <v>1182</v>
      </c>
      <c r="M239" s="32" t="s">
        <v>312</v>
      </c>
      <c r="T239" s="32" t="s">
        <v>2417</v>
      </c>
      <c r="V239" t="s">
        <v>3134</v>
      </c>
      <c r="W239" t="s">
        <v>3135</v>
      </c>
      <c r="Y239" t="s">
        <v>3136</v>
      </c>
      <c r="AA239" t="s">
        <v>3986</v>
      </c>
      <c r="AE239" t="s">
        <v>2974</v>
      </c>
      <c r="AF239" t="s">
        <v>1760</v>
      </c>
      <c r="AH239" t="s">
        <v>2586</v>
      </c>
    </row>
    <row r="240" spans="1:34" ht="13.5">
      <c r="A240" s="18" t="s">
        <v>1957</v>
      </c>
      <c r="B240" s="7" t="s">
        <v>1703</v>
      </c>
      <c r="C240" s="18" t="s">
        <v>399</v>
      </c>
      <c r="D240" s="32" t="s">
        <v>763</v>
      </c>
      <c r="E240" s="32" t="s">
        <v>682</v>
      </c>
      <c r="G240" s="32" t="s">
        <v>1075</v>
      </c>
      <c r="H240" s="32" t="s">
        <v>1397</v>
      </c>
      <c r="K240" s="32" t="s">
        <v>1183</v>
      </c>
      <c r="M240" s="32" t="s">
        <v>313</v>
      </c>
      <c r="T240" s="32" t="s">
        <v>2418</v>
      </c>
      <c r="V240" t="s">
        <v>3137</v>
      </c>
      <c r="W240" t="s">
        <v>3138</v>
      </c>
      <c r="Y240" t="s">
        <v>3139</v>
      </c>
      <c r="AA240" t="s">
        <v>3987</v>
      </c>
      <c r="AE240" t="s">
        <v>2977</v>
      </c>
      <c r="AH240" t="s">
        <v>4959</v>
      </c>
    </row>
    <row r="241" spans="1:34" ht="13.5">
      <c r="A241" s="18" t="s">
        <v>1958</v>
      </c>
      <c r="B241" s="7" t="s">
        <v>1579</v>
      </c>
      <c r="C241" s="18" t="s">
        <v>400</v>
      </c>
      <c r="D241" s="32" t="s">
        <v>531</v>
      </c>
      <c r="E241" s="32" t="s">
        <v>683</v>
      </c>
      <c r="G241" s="32" t="s">
        <v>1076</v>
      </c>
      <c r="H241" s="32" t="s">
        <v>1398</v>
      </c>
      <c r="K241" s="32" t="s">
        <v>1184</v>
      </c>
      <c r="M241" s="32" t="s">
        <v>314</v>
      </c>
      <c r="T241" s="32" t="s">
        <v>2419</v>
      </c>
      <c r="V241" t="s">
        <v>3140</v>
      </c>
      <c r="W241" t="s">
        <v>3141</v>
      </c>
      <c r="Y241" t="s">
        <v>3142</v>
      </c>
      <c r="AA241" t="s">
        <v>3988</v>
      </c>
      <c r="AE241" t="s">
        <v>1529</v>
      </c>
      <c r="AH241" t="s">
        <v>2689</v>
      </c>
    </row>
    <row r="242" spans="1:34" ht="15.5">
      <c r="A242" s="18" t="s">
        <v>1959</v>
      </c>
      <c r="B242" s="7" t="s">
        <v>1580</v>
      </c>
      <c r="C242" s="18" t="s">
        <v>401</v>
      </c>
      <c r="D242" s="32" t="s">
        <v>115</v>
      </c>
      <c r="E242" s="32" t="s">
        <v>880</v>
      </c>
      <c r="G242" s="32" t="s">
        <v>1029</v>
      </c>
      <c r="H242" s="32" t="s">
        <v>1399</v>
      </c>
      <c r="K242" s="33"/>
      <c r="M242" s="32" t="s">
        <v>315</v>
      </c>
      <c r="T242" s="32" t="s">
        <v>2420</v>
      </c>
      <c r="V242" t="s">
        <v>3143</v>
      </c>
      <c r="W242" t="s">
        <v>3144</v>
      </c>
      <c r="Y242" t="s">
        <v>3145</v>
      </c>
      <c r="AA242" t="s">
        <v>3989</v>
      </c>
      <c r="AE242" t="s">
        <v>1530</v>
      </c>
      <c r="AH242" t="s">
        <v>2697</v>
      </c>
    </row>
    <row r="243" spans="1:34" ht="13.5">
      <c r="A243" s="18" t="s">
        <v>1960</v>
      </c>
      <c r="B243" s="7" t="s">
        <v>1581</v>
      </c>
      <c r="C243" s="18" t="s">
        <v>402</v>
      </c>
      <c r="D243" s="32" t="s">
        <v>635</v>
      </c>
      <c r="E243" s="32" t="s">
        <v>881</v>
      </c>
      <c r="G243" s="32" t="s">
        <v>533</v>
      </c>
      <c r="H243" s="32" t="s">
        <v>1400</v>
      </c>
      <c r="M243" s="32" t="s">
        <v>316</v>
      </c>
      <c r="T243" s="32" t="s">
        <v>2421</v>
      </c>
      <c r="V243" t="s">
        <v>3146</v>
      </c>
      <c r="W243" t="s">
        <v>3147</v>
      </c>
      <c r="Y243" t="s">
        <v>2832</v>
      </c>
      <c r="AA243" t="s">
        <v>3990</v>
      </c>
      <c r="AE243" t="s">
        <v>3839</v>
      </c>
      <c r="AH243" t="s">
        <v>2720</v>
      </c>
    </row>
    <row r="244" spans="1:34" ht="13.5">
      <c r="A244" s="18" t="s">
        <v>1961</v>
      </c>
      <c r="B244" s="7" t="s">
        <v>1704</v>
      </c>
      <c r="C244" s="18" t="s">
        <v>403</v>
      </c>
      <c r="D244" s="32" t="s">
        <v>636</v>
      </c>
      <c r="E244" s="32" t="s">
        <v>684</v>
      </c>
      <c r="G244" s="32" t="s">
        <v>1030</v>
      </c>
      <c r="H244" s="32" t="s">
        <v>1401</v>
      </c>
      <c r="M244" s="32" t="s">
        <v>317</v>
      </c>
      <c r="T244" s="32" t="s">
        <v>2422</v>
      </c>
      <c r="V244" t="s">
        <v>3148</v>
      </c>
      <c r="W244" t="s">
        <v>3149</v>
      </c>
      <c r="Y244" s="32" t="s">
        <v>3006</v>
      </c>
      <c r="AA244" t="s">
        <v>3991</v>
      </c>
      <c r="AE244" t="s">
        <v>3840</v>
      </c>
      <c r="AH244" t="s">
        <v>4960</v>
      </c>
    </row>
    <row r="245" spans="1:34" ht="13.5">
      <c r="A245" s="18" t="s">
        <v>1962</v>
      </c>
      <c r="B245" s="7" t="s">
        <v>1705</v>
      </c>
      <c r="C245" s="18" t="s">
        <v>404</v>
      </c>
      <c r="D245" s="32" t="s">
        <v>637</v>
      </c>
      <c r="E245" s="32" t="s">
        <v>806</v>
      </c>
      <c r="G245" s="32" t="s">
        <v>1196</v>
      </c>
      <c r="H245" s="32" t="s">
        <v>1402</v>
      </c>
      <c r="M245" s="32" t="s">
        <v>318</v>
      </c>
      <c r="T245" s="32" t="s">
        <v>2423</v>
      </c>
      <c r="V245" t="s">
        <v>3150</v>
      </c>
      <c r="W245" t="s">
        <v>3151</v>
      </c>
      <c r="AA245" t="s">
        <v>3992</v>
      </c>
      <c r="AE245" t="s">
        <v>3845</v>
      </c>
      <c r="AH245" t="s">
        <v>4961</v>
      </c>
    </row>
    <row r="246" spans="1:34" ht="13.5">
      <c r="A246" s="18" t="s">
        <v>1963</v>
      </c>
      <c r="B246" s="7" t="s">
        <v>1582</v>
      </c>
      <c r="C246" s="18" t="s">
        <v>49</v>
      </c>
      <c r="D246" s="32" t="s">
        <v>449</v>
      </c>
      <c r="E246" s="32" t="s">
        <v>685</v>
      </c>
      <c r="G246" s="32" t="s">
        <v>534</v>
      </c>
      <c r="H246" s="32" t="s">
        <v>1403</v>
      </c>
      <c r="M246" s="32" t="s">
        <v>319</v>
      </c>
      <c r="T246" s="32" t="s">
        <v>2424</v>
      </c>
      <c r="V246" t="s">
        <v>3152</v>
      </c>
      <c r="W246" t="s">
        <v>3153</v>
      </c>
      <c r="AA246" t="s">
        <v>3993</v>
      </c>
      <c r="AE246" t="s">
        <v>3846</v>
      </c>
      <c r="AH246" t="s">
        <v>4962</v>
      </c>
    </row>
    <row r="247" spans="1:34" ht="13.5">
      <c r="A247" s="18" t="s">
        <v>1964</v>
      </c>
      <c r="B247" s="7" t="s">
        <v>1706</v>
      </c>
      <c r="C247" s="18" t="s">
        <v>50</v>
      </c>
      <c r="D247" s="32" t="s">
        <v>764</v>
      </c>
      <c r="E247" s="32" t="s">
        <v>686</v>
      </c>
      <c r="G247" s="32" t="s">
        <v>36</v>
      </c>
      <c r="H247" s="32" t="s">
        <v>1412</v>
      </c>
      <c r="M247" s="32" t="s">
        <v>320</v>
      </c>
      <c r="T247" s="32" t="s">
        <v>2425</v>
      </c>
      <c r="V247" t="s">
        <v>3154</v>
      </c>
      <c r="W247" t="s">
        <v>3155</v>
      </c>
      <c r="AA247" t="s">
        <v>3994</v>
      </c>
      <c r="AE247" t="s">
        <v>3847</v>
      </c>
      <c r="AH247" t="s">
        <v>1725</v>
      </c>
    </row>
    <row r="248" spans="1:34" ht="13.5">
      <c r="A248" s="18" t="s">
        <v>1965</v>
      </c>
      <c r="B248" s="7" t="s">
        <v>1707</v>
      </c>
      <c r="C248" s="18" t="s">
        <v>48</v>
      </c>
      <c r="D248" s="32" t="s">
        <v>765</v>
      </c>
      <c r="E248" s="32" t="s">
        <v>687</v>
      </c>
      <c r="G248" s="32" t="s">
        <v>37</v>
      </c>
      <c r="H248" s="32" t="s">
        <v>1413</v>
      </c>
      <c r="M248" s="32" t="s">
        <v>321</v>
      </c>
      <c r="T248" s="32" t="s">
        <v>2426</v>
      </c>
      <c r="V248" t="s">
        <v>3156</v>
      </c>
      <c r="W248" t="s">
        <v>3157</v>
      </c>
      <c r="AA248" t="s">
        <v>3995</v>
      </c>
      <c r="AE248" t="s">
        <v>3848</v>
      </c>
      <c r="AH248" t="s">
        <v>1733</v>
      </c>
    </row>
    <row r="249" spans="1:34" ht="13.5">
      <c r="A249" s="18" t="s">
        <v>1966</v>
      </c>
      <c r="B249" s="7" t="s">
        <v>1708</v>
      </c>
      <c r="C249" s="18" t="s">
        <v>47</v>
      </c>
      <c r="D249" s="32" t="s">
        <v>766</v>
      </c>
      <c r="E249" s="32" t="s">
        <v>688</v>
      </c>
      <c r="G249" s="32" t="s">
        <v>485</v>
      </c>
      <c r="H249" s="32" t="s">
        <v>1414</v>
      </c>
      <c r="M249" s="32" t="s">
        <v>322</v>
      </c>
      <c r="T249" s="32" t="s">
        <v>2427</v>
      </c>
      <c r="V249" t="s">
        <v>3158</v>
      </c>
      <c r="W249" t="s">
        <v>3159</v>
      </c>
      <c r="AA249" t="s">
        <v>3996</v>
      </c>
      <c r="AE249" t="s">
        <v>3849</v>
      </c>
      <c r="AH249" t="s">
        <v>1735</v>
      </c>
    </row>
    <row r="250" spans="1:34" ht="13.5">
      <c r="A250" s="18" t="s">
        <v>2015</v>
      </c>
      <c r="B250" s="7" t="s">
        <v>1709</v>
      </c>
      <c r="C250" s="18" t="s">
        <v>46</v>
      </c>
      <c r="D250" s="32" t="s">
        <v>638</v>
      </c>
      <c r="E250" s="32" t="s">
        <v>689</v>
      </c>
      <c r="G250" s="32" t="s">
        <v>1077</v>
      </c>
      <c r="H250" s="32" t="s">
        <v>1415</v>
      </c>
      <c r="M250" s="32" t="s">
        <v>323</v>
      </c>
      <c r="T250" s="32" t="s">
        <v>2428</v>
      </c>
      <c r="V250" t="s">
        <v>3160</v>
      </c>
      <c r="W250" t="s">
        <v>3161</v>
      </c>
      <c r="AA250" t="s">
        <v>3997</v>
      </c>
      <c r="AE250" t="s">
        <v>3850</v>
      </c>
      <c r="AH250" t="s">
        <v>1736</v>
      </c>
    </row>
    <row r="251" spans="1:34" ht="13.5">
      <c r="A251" s="18" t="s">
        <v>2016</v>
      </c>
      <c r="B251" s="7" t="s">
        <v>1710</v>
      </c>
      <c r="C251" s="18" t="s">
        <v>33</v>
      </c>
      <c r="D251" s="32" t="s">
        <v>767</v>
      </c>
      <c r="E251" s="32" t="s">
        <v>690</v>
      </c>
      <c r="G251" s="32" t="s">
        <v>1039</v>
      </c>
      <c r="H251" s="32" t="s">
        <v>1416</v>
      </c>
      <c r="M251" s="32" t="s">
        <v>324</v>
      </c>
      <c r="T251" s="32" t="s">
        <v>2429</v>
      </c>
      <c r="V251" t="s">
        <v>3162</v>
      </c>
      <c r="W251" t="s">
        <v>3163</v>
      </c>
      <c r="AA251" t="s">
        <v>3998</v>
      </c>
      <c r="AE251" t="s">
        <v>3851</v>
      </c>
      <c r="AH251" t="s">
        <v>1754</v>
      </c>
    </row>
    <row r="252" spans="1:34" ht="13.5">
      <c r="A252" s="18" t="s">
        <v>1967</v>
      </c>
      <c r="B252" s="7" t="s">
        <v>1711</v>
      </c>
      <c r="C252" s="18" t="s">
        <v>91</v>
      </c>
      <c r="D252" s="32" t="s">
        <v>639</v>
      </c>
      <c r="E252" s="32" t="s">
        <v>691</v>
      </c>
      <c r="G252" s="32" t="s">
        <v>535</v>
      </c>
      <c r="H252" s="32" t="s">
        <v>1417</v>
      </c>
      <c r="M252" s="32" t="s">
        <v>325</v>
      </c>
      <c r="T252" s="32" t="s">
        <v>2430</v>
      </c>
      <c r="V252" t="s">
        <v>3164</v>
      </c>
      <c r="W252" t="s">
        <v>3165</v>
      </c>
      <c r="AA252" t="s">
        <v>3999</v>
      </c>
      <c r="AE252" t="s">
        <v>3852</v>
      </c>
      <c r="AH252" t="s">
        <v>1755</v>
      </c>
    </row>
    <row r="253" spans="1:34" ht="14">
      <c r="A253" s="19"/>
      <c r="B253" s="7" t="s">
        <v>1712</v>
      </c>
      <c r="C253" s="18" t="s">
        <v>405</v>
      </c>
      <c r="D253" s="32" t="s">
        <v>768</v>
      </c>
      <c r="E253" s="32" t="s">
        <v>692</v>
      </c>
      <c r="G253" s="32" t="s">
        <v>514</v>
      </c>
      <c r="H253" s="32" t="s">
        <v>1418</v>
      </c>
      <c r="M253" s="32" t="s">
        <v>326</v>
      </c>
      <c r="T253" s="32" t="s">
        <v>2431</v>
      </c>
      <c r="V253" t="s">
        <v>3166</v>
      </c>
      <c r="W253" t="s">
        <v>3167</v>
      </c>
      <c r="AA253" t="s">
        <v>4000</v>
      </c>
      <c r="AE253" t="s">
        <v>3853</v>
      </c>
      <c r="AH253" t="s">
        <v>1756</v>
      </c>
    </row>
    <row r="254" spans="1:34" ht="13.5">
      <c r="B254" s="7" t="s">
        <v>1713</v>
      </c>
      <c r="C254" s="18" t="s">
        <v>92</v>
      </c>
      <c r="D254" s="32" t="s">
        <v>640</v>
      </c>
      <c r="E254" s="32" t="s">
        <v>693</v>
      </c>
      <c r="G254" s="32" t="s">
        <v>515</v>
      </c>
      <c r="H254" s="32" t="s">
        <v>1419</v>
      </c>
      <c r="M254" s="32" t="s">
        <v>327</v>
      </c>
      <c r="T254" s="32" t="s">
        <v>2432</v>
      </c>
      <c r="V254" t="s">
        <v>3168</v>
      </c>
      <c r="W254" t="s">
        <v>3169</v>
      </c>
      <c r="AA254" t="s">
        <v>4001</v>
      </c>
      <c r="AE254" t="s">
        <v>3854</v>
      </c>
      <c r="AH254" t="s">
        <v>1757</v>
      </c>
    </row>
    <row r="255" spans="1:34" ht="13.5">
      <c r="B255" s="7" t="s">
        <v>1714</v>
      </c>
      <c r="C255" s="18" t="s">
        <v>93</v>
      </c>
      <c r="D255" s="32" t="s">
        <v>641</v>
      </c>
      <c r="E255" s="32" t="s">
        <v>809</v>
      </c>
      <c r="G255" s="32" t="s">
        <v>516</v>
      </c>
      <c r="H255" s="32" t="s">
        <v>526</v>
      </c>
      <c r="M255" s="32" t="s">
        <v>328</v>
      </c>
      <c r="T255" s="32" t="s">
        <v>2433</v>
      </c>
      <c r="V255" t="s">
        <v>3170</v>
      </c>
      <c r="W255" t="s">
        <v>3171</v>
      </c>
      <c r="AA255" t="s">
        <v>4002</v>
      </c>
      <c r="AE255" t="s">
        <v>3855</v>
      </c>
      <c r="AH255" t="s">
        <v>1758</v>
      </c>
    </row>
    <row r="256" spans="1:34" ht="13.5">
      <c r="B256" s="7" t="s">
        <v>1715</v>
      </c>
      <c r="C256" s="18" t="s">
        <v>406</v>
      </c>
      <c r="D256" s="32" t="s">
        <v>642</v>
      </c>
      <c r="E256" s="32" t="s">
        <v>533</v>
      </c>
      <c r="G256" s="32" t="s">
        <v>517</v>
      </c>
      <c r="H256" s="32" t="s">
        <v>40</v>
      </c>
      <c r="M256" s="32" t="s">
        <v>329</v>
      </c>
      <c r="T256" s="32" t="s">
        <v>2434</v>
      </c>
      <c r="V256" t="s">
        <v>3172</v>
      </c>
      <c r="W256" t="s">
        <v>3173</v>
      </c>
      <c r="AA256" t="s">
        <v>4003</v>
      </c>
      <c r="AE256" t="s">
        <v>3856</v>
      </c>
      <c r="AH256" t="s">
        <v>1759</v>
      </c>
    </row>
    <row r="257" spans="2:34" ht="13.5">
      <c r="B257" s="7" t="s">
        <v>1765</v>
      </c>
      <c r="C257" s="18" t="s">
        <v>407</v>
      </c>
      <c r="D257" s="32" t="s">
        <v>643</v>
      </c>
      <c r="E257" s="32" t="s">
        <v>882</v>
      </c>
      <c r="G257" s="32" t="s">
        <v>518</v>
      </c>
      <c r="H257" s="32" t="s">
        <v>44</v>
      </c>
      <c r="M257" s="32" t="s">
        <v>534</v>
      </c>
      <c r="T257" s="32" t="s">
        <v>2435</v>
      </c>
      <c r="V257" t="s">
        <v>3174</v>
      </c>
      <c r="W257" t="s">
        <v>3175</v>
      </c>
      <c r="AA257" t="s">
        <v>4004</v>
      </c>
      <c r="AE257" t="s">
        <v>3857</v>
      </c>
      <c r="AH257" t="s">
        <v>1760</v>
      </c>
    </row>
    <row r="258" spans="2:34" ht="13.5">
      <c r="B258" s="7" t="s">
        <v>1766</v>
      </c>
      <c r="C258" s="18" t="s">
        <v>94</v>
      </c>
      <c r="D258" s="32" t="s">
        <v>644</v>
      </c>
      <c r="E258" s="32" t="s">
        <v>883</v>
      </c>
      <c r="G258" s="32" t="s">
        <v>519</v>
      </c>
      <c r="H258" s="32" t="s">
        <v>39</v>
      </c>
      <c r="M258" s="32" t="s">
        <v>36</v>
      </c>
      <c r="T258" s="32" t="s">
        <v>2436</v>
      </c>
      <c r="V258" t="s">
        <v>3176</v>
      </c>
      <c r="W258" t="s">
        <v>3177</v>
      </c>
      <c r="AA258" t="s">
        <v>4005</v>
      </c>
      <c r="AE258" t="s">
        <v>3858</v>
      </c>
      <c r="AH258" t="s">
        <v>1763</v>
      </c>
    </row>
    <row r="259" spans="2:34" ht="13.5">
      <c r="B259" s="7" t="s">
        <v>1767</v>
      </c>
      <c r="C259" s="18" t="s">
        <v>95</v>
      </c>
      <c r="D259" s="32" t="s">
        <v>645</v>
      </c>
      <c r="E259" s="32" t="s">
        <v>884</v>
      </c>
      <c r="G259" s="32" t="s">
        <v>520</v>
      </c>
      <c r="H259" s="32" t="s">
        <v>41</v>
      </c>
      <c r="M259" s="32" t="s">
        <v>37</v>
      </c>
      <c r="T259" s="32" t="s">
        <v>2437</v>
      </c>
      <c r="V259" t="s">
        <v>3178</v>
      </c>
      <c r="W259" t="s">
        <v>3179</v>
      </c>
      <c r="AA259" t="s">
        <v>4006</v>
      </c>
      <c r="AE259" t="s">
        <v>3859</v>
      </c>
      <c r="AH259" t="s">
        <v>4963</v>
      </c>
    </row>
    <row r="260" spans="2:34" ht="13.5">
      <c r="B260" s="7" t="s">
        <v>1716</v>
      </c>
      <c r="C260" s="18" t="s">
        <v>408</v>
      </c>
      <c r="D260" s="32" t="s">
        <v>646</v>
      </c>
      <c r="E260" s="32" t="s">
        <v>885</v>
      </c>
      <c r="G260" s="32" t="s">
        <v>1197</v>
      </c>
      <c r="H260" s="32" t="s">
        <v>38</v>
      </c>
      <c r="M260" s="32" t="s">
        <v>353</v>
      </c>
      <c r="T260" s="32" t="s">
        <v>2438</v>
      </c>
      <c r="V260" t="s">
        <v>3180</v>
      </c>
      <c r="W260" t="s">
        <v>3181</v>
      </c>
      <c r="AA260" t="s">
        <v>4007</v>
      </c>
      <c r="AE260" t="s">
        <v>3860</v>
      </c>
      <c r="AH260" t="s">
        <v>1764</v>
      </c>
    </row>
    <row r="261" spans="2:34" ht="13.5">
      <c r="B261" s="7" t="s">
        <v>1717</v>
      </c>
      <c r="C261" s="18" t="s">
        <v>409</v>
      </c>
      <c r="D261" s="32" t="s">
        <v>647</v>
      </c>
      <c r="E261" s="32" t="s">
        <v>534</v>
      </c>
      <c r="G261" s="32" t="s">
        <v>1078</v>
      </c>
      <c r="H261" s="32" t="s">
        <v>29</v>
      </c>
      <c r="M261" s="32" t="s">
        <v>811</v>
      </c>
      <c r="T261" s="32" t="s">
        <v>2439</v>
      </c>
      <c r="V261" t="s">
        <v>3182</v>
      </c>
      <c r="W261" t="s">
        <v>3183</v>
      </c>
      <c r="AA261" t="s">
        <v>4008</v>
      </c>
      <c r="AE261" t="s">
        <v>3861</v>
      </c>
      <c r="AH261" t="s">
        <v>1765</v>
      </c>
    </row>
    <row r="262" spans="2:34" ht="13.5">
      <c r="B262" s="7" t="s">
        <v>1768</v>
      </c>
      <c r="C262" s="18" t="s">
        <v>410</v>
      </c>
      <c r="D262" s="32" t="s">
        <v>769</v>
      </c>
      <c r="E262" s="32" t="s">
        <v>36</v>
      </c>
      <c r="G262" s="32" t="s">
        <v>1079</v>
      </c>
      <c r="H262" s="32" t="s">
        <v>30</v>
      </c>
      <c r="M262" s="32" t="s">
        <v>330</v>
      </c>
      <c r="T262" s="32" t="s">
        <v>2440</v>
      </c>
      <c r="V262" t="s">
        <v>3184</v>
      </c>
      <c r="W262" t="s">
        <v>3185</v>
      </c>
      <c r="AA262" t="s">
        <v>4009</v>
      </c>
      <c r="AE262" t="s">
        <v>3862</v>
      </c>
      <c r="AH262" t="s">
        <v>1766</v>
      </c>
    </row>
    <row r="263" spans="2:34" ht="13.5">
      <c r="B263" s="7" t="s">
        <v>1718</v>
      </c>
      <c r="C263" s="18" t="s">
        <v>96</v>
      </c>
      <c r="D263" s="32" t="s">
        <v>770</v>
      </c>
      <c r="E263" s="32" t="s">
        <v>37</v>
      </c>
      <c r="G263" s="32" t="s">
        <v>1080</v>
      </c>
      <c r="H263" s="32" t="s">
        <v>1420</v>
      </c>
      <c r="M263" s="32" t="s">
        <v>331</v>
      </c>
      <c r="T263" s="32" t="s">
        <v>2441</v>
      </c>
      <c r="V263" t="s">
        <v>3186</v>
      </c>
      <c r="W263" t="s">
        <v>3187</v>
      </c>
      <c r="AA263" t="s">
        <v>4010</v>
      </c>
      <c r="AE263" t="s">
        <v>3863</v>
      </c>
      <c r="AH263" t="s">
        <v>1767</v>
      </c>
    </row>
    <row r="264" spans="2:34" ht="13.5">
      <c r="B264" s="7" t="s">
        <v>1719</v>
      </c>
      <c r="C264" s="18" t="s">
        <v>411</v>
      </c>
      <c r="D264" s="32" t="s">
        <v>771</v>
      </c>
      <c r="E264" s="32" t="s">
        <v>811</v>
      </c>
      <c r="G264" s="32" t="s">
        <v>1081</v>
      </c>
      <c r="H264" s="32" t="s">
        <v>1421</v>
      </c>
      <c r="M264" s="32" t="s">
        <v>332</v>
      </c>
      <c r="T264" s="32" t="s">
        <v>2442</v>
      </c>
      <c r="V264" t="s">
        <v>3188</v>
      </c>
      <c r="W264" t="s">
        <v>2699</v>
      </c>
      <c r="AA264" t="s">
        <v>4011</v>
      </c>
      <c r="AE264" t="s">
        <v>3864</v>
      </c>
      <c r="AH264" t="s">
        <v>1768</v>
      </c>
    </row>
    <row r="265" spans="2:34" ht="13.5">
      <c r="B265" s="7" t="s">
        <v>1533</v>
      </c>
      <c r="C265" s="18" t="s">
        <v>412</v>
      </c>
      <c r="D265" s="32" t="s">
        <v>772</v>
      </c>
      <c r="E265" s="32" t="s">
        <v>912</v>
      </c>
      <c r="G265" s="32" t="s">
        <v>1082</v>
      </c>
      <c r="H265" s="32" t="s">
        <v>1218</v>
      </c>
      <c r="M265" s="32" t="s">
        <v>333</v>
      </c>
      <c r="T265" s="32" t="s">
        <v>2443</v>
      </c>
      <c r="V265" t="s">
        <v>3189</v>
      </c>
      <c r="W265" t="s">
        <v>2700</v>
      </c>
      <c r="AA265" t="s">
        <v>4012</v>
      </c>
      <c r="AE265" t="s">
        <v>3865</v>
      </c>
      <c r="AH265" t="s">
        <v>4964</v>
      </c>
    </row>
    <row r="266" spans="2:34" ht="15.5">
      <c r="B266" s="7" t="s">
        <v>1720</v>
      </c>
      <c r="C266" s="18" t="s">
        <v>413</v>
      </c>
      <c r="D266" s="32" t="s">
        <v>648</v>
      </c>
      <c r="E266" s="32" t="s">
        <v>913</v>
      </c>
      <c r="G266" s="33"/>
      <c r="H266" s="32" t="s">
        <v>34</v>
      </c>
      <c r="M266" s="32" t="s">
        <v>334</v>
      </c>
      <c r="T266" s="32" t="s">
        <v>2444</v>
      </c>
      <c r="V266" t="s">
        <v>3190</v>
      </c>
      <c r="W266" t="s">
        <v>1735</v>
      </c>
      <c r="AA266" t="s">
        <v>4013</v>
      </c>
      <c r="AE266" t="s">
        <v>3866</v>
      </c>
      <c r="AH266" t="s">
        <v>1769</v>
      </c>
    </row>
    <row r="267" spans="2:34" ht="13.5">
      <c r="B267" s="7" t="s">
        <v>1721</v>
      </c>
      <c r="C267" s="18" t="s">
        <v>97</v>
      </c>
      <c r="D267" s="32" t="s">
        <v>649</v>
      </c>
      <c r="E267" s="32" t="s">
        <v>694</v>
      </c>
      <c r="H267" s="32" t="s">
        <v>510</v>
      </c>
      <c r="M267" s="32" t="s">
        <v>335</v>
      </c>
      <c r="T267" s="32" t="s">
        <v>2445</v>
      </c>
      <c r="V267" t="s">
        <v>3191</v>
      </c>
      <c r="W267" t="s">
        <v>1929</v>
      </c>
      <c r="AA267" t="s">
        <v>4014</v>
      </c>
      <c r="AE267" t="s">
        <v>3867</v>
      </c>
      <c r="AH267" t="s">
        <v>1770</v>
      </c>
    </row>
    <row r="268" spans="2:34" ht="13.5">
      <c r="B268" s="7" t="s">
        <v>1532</v>
      </c>
      <c r="C268" s="18" t="s">
        <v>98</v>
      </c>
      <c r="D268" s="32" t="s">
        <v>773</v>
      </c>
      <c r="E268" s="32" t="s">
        <v>816</v>
      </c>
      <c r="H268" s="32" t="s">
        <v>1219</v>
      </c>
      <c r="M268" s="32" t="s">
        <v>336</v>
      </c>
      <c r="T268" s="32" t="s">
        <v>2446</v>
      </c>
      <c r="V268" t="s">
        <v>3192</v>
      </c>
      <c r="W268" t="s">
        <v>3193</v>
      </c>
      <c r="AA268" t="s">
        <v>4015</v>
      </c>
      <c r="AE268" t="s">
        <v>1754</v>
      </c>
      <c r="AH268" t="s">
        <v>1771</v>
      </c>
    </row>
    <row r="269" spans="2:34" ht="13.5">
      <c r="B269" s="7" t="s">
        <v>1534</v>
      </c>
      <c r="C269" s="18" t="s">
        <v>99</v>
      </c>
      <c r="D269" s="32" t="s">
        <v>650</v>
      </c>
      <c r="E269" s="32" t="s">
        <v>886</v>
      </c>
      <c r="H269" s="32" t="s">
        <v>43</v>
      </c>
      <c r="M269" s="32" t="s">
        <v>354</v>
      </c>
      <c r="T269" s="32" t="s">
        <v>2447</v>
      </c>
      <c r="V269" t="s">
        <v>3194</v>
      </c>
      <c r="W269" t="s">
        <v>1736</v>
      </c>
      <c r="AA269" t="s">
        <v>4016</v>
      </c>
      <c r="AE269" t="s">
        <v>1755</v>
      </c>
      <c r="AH269" t="s">
        <v>1772</v>
      </c>
    </row>
    <row r="270" spans="2:34" ht="13.5">
      <c r="B270" s="7" t="s">
        <v>1531</v>
      </c>
      <c r="C270" s="18" t="s">
        <v>523</v>
      </c>
      <c r="D270" s="32" t="s">
        <v>651</v>
      </c>
      <c r="E270" s="32" t="s">
        <v>887</v>
      </c>
      <c r="H270" s="32" t="s">
        <v>527</v>
      </c>
      <c r="M270" s="32" t="s">
        <v>355</v>
      </c>
      <c r="T270" s="32" t="s">
        <v>2448</v>
      </c>
      <c r="V270" t="s">
        <v>3195</v>
      </c>
      <c r="W270" t="s">
        <v>1774</v>
      </c>
      <c r="AA270" t="s">
        <v>4017</v>
      </c>
      <c r="AE270" t="s">
        <v>1756</v>
      </c>
      <c r="AH270" t="s">
        <v>1773</v>
      </c>
    </row>
    <row r="271" spans="2:34" ht="13.5">
      <c r="B271" s="7" t="s">
        <v>1522</v>
      </c>
      <c r="C271" s="18" t="s">
        <v>524</v>
      </c>
      <c r="D271" s="32" t="s">
        <v>774</v>
      </c>
      <c r="E271" s="32" t="s">
        <v>914</v>
      </c>
      <c r="H271" s="32" t="s">
        <v>528</v>
      </c>
      <c r="M271" s="32" t="s">
        <v>356</v>
      </c>
      <c r="T271" s="32" t="s">
        <v>2449</v>
      </c>
      <c r="V271" t="s">
        <v>3196</v>
      </c>
      <c r="W271" t="s">
        <v>1954</v>
      </c>
      <c r="AA271" t="s">
        <v>4018</v>
      </c>
      <c r="AE271" t="s">
        <v>1757</v>
      </c>
      <c r="AH271" t="s">
        <v>1774</v>
      </c>
    </row>
    <row r="272" spans="2:34" ht="13.5">
      <c r="B272" s="7" t="s">
        <v>1523</v>
      </c>
      <c r="C272" s="18" t="s">
        <v>525</v>
      </c>
      <c r="D272" s="32" t="s">
        <v>775</v>
      </c>
      <c r="E272" s="32" t="s">
        <v>888</v>
      </c>
      <c r="H272" s="32" t="s">
        <v>1422</v>
      </c>
      <c r="M272" s="32" t="s">
        <v>357</v>
      </c>
      <c r="T272" s="32" t="s">
        <v>2450</v>
      </c>
      <c r="V272" t="s">
        <v>3197</v>
      </c>
      <c r="W272" t="s">
        <v>1510</v>
      </c>
      <c r="AA272" t="s">
        <v>4019</v>
      </c>
      <c r="AE272" t="s">
        <v>1758</v>
      </c>
      <c r="AH272" t="s">
        <v>1775</v>
      </c>
    </row>
    <row r="273" spans="2:34" ht="13.5">
      <c r="B273" s="7" t="s">
        <v>1514</v>
      </c>
      <c r="C273" s="18" t="s">
        <v>414</v>
      </c>
      <c r="D273" s="32" t="s">
        <v>776</v>
      </c>
      <c r="E273" s="32" t="s">
        <v>889</v>
      </c>
      <c r="H273" s="32" t="s">
        <v>1423</v>
      </c>
      <c r="M273" s="32" t="s">
        <v>358</v>
      </c>
      <c r="T273" s="32" t="s">
        <v>2451</v>
      </c>
      <c r="V273" t="s">
        <v>3198</v>
      </c>
      <c r="W273" t="s">
        <v>3199</v>
      </c>
      <c r="AA273" t="s">
        <v>4020</v>
      </c>
      <c r="AE273" t="s">
        <v>1759</v>
      </c>
      <c r="AH273" t="s">
        <v>1776</v>
      </c>
    </row>
    <row r="274" spans="2:34" ht="13.5">
      <c r="B274" s="7" t="s">
        <v>1722</v>
      </c>
      <c r="C274" s="18" t="s">
        <v>415</v>
      </c>
      <c r="D274" s="32" t="s">
        <v>652</v>
      </c>
      <c r="E274" s="32" t="s">
        <v>890</v>
      </c>
      <c r="H274" s="32" t="s">
        <v>511</v>
      </c>
      <c r="M274" s="32" t="s">
        <v>359</v>
      </c>
      <c r="T274" s="32" t="s">
        <v>1524</v>
      </c>
      <c r="V274" t="s">
        <v>3200</v>
      </c>
      <c r="W274" t="s">
        <v>2717</v>
      </c>
      <c r="AA274" t="s">
        <v>4021</v>
      </c>
      <c r="AE274" t="s">
        <v>1760</v>
      </c>
      <c r="AH274" t="s">
        <v>1777</v>
      </c>
    </row>
    <row r="275" spans="2:34" ht="13.5">
      <c r="B275" s="7" t="s">
        <v>1723</v>
      </c>
      <c r="C275" s="18" t="s">
        <v>100</v>
      </c>
      <c r="D275" s="32" t="s">
        <v>653</v>
      </c>
      <c r="E275" s="32" t="s">
        <v>891</v>
      </c>
      <c r="H275" s="32" t="s">
        <v>1424</v>
      </c>
      <c r="M275" s="32" t="s">
        <v>337</v>
      </c>
      <c r="T275" s="32" t="s">
        <v>1764</v>
      </c>
      <c r="V275" t="s">
        <v>3201</v>
      </c>
      <c r="W275" t="s">
        <v>3202</v>
      </c>
      <c r="AA275" t="s">
        <v>4022</v>
      </c>
      <c r="AE275" t="s">
        <v>2832</v>
      </c>
    </row>
    <row r="276" spans="2:34" ht="13.5">
      <c r="B276" s="7" t="s">
        <v>1724</v>
      </c>
      <c r="C276" s="18" t="s">
        <v>526</v>
      </c>
      <c r="D276" s="32" t="s">
        <v>654</v>
      </c>
      <c r="E276" s="32" t="s">
        <v>892</v>
      </c>
      <c r="H276" s="32" t="s">
        <v>35</v>
      </c>
      <c r="M276" s="32" t="s">
        <v>338</v>
      </c>
      <c r="T276" s="32" t="s">
        <v>1676</v>
      </c>
      <c r="V276" t="s">
        <v>3203</v>
      </c>
      <c r="W276" t="s">
        <v>2719</v>
      </c>
      <c r="AA276" t="s">
        <v>4023</v>
      </c>
      <c r="AE276" s="18" t="s">
        <v>3006</v>
      </c>
    </row>
    <row r="277" spans="2:34" ht="13.5">
      <c r="B277" s="7" t="s">
        <v>1527</v>
      </c>
      <c r="C277" s="18" t="s">
        <v>416</v>
      </c>
      <c r="D277" s="32" t="s">
        <v>655</v>
      </c>
      <c r="E277" s="32" t="s">
        <v>893</v>
      </c>
      <c r="H277" s="32" t="s">
        <v>51</v>
      </c>
      <c r="M277" s="32" t="s">
        <v>339</v>
      </c>
      <c r="T277" s="32" t="s">
        <v>2452</v>
      </c>
      <c r="V277" t="s">
        <v>3204</v>
      </c>
      <c r="W277" t="s">
        <v>2974</v>
      </c>
      <c r="AA277" t="s">
        <v>4024</v>
      </c>
    </row>
    <row r="278" spans="2:34" ht="13.5">
      <c r="B278" s="7" t="s">
        <v>1725</v>
      </c>
      <c r="C278" s="18" t="s">
        <v>40</v>
      </c>
      <c r="D278" s="32" t="s">
        <v>656</v>
      </c>
      <c r="E278" s="32" t="s">
        <v>894</v>
      </c>
      <c r="H278" s="32" t="s">
        <v>529</v>
      </c>
      <c r="M278" s="32" t="s">
        <v>340</v>
      </c>
      <c r="T278" s="32" t="s">
        <v>1525</v>
      </c>
      <c r="V278" t="s">
        <v>3205</v>
      </c>
      <c r="W278" t="s">
        <v>2977</v>
      </c>
      <c r="AA278" t="s">
        <v>4025</v>
      </c>
    </row>
    <row r="279" spans="2:34" ht="13.5">
      <c r="B279" s="7" t="s">
        <v>1583</v>
      </c>
      <c r="C279" s="18" t="s">
        <v>44</v>
      </c>
      <c r="D279" s="32" t="s">
        <v>657</v>
      </c>
      <c r="E279" s="32" t="s">
        <v>895</v>
      </c>
      <c r="H279" s="32" t="s">
        <v>530</v>
      </c>
      <c r="M279" s="32" t="s">
        <v>341</v>
      </c>
      <c r="T279" s="32" t="s">
        <v>2453</v>
      </c>
      <c r="V279" t="s">
        <v>3206</v>
      </c>
      <c r="W279" t="s">
        <v>2720</v>
      </c>
      <c r="AA279" t="s">
        <v>4026</v>
      </c>
    </row>
    <row r="280" spans="2:34" ht="13.5">
      <c r="B280" s="7" t="s">
        <v>1726</v>
      </c>
      <c r="C280" s="18" t="s">
        <v>39</v>
      </c>
      <c r="D280" s="32" t="s">
        <v>658</v>
      </c>
      <c r="E280" s="32" t="s">
        <v>896</v>
      </c>
      <c r="H280" s="32" t="s">
        <v>24</v>
      </c>
      <c r="M280" s="32" t="s">
        <v>1039</v>
      </c>
      <c r="T280" s="32" t="s">
        <v>2454</v>
      </c>
      <c r="V280" t="s">
        <v>3207</v>
      </c>
      <c r="W280" t="s">
        <v>1775</v>
      </c>
      <c r="AA280" t="s">
        <v>4027</v>
      </c>
    </row>
    <row r="281" spans="2:34" ht="13.5">
      <c r="B281" s="7" t="s">
        <v>1727</v>
      </c>
      <c r="C281" s="18" t="s">
        <v>41</v>
      </c>
      <c r="D281" s="32" t="s">
        <v>777</v>
      </c>
      <c r="E281" s="32" t="s">
        <v>897</v>
      </c>
      <c r="H281" s="32" t="s">
        <v>28</v>
      </c>
      <c r="M281" s="32" t="s">
        <v>360</v>
      </c>
      <c r="T281" s="32" t="s">
        <v>2455</v>
      </c>
      <c r="V281" t="s">
        <v>3208</v>
      </c>
      <c r="W281" t="s">
        <v>1776</v>
      </c>
      <c r="AA281" t="s">
        <v>4028</v>
      </c>
    </row>
    <row r="282" spans="2:34" ht="13.5">
      <c r="B282" s="7" t="s">
        <v>1728</v>
      </c>
      <c r="C282" s="18" t="s">
        <v>38</v>
      </c>
      <c r="D282" s="32" t="s">
        <v>659</v>
      </c>
      <c r="E282" s="32" t="s">
        <v>898</v>
      </c>
      <c r="H282" s="32" t="s">
        <v>25</v>
      </c>
      <c r="M282" s="32" t="s">
        <v>361</v>
      </c>
      <c r="T282" s="32" t="s">
        <v>2456</v>
      </c>
      <c r="V282" t="s">
        <v>3209</v>
      </c>
      <c r="W282" t="s">
        <v>1529</v>
      </c>
      <c r="AA282" t="s">
        <v>4029</v>
      </c>
    </row>
    <row r="283" spans="2:34" ht="13.5">
      <c r="B283" s="7" t="s">
        <v>1584</v>
      </c>
      <c r="C283" s="18" t="s">
        <v>29</v>
      </c>
      <c r="D283" s="32" t="s">
        <v>778</v>
      </c>
      <c r="E283" s="32" t="s">
        <v>899</v>
      </c>
      <c r="H283" s="32" t="s">
        <v>26</v>
      </c>
      <c r="M283" s="32" t="s">
        <v>362</v>
      </c>
      <c r="T283" s="32" t="s">
        <v>2457</v>
      </c>
      <c r="V283" t="s">
        <v>3210</v>
      </c>
      <c r="W283" t="s">
        <v>1530</v>
      </c>
      <c r="AA283" t="s">
        <v>4030</v>
      </c>
    </row>
    <row r="284" spans="2:34" ht="13.5">
      <c r="B284" s="7" t="s">
        <v>1729</v>
      </c>
      <c r="C284" s="18" t="s">
        <v>30</v>
      </c>
      <c r="D284" s="32" t="s">
        <v>779</v>
      </c>
      <c r="E284" s="32" t="s">
        <v>900</v>
      </c>
      <c r="H284" s="32" t="s">
        <v>27</v>
      </c>
      <c r="M284" s="32" t="s">
        <v>363</v>
      </c>
      <c r="T284" s="32" t="s">
        <v>2458</v>
      </c>
      <c r="V284" t="s">
        <v>3211</v>
      </c>
      <c r="W284" t="s">
        <v>3212</v>
      </c>
      <c r="AA284" t="s">
        <v>4031</v>
      </c>
    </row>
    <row r="285" spans="2:34" ht="13.5">
      <c r="B285" s="7" t="s">
        <v>1730</v>
      </c>
      <c r="C285" s="18" t="s">
        <v>417</v>
      </c>
      <c r="D285" s="32" t="s">
        <v>780</v>
      </c>
      <c r="E285" s="32" t="s">
        <v>901</v>
      </c>
      <c r="H285" s="32" t="s">
        <v>1220</v>
      </c>
      <c r="M285" s="32" t="s">
        <v>364</v>
      </c>
      <c r="T285" s="32" t="s">
        <v>2459</v>
      </c>
      <c r="V285" t="s">
        <v>3213</v>
      </c>
      <c r="W285" t="s">
        <v>3214</v>
      </c>
      <c r="AA285" t="s">
        <v>4032</v>
      </c>
    </row>
    <row r="286" spans="2:34" ht="13.5">
      <c r="B286" s="7" t="s">
        <v>1731</v>
      </c>
      <c r="C286" s="18" t="s">
        <v>418</v>
      </c>
      <c r="D286" s="32" t="s">
        <v>781</v>
      </c>
      <c r="E286" s="32" t="s">
        <v>902</v>
      </c>
      <c r="H286" s="32" t="s">
        <v>1221</v>
      </c>
      <c r="M286" s="32" t="s">
        <v>535</v>
      </c>
      <c r="T286" s="32" t="s">
        <v>2460</v>
      </c>
      <c r="V286" t="s">
        <v>3215</v>
      </c>
      <c r="W286" t="s">
        <v>3216</v>
      </c>
      <c r="AA286" t="s">
        <v>4033</v>
      </c>
    </row>
    <row r="287" spans="2:34" ht="13.5">
      <c r="B287" s="7" t="s">
        <v>1769</v>
      </c>
      <c r="C287" s="18" t="s">
        <v>419</v>
      </c>
      <c r="D287" s="32" t="s">
        <v>660</v>
      </c>
      <c r="E287" s="32" t="s">
        <v>915</v>
      </c>
      <c r="H287" s="32" t="s">
        <v>531</v>
      </c>
      <c r="M287" s="32" t="s">
        <v>514</v>
      </c>
      <c r="T287" s="32" t="s">
        <v>2461</v>
      </c>
      <c r="V287" t="s">
        <v>3217</v>
      </c>
      <c r="W287" t="s">
        <v>2810</v>
      </c>
      <c r="AA287" t="s">
        <v>4034</v>
      </c>
    </row>
    <row r="288" spans="2:34" ht="13.5">
      <c r="B288" s="7" t="s">
        <v>1585</v>
      </c>
      <c r="C288" s="18" t="s">
        <v>101</v>
      </c>
      <c r="D288" s="32" t="s">
        <v>661</v>
      </c>
      <c r="E288" s="32" t="s">
        <v>903</v>
      </c>
      <c r="H288" s="32" t="s">
        <v>115</v>
      </c>
      <c r="M288" s="32" t="s">
        <v>515</v>
      </c>
      <c r="T288" s="32" t="s">
        <v>2462</v>
      </c>
      <c r="V288" t="s">
        <v>3218</v>
      </c>
      <c r="W288" t="s">
        <v>1777</v>
      </c>
      <c r="AA288" t="s">
        <v>4035</v>
      </c>
    </row>
    <row r="289" spans="2:27" ht="13.5">
      <c r="B289" s="7" t="s">
        <v>1586</v>
      </c>
      <c r="C289" s="18" t="s">
        <v>420</v>
      </c>
      <c r="D289" s="32" t="s">
        <v>782</v>
      </c>
      <c r="E289" s="32" t="s">
        <v>904</v>
      </c>
      <c r="H289" s="32" t="s">
        <v>1425</v>
      </c>
      <c r="M289" s="32" t="s">
        <v>516</v>
      </c>
      <c r="T289" s="32" t="s">
        <v>2463</v>
      </c>
      <c r="V289" t="s">
        <v>3219</v>
      </c>
      <c r="W289" t="s">
        <v>1754</v>
      </c>
      <c r="AA289" t="s">
        <v>4036</v>
      </c>
    </row>
    <row r="290" spans="2:27" ht="13.5">
      <c r="B290" s="7" t="s">
        <v>1770</v>
      </c>
      <c r="C290" s="18" t="s">
        <v>34</v>
      </c>
      <c r="D290" s="32" t="s">
        <v>783</v>
      </c>
      <c r="E290" s="32" t="s">
        <v>905</v>
      </c>
      <c r="H290" s="32" t="s">
        <v>1426</v>
      </c>
      <c r="M290" s="32" t="s">
        <v>517</v>
      </c>
      <c r="T290" s="32" t="s">
        <v>2464</v>
      </c>
      <c r="V290" t="s">
        <v>3220</v>
      </c>
      <c r="W290" t="s">
        <v>1755</v>
      </c>
      <c r="AA290" t="s">
        <v>4037</v>
      </c>
    </row>
    <row r="291" spans="2:27" ht="13.5">
      <c r="B291" s="7" t="s">
        <v>1732</v>
      </c>
      <c r="C291" s="18" t="s">
        <v>510</v>
      </c>
      <c r="D291" s="32" t="s">
        <v>784</v>
      </c>
      <c r="E291" s="32" t="s">
        <v>906</v>
      </c>
      <c r="H291" s="32" t="s">
        <v>1427</v>
      </c>
      <c r="M291" s="32" t="s">
        <v>518</v>
      </c>
      <c r="T291" s="32" t="s">
        <v>2465</v>
      </c>
      <c r="V291" t="s">
        <v>3221</v>
      </c>
      <c r="W291" t="s">
        <v>1756</v>
      </c>
      <c r="AA291" t="s">
        <v>4038</v>
      </c>
    </row>
    <row r="292" spans="2:27" ht="13.5">
      <c r="B292" s="7" t="s">
        <v>1733</v>
      </c>
      <c r="C292" s="18" t="s">
        <v>102</v>
      </c>
      <c r="D292" s="32" t="s">
        <v>662</v>
      </c>
      <c r="E292" s="32" t="s">
        <v>907</v>
      </c>
      <c r="H292" s="32" t="s">
        <v>1428</v>
      </c>
      <c r="M292" s="32" t="s">
        <v>519</v>
      </c>
      <c r="T292" s="32" t="s">
        <v>2466</v>
      </c>
      <c r="V292" t="s">
        <v>3222</v>
      </c>
      <c r="W292" t="s">
        <v>1757</v>
      </c>
      <c r="AA292" t="s">
        <v>4039</v>
      </c>
    </row>
    <row r="293" spans="2:27" ht="13.5">
      <c r="B293" s="7" t="s">
        <v>1528</v>
      </c>
      <c r="C293" s="18" t="s">
        <v>103</v>
      </c>
      <c r="D293" s="32" t="s">
        <v>512</v>
      </c>
      <c r="E293" s="32" t="s">
        <v>908</v>
      </c>
      <c r="H293" s="32" t="s">
        <v>1429</v>
      </c>
      <c r="M293" s="32" t="s">
        <v>520</v>
      </c>
      <c r="T293" s="32" t="s">
        <v>2467</v>
      </c>
      <c r="V293" t="s">
        <v>3223</v>
      </c>
      <c r="W293" t="s">
        <v>1758</v>
      </c>
      <c r="AA293" t="s">
        <v>4040</v>
      </c>
    </row>
    <row r="294" spans="2:27" ht="15.5">
      <c r="B294" s="7" t="s">
        <v>1771</v>
      </c>
      <c r="C294" s="18" t="s">
        <v>43</v>
      </c>
      <c r="D294" s="32" t="s">
        <v>52</v>
      </c>
      <c r="E294" s="32" t="s">
        <v>909</v>
      </c>
      <c r="H294" s="32" t="s">
        <v>1430</v>
      </c>
      <c r="M294" s="33"/>
      <c r="T294" s="32" t="s">
        <v>2468</v>
      </c>
      <c r="V294" t="s">
        <v>3224</v>
      </c>
      <c r="W294" t="s">
        <v>1759</v>
      </c>
      <c r="AA294" t="s">
        <v>4041</v>
      </c>
    </row>
    <row r="295" spans="2:27" ht="13.5">
      <c r="B295" s="7" t="s">
        <v>1772</v>
      </c>
      <c r="C295" s="18" t="s">
        <v>527</v>
      </c>
      <c r="D295" s="32" t="s">
        <v>785</v>
      </c>
      <c r="E295" s="32" t="s">
        <v>910</v>
      </c>
      <c r="H295" s="32" t="s">
        <v>1431</v>
      </c>
      <c r="T295" s="32" t="s">
        <v>2469</v>
      </c>
      <c r="V295" t="s">
        <v>3225</v>
      </c>
      <c r="W295" t="s">
        <v>1760</v>
      </c>
      <c r="AA295" t="s">
        <v>4042</v>
      </c>
    </row>
    <row r="296" spans="2:27" ht="13.5">
      <c r="B296" s="7" t="s">
        <v>1517</v>
      </c>
      <c r="C296" s="18" t="s">
        <v>421</v>
      </c>
      <c r="D296" s="32" t="s">
        <v>786</v>
      </c>
      <c r="E296" s="32" t="s">
        <v>128</v>
      </c>
      <c r="H296" s="32" t="s">
        <v>512</v>
      </c>
      <c r="T296" s="32" t="s">
        <v>1526</v>
      </c>
      <c r="V296" t="s">
        <v>3226</v>
      </c>
      <c r="W296" t="s">
        <v>2814</v>
      </c>
      <c r="AA296" t="s">
        <v>4043</v>
      </c>
    </row>
    <row r="297" spans="2:27" ht="13.5">
      <c r="B297" s="7" t="s">
        <v>1521</v>
      </c>
      <c r="C297" s="18" t="s">
        <v>422</v>
      </c>
      <c r="D297" s="32" t="s">
        <v>787</v>
      </c>
      <c r="E297" s="32" t="s">
        <v>818</v>
      </c>
      <c r="H297" s="32" t="s">
        <v>52</v>
      </c>
      <c r="T297" s="32" t="s">
        <v>2470</v>
      </c>
      <c r="V297" t="s">
        <v>3227</v>
      </c>
      <c r="W297" t="s">
        <v>2815</v>
      </c>
      <c r="AA297" t="s">
        <v>4044</v>
      </c>
    </row>
    <row r="298" spans="2:27" ht="13.5">
      <c r="B298" s="7" t="s">
        <v>1518</v>
      </c>
      <c r="C298" s="18" t="s">
        <v>423</v>
      </c>
      <c r="D298" s="32" t="s">
        <v>663</v>
      </c>
      <c r="E298" s="32" t="s">
        <v>819</v>
      </c>
      <c r="H298" s="32" t="s">
        <v>1432</v>
      </c>
      <c r="T298" s="32" t="s">
        <v>2471</v>
      </c>
      <c r="V298" t="s">
        <v>3228</v>
      </c>
      <c r="W298" t="s">
        <v>3229</v>
      </c>
      <c r="AA298" t="s">
        <v>4045</v>
      </c>
    </row>
    <row r="299" spans="2:27" ht="13.5">
      <c r="B299" s="7" t="s">
        <v>1519</v>
      </c>
      <c r="C299" s="18" t="s">
        <v>104</v>
      </c>
      <c r="D299" s="32" t="s">
        <v>664</v>
      </c>
      <c r="E299" s="32" t="s">
        <v>821</v>
      </c>
      <c r="H299" s="32" t="s">
        <v>513</v>
      </c>
      <c r="T299" s="32" t="s">
        <v>1576</v>
      </c>
      <c r="V299" t="s">
        <v>3230</v>
      </c>
      <c r="W299" t="s">
        <v>3231</v>
      </c>
      <c r="AA299" t="s">
        <v>1540</v>
      </c>
    </row>
    <row r="300" spans="2:27" ht="13.5">
      <c r="B300" s="7" t="s">
        <v>1520</v>
      </c>
      <c r="C300" s="18" t="s">
        <v>105</v>
      </c>
      <c r="D300" s="32" t="s">
        <v>665</v>
      </c>
      <c r="E300" s="32" t="s">
        <v>916</v>
      </c>
      <c r="H300" s="32" t="s">
        <v>532</v>
      </c>
      <c r="T300" s="32" t="s">
        <v>2472</v>
      </c>
      <c r="V300" t="s">
        <v>3232</v>
      </c>
      <c r="W300" t="s">
        <v>3233</v>
      </c>
      <c r="AA300" t="s">
        <v>1541</v>
      </c>
    </row>
    <row r="301" spans="2:27" ht="13.5">
      <c r="B301" s="7" t="s">
        <v>1587</v>
      </c>
      <c r="C301" s="18" t="s">
        <v>424</v>
      </c>
      <c r="D301" s="32" t="s">
        <v>666</v>
      </c>
      <c r="E301" s="32" t="s">
        <v>535</v>
      </c>
      <c r="H301" s="32" t="s">
        <v>121</v>
      </c>
      <c r="T301" s="32" t="s">
        <v>1578</v>
      </c>
      <c r="V301" t="s">
        <v>3234</v>
      </c>
      <c r="W301" t="s">
        <v>3235</v>
      </c>
      <c r="AA301" t="s">
        <v>1539</v>
      </c>
    </row>
    <row r="302" spans="2:27" ht="13.5">
      <c r="B302" s="7" t="s">
        <v>1588</v>
      </c>
      <c r="C302" s="18" t="s">
        <v>425</v>
      </c>
      <c r="D302" s="32" t="s">
        <v>667</v>
      </c>
      <c r="E302" s="32" t="s">
        <v>514</v>
      </c>
      <c r="H302" s="32" t="s">
        <v>1222</v>
      </c>
      <c r="T302" s="32" t="s">
        <v>2473</v>
      </c>
      <c r="V302" t="s">
        <v>3236</v>
      </c>
      <c r="W302" t="s">
        <v>2832</v>
      </c>
      <c r="AA302" t="s">
        <v>1538</v>
      </c>
    </row>
    <row r="303" spans="2:27" ht="13.5">
      <c r="B303" s="7" t="s">
        <v>1589</v>
      </c>
      <c r="C303" s="18" t="s">
        <v>426</v>
      </c>
      <c r="D303" s="32" t="s">
        <v>668</v>
      </c>
      <c r="E303" s="32" t="s">
        <v>515</v>
      </c>
      <c r="H303" s="32" t="s">
        <v>1223</v>
      </c>
      <c r="T303" s="32" t="s">
        <v>2474</v>
      </c>
      <c r="V303" t="s">
        <v>3237</v>
      </c>
      <c r="W303" s="32" t="s">
        <v>3006</v>
      </c>
      <c r="AA303" t="s">
        <v>1537</v>
      </c>
    </row>
    <row r="304" spans="2:27" ht="13.5">
      <c r="B304" s="7" t="s">
        <v>1590</v>
      </c>
      <c r="C304" s="18" t="s">
        <v>427</v>
      </c>
      <c r="D304" s="32" t="s">
        <v>513</v>
      </c>
      <c r="E304" s="32" t="s">
        <v>516</v>
      </c>
      <c r="H304" s="32" t="s">
        <v>1224</v>
      </c>
      <c r="T304" s="32" t="s">
        <v>1515</v>
      </c>
      <c r="V304" t="s">
        <v>3238</v>
      </c>
      <c r="AA304" t="s">
        <v>1526</v>
      </c>
    </row>
    <row r="305" spans="2:27" ht="13.5">
      <c r="B305" s="7" t="s">
        <v>1591</v>
      </c>
      <c r="C305" s="18" t="s">
        <v>428</v>
      </c>
      <c r="D305" s="32" t="s">
        <v>532</v>
      </c>
      <c r="E305" s="32" t="s">
        <v>517</v>
      </c>
      <c r="H305" s="32" t="s">
        <v>1225</v>
      </c>
      <c r="T305" s="32" t="s">
        <v>2475</v>
      </c>
      <c r="V305" t="s">
        <v>3239</v>
      </c>
      <c r="AA305" t="s">
        <v>1576</v>
      </c>
    </row>
    <row r="306" spans="2:27" ht="13.5">
      <c r="B306" s="7" t="s">
        <v>1592</v>
      </c>
      <c r="C306" s="18" t="s">
        <v>429</v>
      </c>
      <c r="D306" s="32" t="s">
        <v>669</v>
      </c>
      <c r="E306" s="32" t="s">
        <v>518</v>
      </c>
      <c r="H306" s="32" t="s">
        <v>1226</v>
      </c>
      <c r="T306" s="32" t="s">
        <v>1579</v>
      </c>
      <c r="V306" t="s">
        <v>3240</v>
      </c>
      <c r="AA306" t="s">
        <v>4046</v>
      </c>
    </row>
    <row r="307" spans="2:27" ht="13.5">
      <c r="B307" s="7" t="s">
        <v>1593</v>
      </c>
      <c r="C307" s="18" t="s">
        <v>106</v>
      </c>
      <c r="D307" s="32" t="s">
        <v>121</v>
      </c>
      <c r="E307" s="32" t="s">
        <v>519</v>
      </c>
      <c r="H307" s="32" t="s">
        <v>1227</v>
      </c>
      <c r="T307" s="32" t="s">
        <v>1948</v>
      </c>
      <c r="V307" t="s">
        <v>3241</v>
      </c>
      <c r="AA307" t="s">
        <v>4047</v>
      </c>
    </row>
    <row r="308" spans="2:27" ht="13.5">
      <c r="B308" s="7" t="s">
        <v>1594</v>
      </c>
      <c r="C308" s="18" t="s">
        <v>107</v>
      </c>
      <c r="D308" s="32" t="s">
        <v>788</v>
      </c>
      <c r="E308" s="32" t="s">
        <v>520</v>
      </c>
      <c r="H308" s="32" t="s">
        <v>1433</v>
      </c>
      <c r="T308" s="32" t="s">
        <v>1581</v>
      </c>
      <c r="V308" t="s">
        <v>3242</v>
      </c>
      <c r="AA308" t="s">
        <v>4048</v>
      </c>
    </row>
    <row r="309" spans="2:27" ht="13.5">
      <c r="B309" s="7" t="s">
        <v>1595</v>
      </c>
      <c r="C309" s="18" t="s">
        <v>430</v>
      </c>
      <c r="D309" s="32" t="s">
        <v>789</v>
      </c>
      <c r="E309" s="32" t="s">
        <v>703</v>
      </c>
      <c r="H309" s="32" t="s">
        <v>533</v>
      </c>
      <c r="T309" s="32" t="s">
        <v>2476</v>
      </c>
      <c r="V309" t="s">
        <v>3243</v>
      </c>
      <c r="AA309" t="s">
        <v>4049</v>
      </c>
    </row>
    <row r="310" spans="2:27" ht="13.5">
      <c r="B310" s="7" t="s">
        <v>1596</v>
      </c>
      <c r="C310" s="18" t="s">
        <v>431</v>
      </c>
      <c r="D310" s="32" t="s">
        <v>790</v>
      </c>
      <c r="E310" s="32" t="s">
        <v>704</v>
      </c>
      <c r="H310" s="32" t="s">
        <v>1434</v>
      </c>
      <c r="T310" s="32" t="s">
        <v>1704</v>
      </c>
      <c r="V310" t="s">
        <v>3244</v>
      </c>
      <c r="AA310" t="s">
        <v>4050</v>
      </c>
    </row>
    <row r="311" spans="2:27" ht="15.5">
      <c r="B311" s="7" t="s">
        <v>1597</v>
      </c>
      <c r="C311" s="18" t="s">
        <v>432</v>
      </c>
      <c r="D311" s="32" t="s">
        <v>791</v>
      </c>
      <c r="E311" s="33"/>
      <c r="H311" s="32" t="s">
        <v>1435</v>
      </c>
      <c r="T311" s="32" t="s">
        <v>1705</v>
      </c>
      <c r="V311" t="s">
        <v>3245</v>
      </c>
      <c r="AA311" t="s">
        <v>4051</v>
      </c>
    </row>
    <row r="312" spans="2:27" ht="13.5">
      <c r="B312" s="7" t="s">
        <v>1773</v>
      </c>
      <c r="C312" s="18" t="s">
        <v>433</v>
      </c>
      <c r="D312" s="32" t="s">
        <v>792</v>
      </c>
      <c r="H312" s="32" t="s">
        <v>1436</v>
      </c>
      <c r="T312" s="32" t="s">
        <v>1582</v>
      </c>
      <c r="V312" t="s">
        <v>3246</v>
      </c>
      <c r="AA312" t="s">
        <v>4052</v>
      </c>
    </row>
    <row r="313" spans="2:27" ht="13.5">
      <c r="B313" s="7" t="s">
        <v>1598</v>
      </c>
      <c r="C313" s="18" t="s">
        <v>434</v>
      </c>
      <c r="D313" s="32" t="s">
        <v>793</v>
      </c>
      <c r="H313" s="32" t="s">
        <v>1437</v>
      </c>
      <c r="T313" s="32" t="s">
        <v>2477</v>
      </c>
      <c r="V313" t="s">
        <v>3247</v>
      </c>
      <c r="AA313" t="s">
        <v>4053</v>
      </c>
    </row>
    <row r="314" spans="2:27" ht="13.5">
      <c r="B314" s="7" t="s">
        <v>1599</v>
      </c>
      <c r="C314" s="18" t="s">
        <v>435</v>
      </c>
      <c r="D314" s="32" t="s">
        <v>670</v>
      </c>
      <c r="H314" s="32" t="s">
        <v>1438</v>
      </c>
      <c r="T314" s="32" t="s">
        <v>2478</v>
      </c>
      <c r="V314" t="s">
        <v>3248</v>
      </c>
      <c r="AA314" t="s">
        <v>4054</v>
      </c>
    </row>
    <row r="315" spans="2:27" ht="13.5">
      <c r="B315" s="7" t="s">
        <v>1600</v>
      </c>
      <c r="C315" s="18" t="s">
        <v>528</v>
      </c>
      <c r="D315" s="32" t="s">
        <v>671</v>
      </c>
      <c r="H315" s="32" t="s">
        <v>534</v>
      </c>
      <c r="T315" s="32" t="s">
        <v>2479</v>
      </c>
      <c r="V315" t="s">
        <v>3249</v>
      </c>
      <c r="AA315" t="s">
        <v>4055</v>
      </c>
    </row>
    <row r="316" spans="2:27" ht="13.5">
      <c r="B316" s="7" t="s">
        <v>1601</v>
      </c>
      <c r="C316" s="18" t="s">
        <v>436</v>
      </c>
      <c r="D316" s="32" t="s">
        <v>794</v>
      </c>
      <c r="H316" s="32" t="s">
        <v>36</v>
      </c>
      <c r="T316" s="32" t="s">
        <v>2480</v>
      </c>
      <c r="V316" t="s">
        <v>3250</v>
      </c>
      <c r="AA316" t="s">
        <v>4056</v>
      </c>
    </row>
    <row r="317" spans="2:27" ht="13.5">
      <c r="B317" s="7" t="s">
        <v>1602</v>
      </c>
      <c r="C317" s="18" t="s">
        <v>437</v>
      </c>
      <c r="D317" s="32" t="s">
        <v>672</v>
      </c>
      <c r="H317" s="32" t="s">
        <v>37</v>
      </c>
      <c r="T317" s="32" t="s">
        <v>2481</v>
      </c>
      <c r="V317" t="s">
        <v>3251</v>
      </c>
      <c r="AA317" t="s">
        <v>4057</v>
      </c>
    </row>
    <row r="318" spans="2:27" ht="13.5">
      <c r="B318" s="7" t="s">
        <v>1603</v>
      </c>
      <c r="C318" s="18" t="s">
        <v>438</v>
      </c>
      <c r="D318" s="32" t="s">
        <v>673</v>
      </c>
      <c r="H318" s="32" t="s">
        <v>1439</v>
      </c>
      <c r="T318" s="32" t="s">
        <v>2482</v>
      </c>
      <c r="V318" t="s">
        <v>3252</v>
      </c>
      <c r="AA318" t="s">
        <v>4058</v>
      </c>
    </row>
    <row r="319" spans="2:27" ht="13.5">
      <c r="B319" s="7" t="s">
        <v>1604</v>
      </c>
      <c r="C319" s="18" t="s">
        <v>108</v>
      </c>
      <c r="D319" s="32" t="s">
        <v>795</v>
      </c>
      <c r="H319" s="32" t="s">
        <v>127</v>
      </c>
      <c r="T319" s="32" t="s">
        <v>2483</v>
      </c>
      <c r="V319" t="s">
        <v>3253</v>
      </c>
      <c r="AA319" t="s">
        <v>4059</v>
      </c>
    </row>
    <row r="320" spans="2:27" ht="13.5">
      <c r="B320" s="7" t="s">
        <v>1734</v>
      </c>
      <c r="C320" s="18" t="s">
        <v>109</v>
      </c>
      <c r="D320" s="32" t="s">
        <v>796</v>
      </c>
      <c r="H320" s="32" t="s">
        <v>128</v>
      </c>
      <c r="T320" s="32" t="s">
        <v>2484</v>
      </c>
      <c r="V320" t="s">
        <v>3254</v>
      </c>
      <c r="AA320" t="s">
        <v>1578</v>
      </c>
    </row>
    <row r="321" spans="2:27" ht="13.5">
      <c r="B321" s="7" t="s">
        <v>1735</v>
      </c>
      <c r="C321" s="18" t="s">
        <v>110</v>
      </c>
      <c r="D321" s="32" t="s">
        <v>797</v>
      </c>
      <c r="H321" s="32" t="s">
        <v>1440</v>
      </c>
      <c r="T321" s="32" t="s">
        <v>2485</v>
      </c>
      <c r="V321" t="s">
        <v>3255</v>
      </c>
      <c r="AA321" t="s">
        <v>2475</v>
      </c>
    </row>
    <row r="322" spans="2:27" ht="13.5">
      <c r="B322" s="7" t="s">
        <v>1511</v>
      </c>
      <c r="C322" s="18" t="s">
        <v>511</v>
      </c>
      <c r="D322" s="32" t="s">
        <v>674</v>
      </c>
      <c r="H322" s="32" t="s">
        <v>1441</v>
      </c>
      <c r="T322" s="32" t="s">
        <v>2486</v>
      </c>
      <c r="V322" t="s">
        <v>3256</v>
      </c>
      <c r="AA322" t="s">
        <v>1579</v>
      </c>
    </row>
    <row r="323" spans="2:27" ht="13.5">
      <c r="B323" s="7" t="s">
        <v>1605</v>
      </c>
      <c r="C323" s="18" t="s">
        <v>111</v>
      </c>
      <c r="D323" s="32" t="s">
        <v>675</v>
      </c>
      <c r="H323" s="32" t="s">
        <v>1442</v>
      </c>
      <c r="T323" s="32" t="s">
        <v>2487</v>
      </c>
      <c r="V323" t="s">
        <v>3257</v>
      </c>
      <c r="AA323" t="s">
        <v>1948</v>
      </c>
    </row>
    <row r="324" spans="2:27" ht="13.5">
      <c r="B324" s="7" t="s">
        <v>1736</v>
      </c>
      <c r="C324" s="18" t="s">
        <v>112</v>
      </c>
      <c r="D324" s="32" t="s">
        <v>676</v>
      </c>
      <c r="H324" s="32" t="s">
        <v>1443</v>
      </c>
      <c r="T324" s="32" t="s">
        <v>2488</v>
      </c>
      <c r="V324" t="s">
        <v>3258</v>
      </c>
      <c r="AA324" t="s">
        <v>4060</v>
      </c>
    </row>
    <row r="325" spans="2:27" ht="13.5">
      <c r="B325" s="7" t="s">
        <v>1737</v>
      </c>
      <c r="C325" s="18" t="s">
        <v>113</v>
      </c>
      <c r="D325" s="32" t="s">
        <v>677</v>
      </c>
      <c r="H325" s="32" t="s">
        <v>1444</v>
      </c>
      <c r="T325" s="32" t="s">
        <v>2489</v>
      </c>
      <c r="V325" t="s">
        <v>3259</v>
      </c>
      <c r="AA325" t="s">
        <v>4061</v>
      </c>
    </row>
    <row r="326" spans="2:27" ht="13.5">
      <c r="B326" s="7" t="s">
        <v>1774</v>
      </c>
      <c r="C326" s="18" t="s">
        <v>114</v>
      </c>
      <c r="D326" s="32" t="s">
        <v>678</v>
      </c>
      <c r="H326" s="32" t="s">
        <v>535</v>
      </c>
      <c r="T326" s="32" t="s">
        <v>2490</v>
      </c>
      <c r="V326" t="s">
        <v>3260</v>
      </c>
      <c r="AA326" t="s">
        <v>4062</v>
      </c>
    </row>
    <row r="327" spans="2:27" ht="13.5">
      <c r="B327" s="7" t="s">
        <v>1510</v>
      </c>
      <c r="C327" s="18" t="s">
        <v>35</v>
      </c>
      <c r="D327" s="32" t="s">
        <v>679</v>
      </c>
      <c r="H327" s="32" t="s">
        <v>1228</v>
      </c>
      <c r="T327" s="32" t="s">
        <v>2491</v>
      </c>
      <c r="V327" t="s">
        <v>3261</v>
      </c>
      <c r="AA327" t="s">
        <v>4063</v>
      </c>
    </row>
    <row r="328" spans="2:27" ht="13.5">
      <c r="B328" s="7" t="s">
        <v>1513</v>
      </c>
      <c r="C328" s="18" t="s">
        <v>439</v>
      </c>
      <c r="D328" s="32" t="s">
        <v>680</v>
      </c>
      <c r="H328" s="32" t="s">
        <v>514</v>
      </c>
      <c r="T328" s="32" t="s">
        <v>2492</v>
      </c>
      <c r="V328" t="s">
        <v>3262</v>
      </c>
      <c r="AA328" t="s">
        <v>4064</v>
      </c>
    </row>
    <row r="329" spans="2:27" ht="13.5">
      <c r="B329" s="7" t="s">
        <v>1738</v>
      </c>
      <c r="C329" s="18" t="s">
        <v>51</v>
      </c>
      <c r="D329" s="32" t="s">
        <v>798</v>
      </c>
      <c r="H329" s="32" t="s">
        <v>515</v>
      </c>
      <c r="T329" s="32" t="s">
        <v>2493</v>
      </c>
      <c r="V329" t="s">
        <v>3263</v>
      </c>
      <c r="AA329" t="s">
        <v>1581</v>
      </c>
    </row>
    <row r="330" spans="2:27" ht="13.5">
      <c r="B330" s="7" t="s">
        <v>1739</v>
      </c>
      <c r="C330" s="18" t="s">
        <v>529</v>
      </c>
      <c r="D330" s="32" t="s">
        <v>681</v>
      </c>
      <c r="H330" s="32" t="s">
        <v>516</v>
      </c>
      <c r="T330" s="32" t="s">
        <v>2494</v>
      </c>
      <c r="V330" t="s">
        <v>3264</v>
      </c>
      <c r="AA330" t="s">
        <v>4065</v>
      </c>
    </row>
    <row r="331" spans="2:27" ht="13.5">
      <c r="B331" s="7" t="s">
        <v>1740</v>
      </c>
      <c r="C331" s="18" t="s">
        <v>530</v>
      </c>
      <c r="D331" s="32" t="s">
        <v>799</v>
      </c>
      <c r="H331" s="32" t="s">
        <v>517</v>
      </c>
      <c r="T331" s="32" t="s">
        <v>2495</v>
      </c>
      <c r="V331" t="s">
        <v>3265</v>
      </c>
      <c r="AA331" t="s">
        <v>1765</v>
      </c>
    </row>
    <row r="332" spans="2:27" ht="13.5">
      <c r="B332" s="7" t="s">
        <v>1606</v>
      </c>
      <c r="C332" s="18" t="s">
        <v>440</v>
      </c>
      <c r="D332" s="32" t="s">
        <v>800</v>
      </c>
      <c r="H332" s="32" t="s">
        <v>518</v>
      </c>
      <c r="T332" s="32" t="s">
        <v>2496</v>
      </c>
      <c r="V332" t="s">
        <v>3266</v>
      </c>
      <c r="AA332" t="s">
        <v>1766</v>
      </c>
    </row>
    <row r="333" spans="2:27" ht="13.5">
      <c r="B333" s="7" t="s">
        <v>1775</v>
      </c>
      <c r="C333" s="18" t="s">
        <v>441</v>
      </c>
      <c r="D333" s="32" t="s">
        <v>801</v>
      </c>
      <c r="H333" s="32" t="s">
        <v>519</v>
      </c>
      <c r="T333" s="32" t="s">
        <v>2497</v>
      </c>
      <c r="V333" t="s">
        <v>3267</v>
      </c>
      <c r="AA333" t="s">
        <v>1767</v>
      </c>
    </row>
    <row r="334" spans="2:27" ht="13.5">
      <c r="B334" s="7" t="s">
        <v>1607</v>
      </c>
      <c r="C334" s="18" t="s">
        <v>442</v>
      </c>
      <c r="D334" s="32" t="s">
        <v>802</v>
      </c>
      <c r="H334" s="32" t="s">
        <v>520</v>
      </c>
      <c r="T334" s="32" t="s">
        <v>2498</v>
      </c>
      <c r="V334" t="s">
        <v>3268</v>
      </c>
      <c r="AA334" t="s">
        <v>4066</v>
      </c>
    </row>
    <row r="335" spans="2:27" ht="13.5">
      <c r="B335" s="7" t="s">
        <v>1741</v>
      </c>
      <c r="C335" s="18" t="s">
        <v>443</v>
      </c>
      <c r="D335" s="32" t="s">
        <v>682</v>
      </c>
      <c r="H335" s="32" t="s">
        <v>1445</v>
      </c>
      <c r="T335" s="32" t="s">
        <v>2499</v>
      </c>
      <c r="V335" t="s">
        <v>3269</v>
      </c>
      <c r="AA335" t="s">
        <v>4067</v>
      </c>
    </row>
    <row r="336" spans="2:27" ht="13.5">
      <c r="B336" s="7" t="s">
        <v>1742</v>
      </c>
      <c r="C336" s="18" t="s">
        <v>21</v>
      </c>
      <c r="D336" s="32" t="s">
        <v>683</v>
      </c>
      <c r="H336" s="32" t="s">
        <v>1446</v>
      </c>
      <c r="T336" s="32" t="s">
        <v>2500</v>
      </c>
      <c r="V336" t="s">
        <v>3270</v>
      </c>
      <c r="AA336" t="s">
        <v>4068</v>
      </c>
    </row>
    <row r="337" spans="2:27" ht="13.5">
      <c r="B337" s="7" t="s">
        <v>1743</v>
      </c>
      <c r="C337" s="18" t="s">
        <v>20</v>
      </c>
      <c r="D337" s="32" t="s">
        <v>803</v>
      </c>
      <c r="H337" s="32" t="s">
        <v>1229</v>
      </c>
      <c r="T337" s="32" t="s">
        <v>2501</v>
      </c>
      <c r="V337" t="s">
        <v>3271</v>
      </c>
      <c r="AA337" t="s">
        <v>4069</v>
      </c>
    </row>
    <row r="338" spans="2:27" ht="13.5">
      <c r="B338" s="7" t="s">
        <v>1744</v>
      </c>
      <c r="C338" s="18" t="s">
        <v>22</v>
      </c>
      <c r="D338" s="32" t="s">
        <v>804</v>
      </c>
      <c r="H338" s="32" t="s">
        <v>1230</v>
      </c>
      <c r="T338" s="32" t="s">
        <v>2502</v>
      </c>
      <c r="V338" t="s">
        <v>3272</v>
      </c>
      <c r="AA338" t="s">
        <v>4070</v>
      </c>
    </row>
    <row r="339" spans="2:27" ht="13.5">
      <c r="B339" s="7" t="s">
        <v>1745</v>
      </c>
      <c r="C339" s="18" t="s">
        <v>19</v>
      </c>
      <c r="D339" s="32" t="s">
        <v>805</v>
      </c>
      <c r="H339" s="32" t="s">
        <v>1231</v>
      </c>
      <c r="T339" s="32" t="s">
        <v>2503</v>
      </c>
      <c r="V339" t="s">
        <v>3273</v>
      </c>
      <c r="AA339" t="s">
        <v>4071</v>
      </c>
    </row>
    <row r="340" spans="2:27" ht="13.5">
      <c r="B340" s="7" t="s">
        <v>1746</v>
      </c>
      <c r="C340" s="18" t="s">
        <v>24</v>
      </c>
      <c r="D340" s="32" t="s">
        <v>684</v>
      </c>
      <c r="H340" s="32" t="s">
        <v>1232</v>
      </c>
      <c r="T340" s="32" t="s">
        <v>2504</v>
      </c>
      <c r="V340" t="s">
        <v>3274</v>
      </c>
      <c r="AA340" t="s">
        <v>1768</v>
      </c>
    </row>
    <row r="341" spans="2:27" ht="13.5">
      <c r="B341" s="7" t="s">
        <v>1747</v>
      </c>
      <c r="C341" s="18" t="s">
        <v>28</v>
      </c>
      <c r="D341" s="32" t="s">
        <v>806</v>
      </c>
      <c r="H341" s="32" t="s">
        <v>1233</v>
      </c>
      <c r="T341" s="32" t="s">
        <v>2505</v>
      </c>
      <c r="V341" t="s">
        <v>3275</v>
      </c>
      <c r="AA341" t="s">
        <v>4072</v>
      </c>
    </row>
    <row r="342" spans="2:27" ht="13.5">
      <c r="B342" s="7" t="s">
        <v>1655</v>
      </c>
      <c r="C342" s="18" t="s">
        <v>25</v>
      </c>
      <c r="D342" s="32" t="s">
        <v>685</v>
      </c>
      <c r="H342" s="32" t="s">
        <v>1234</v>
      </c>
      <c r="T342" s="32" t="s">
        <v>2506</v>
      </c>
      <c r="V342" t="s">
        <v>3276</v>
      </c>
      <c r="AA342" t="s">
        <v>1533</v>
      </c>
    </row>
    <row r="343" spans="2:27" ht="15.5">
      <c r="B343" s="7" t="s">
        <v>1656</v>
      </c>
      <c r="C343" s="18" t="s">
        <v>26</v>
      </c>
      <c r="D343" s="32" t="s">
        <v>686</v>
      </c>
      <c r="H343" s="33"/>
      <c r="T343" s="32" t="s">
        <v>2507</v>
      </c>
      <c r="V343" t="s">
        <v>3277</v>
      </c>
      <c r="AA343" t="s">
        <v>2570</v>
      </c>
    </row>
    <row r="344" spans="2:27" ht="13.5">
      <c r="B344" s="7" t="s">
        <v>1657</v>
      </c>
      <c r="C344" s="18" t="s">
        <v>27</v>
      </c>
      <c r="D344" s="32" t="s">
        <v>687</v>
      </c>
      <c r="T344" s="32" t="s">
        <v>2508</v>
      </c>
      <c r="V344" t="s">
        <v>3278</v>
      </c>
      <c r="AA344" t="s">
        <v>1927</v>
      </c>
    </row>
    <row r="345" spans="2:27" ht="13.5">
      <c r="B345" s="7" t="s">
        <v>1658</v>
      </c>
      <c r="C345" s="18" t="s">
        <v>531</v>
      </c>
      <c r="D345" s="32" t="s">
        <v>688</v>
      </c>
      <c r="T345" s="32" t="s">
        <v>2509</v>
      </c>
      <c r="V345" t="s">
        <v>3279</v>
      </c>
      <c r="AA345" t="s">
        <v>1532</v>
      </c>
    </row>
    <row r="346" spans="2:27" ht="13.5">
      <c r="B346" s="7" t="s">
        <v>1659</v>
      </c>
      <c r="C346" s="18" t="s">
        <v>115</v>
      </c>
      <c r="D346" s="32" t="s">
        <v>689</v>
      </c>
      <c r="T346" s="32" t="s">
        <v>2510</v>
      </c>
      <c r="V346" t="s">
        <v>3280</v>
      </c>
      <c r="AA346" t="s">
        <v>2571</v>
      </c>
    </row>
    <row r="347" spans="2:27" ht="13.5">
      <c r="B347" s="7" t="s">
        <v>1660</v>
      </c>
      <c r="C347" s="18" t="s">
        <v>444</v>
      </c>
      <c r="D347" s="32" t="s">
        <v>690</v>
      </c>
      <c r="T347" s="32" t="s">
        <v>2511</v>
      </c>
      <c r="V347" t="s">
        <v>3281</v>
      </c>
      <c r="AA347" t="s">
        <v>1534</v>
      </c>
    </row>
    <row r="348" spans="2:27" ht="13.5">
      <c r="B348" s="7" t="s">
        <v>1661</v>
      </c>
      <c r="C348" s="18" t="s">
        <v>445</v>
      </c>
      <c r="D348" s="32" t="s">
        <v>691</v>
      </c>
      <c r="T348" s="32" t="s">
        <v>2512</v>
      </c>
      <c r="V348" t="s">
        <v>3282</v>
      </c>
      <c r="AA348" t="s">
        <v>2572</v>
      </c>
    </row>
    <row r="349" spans="2:27" ht="13.5">
      <c r="B349" s="7" t="s">
        <v>1662</v>
      </c>
      <c r="C349" s="18" t="s">
        <v>446</v>
      </c>
      <c r="D349" s="32" t="s">
        <v>692</v>
      </c>
      <c r="T349" s="32" t="s">
        <v>2513</v>
      </c>
      <c r="V349" t="s">
        <v>3283</v>
      </c>
      <c r="AA349" t="s">
        <v>1531</v>
      </c>
    </row>
    <row r="350" spans="2:27" ht="13.5">
      <c r="B350" s="7" t="s">
        <v>1663</v>
      </c>
      <c r="C350" s="18" t="s">
        <v>447</v>
      </c>
      <c r="D350" s="32" t="s">
        <v>807</v>
      </c>
      <c r="T350" s="32" t="s">
        <v>2514</v>
      </c>
      <c r="V350" t="s">
        <v>3284</v>
      </c>
      <c r="AA350" t="s">
        <v>2573</v>
      </c>
    </row>
    <row r="351" spans="2:27" ht="13.5">
      <c r="B351" s="7" t="s">
        <v>1664</v>
      </c>
      <c r="C351" s="18" t="s">
        <v>448</v>
      </c>
      <c r="D351" s="32" t="s">
        <v>693</v>
      </c>
      <c r="T351" s="32" t="s">
        <v>2515</v>
      </c>
      <c r="V351" t="s">
        <v>3285</v>
      </c>
      <c r="AA351" t="s">
        <v>1522</v>
      </c>
    </row>
    <row r="352" spans="2:27" ht="13.5">
      <c r="B352" s="7" t="s">
        <v>1748</v>
      </c>
      <c r="C352" s="18" t="s">
        <v>116</v>
      </c>
      <c r="D352" s="32" t="s">
        <v>808</v>
      </c>
      <c r="T352" s="32" t="s">
        <v>2516</v>
      </c>
      <c r="V352" t="s">
        <v>3286</v>
      </c>
      <c r="AA352" t="s">
        <v>2574</v>
      </c>
    </row>
    <row r="353" spans="2:27" ht="13.5">
      <c r="B353" s="7" t="s">
        <v>1749</v>
      </c>
      <c r="C353" s="18" t="s">
        <v>449</v>
      </c>
      <c r="D353" s="32" t="s">
        <v>809</v>
      </c>
      <c r="T353" s="32" t="s">
        <v>2517</v>
      </c>
      <c r="V353" t="s">
        <v>3287</v>
      </c>
      <c r="AA353" t="s">
        <v>1523</v>
      </c>
    </row>
    <row r="354" spans="2:27" ht="13.5">
      <c r="B354" s="7" t="s">
        <v>1776</v>
      </c>
      <c r="C354" s="18" t="s">
        <v>450</v>
      </c>
      <c r="D354" s="32" t="s">
        <v>533</v>
      </c>
      <c r="T354" s="32" t="s">
        <v>2518</v>
      </c>
      <c r="V354" t="s">
        <v>3288</v>
      </c>
      <c r="AA354" t="s">
        <v>2575</v>
      </c>
    </row>
    <row r="355" spans="2:27" ht="13.5">
      <c r="B355" s="7" t="s">
        <v>1529</v>
      </c>
      <c r="C355" s="18" t="s">
        <v>451</v>
      </c>
      <c r="D355" s="32" t="s">
        <v>534</v>
      </c>
      <c r="T355" s="32" t="s">
        <v>2519</v>
      </c>
      <c r="V355" t="s">
        <v>3289</v>
      </c>
      <c r="AA355" t="s">
        <v>4073</v>
      </c>
    </row>
    <row r="356" spans="2:27" ht="13.5">
      <c r="B356" s="7" t="s">
        <v>1530</v>
      </c>
      <c r="C356" s="18" t="s">
        <v>452</v>
      </c>
      <c r="D356" s="32" t="s">
        <v>36</v>
      </c>
      <c r="T356" s="32" t="s">
        <v>2520</v>
      </c>
      <c r="V356" t="s">
        <v>3290</v>
      </c>
      <c r="AA356" t="s">
        <v>1527</v>
      </c>
    </row>
    <row r="357" spans="2:27" ht="13.5">
      <c r="B357" s="7" t="s">
        <v>1608</v>
      </c>
      <c r="C357" s="18" t="s">
        <v>453</v>
      </c>
      <c r="D357" s="32" t="s">
        <v>37</v>
      </c>
      <c r="T357" s="32" t="s">
        <v>2521</v>
      </c>
      <c r="V357" t="s">
        <v>1540</v>
      </c>
      <c r="AA357" t="s">
        <v>1725</v>
      </c>
    </row>
    <row r="358" spans="2:27" ht="13.5">
      <c r="B358" s="7" t="s">
        <v>1487</v>
      </c>
      <c r="C358" s="18" t="s">
        <v>117</v>
      </c>
      <c r="D358" s="32" t="s">
        <v>810</v>
      </c>
      <c r="T358" s="32" t="s">
        <v>2522</v>
      </c>
      <c r="V358" t="s">
        <v>1541</v>
      </c>
      <c r="AA358" t="s">
        <v>1926</v>
      </c>
    </row>
    <row r="359" spans="2:27" ht="13.5">
      <c r="B359" s="7" t="s">
        <v>1488</v>
      </c>
      <c r="C359" s="18" t="s">
        <v>118</v>
      </c>
      <c r="D359" s="32" t="s">
        <v>811</v>
      </c>
      <c r="T359" s="32" t="s">
        <v>2523</v>
      </c>
      <c r="V359" t="s">
        <v>1539</v>
      </c>
      <c r="AA359" t="s">
        <v>1769</v>
      </c>
    </row>
    <row r="360" spans="2:27" ht="13.5">
      <c r="B360" s="7" t="s">
        <v>1489</v>
      </c>
      <c r="C360" s="18" t="s">
        <v>454</v>
      </c>
      <c r="D360" s="32" t="s">
        <v>812</v>
      </c>
      <c r="T360" s="32" t="s">
        <v>2524</v>
      </c>
      <c r="V360" t="s">
        <v>1538</v>
      </c>
      <c r="AA360" t="s">
        <v>2595</v>
      </c>
    </row>
    <row r="361" spans="2:27" ht="13.5">
      <c r="B361" s="7" t="s">
        <v>1490</v>
      </c>
      <c r="C361" s="18" t="s">
        <v>455</v>
      </c>
      <c r="D361" s="32" t="s">
        <v>813</v>
      </c>
      <c r="T361" s="32" t="s">
        <v>2525</v>
      </c>
      <c r="V361" t="s">
        <v>1537</v>
      </c>
      <c r="AA361" t="s">
        <v>2596</v>
      </c>
    </row>
    <row r="362" spans="2:27" ht="13.5">
      <c r="B362" s="7" t="s">
        <v>1491</v>
      </c>
      <c r="C362" s="18" t="s">
        <v>456</v>
      </c>
      <c r="D362" s="32" t="s">
        <v>694</v>
      </c>
      <c r="T362" s="32" t="s">
        <v>2526</v>
      </c>
      <c r="V362" t="s">
        <v>1526</v>
      </c>
      <c r="AA362" t="s">
        <v>1770</v>
      </c>
    </row>
    <row r="363" spans="2:27" ht="13.5">
      <c r="B363" s="7" t="s">
        <v>1492</v>
      </c>
      <c r="C363" s="18" t="s">
        <v>457</v>
      </c>
      <c r="D363" s="32" t="s">
        <v>814</v>
      </c>
      <c r="T363" s="32" t="s">
        <v>2527</v>
      </c>
      <c r="V363" t="s">
        <v>3291</v>
      </c>
      <c r="AA363" t="s">
        <v>4074</v>
      </c>
    </row>
    <row r="364" spans="2:27" ht="13.5">
      <c r="B364" s="7" t="s">
        <v>1493</v>
      </c>
      <c r="C364" s="18" t="s">
        <v>458</v>
      </c>
      <c r="D364" s="32" t="s">
        <v>815</v>
      </c>
      <c r="T364" s="32" t="s">
        <v>2528</v>
      </c>
      <c r="V364" t="s">
        <v>1576</v>
      </c>
      <c r="AA364" t="s">
        <v>2597</v>
      </c>
    </row>
    <row r="365" spans="2:27" ht="13.5">
      <c r="B365" s="7" t="s">
        <v>1494</v>
      </c>
      <c r="C365" s="18" t="s">
        <v>119</v>
      </c>
      <c r="D365" s="32" t="s">
        <v>816</v>
      </c>
      <c r="T365" s="32" t="s">
        <v>2529</v>
      </c>
      <c r="V365" t="s">
        <v>1578</v>
      </c>
      <c r="AA365" t="s">
        <v>1733</v>
      </c>
    </row>
    <row r="366" spans="2:27" ht="13.5">
      <c r="B366" s="7" t="s">
        <v>1495</v>
      </c>
      <c r="C366" s="18" t="s">
        <v>120</v>
      </c>
      <c r="D366" s="32" t="s">
        <v>695</v>
      </c>
      <c r="T366" s="32" t="s">
        <v>2530</v>
      </c>
      <c r="V366" t="s">
        <v>2475</v>
      </c>
      <c r="AA366" t="s">
        <v>1528</v>
      </c>
    </row>
    <row r="367" spans="2:27" ht="13.5">
      <c r="B367" s="7" t="s">
        <v>1496</v>
      </c>
      <c r="C367" s="18" t="s">
        <v>512</v>
      </c>
      <c r="D367" s="32" t="s">
        <v>127</v>
      </c>
      <c r="T367" s="32" t="s">
        <v>2531</v>
      </c>
      <c r="V367" t="s">
        <v>1579</v>
      </c>
      <c r="AA367" t="s">
        <v>1928</v>
      </c>
    </row>
    <row r="368" spans="2:27" ht="13.5">
      <c r="B368" s="7" t="s">
        <v>1497</v>
      </c>
      <c r="C368" s="18" t="s">
        <v>52</v>
      </c>
      <c r="D368" s="32" t="s">
        <v>128</v>
      </c>
      <c r="T368" s="32" t="s">
        <v>2532</v>
      </c>
      <c r="V368" t="s">
        <v>1948</v>
      </c>
      <c r="AA368" t="s">
        <v>2949</v>
      </c>
    </row>
    <row r="369" spans="2:27" ht="13.5">
      <c r="B369" s="7" t="s">
        <v>1498</v>
      </c>
      <c r="C369" s="18" t="s">
        <v>459</v>
      </c>
      <c r="D369" s="32" t="s">
        <v>817</v>
      </c>
      <c r="T369" s="32" t="s">
        <v>2533</v>
      </c>
      <c r="V369" t="s">
        <v>3292</v>
      </c>
      <c r="AA369" t="s">
        <v>1771</v>
      </c>
    </row>
    <row r="370" spans="2:27" ht="13.5">
      <c r="B370" s="7" t="s">
        <v>1499</v>
      </c>
      <c r="C370" s="18" t="s">
        <v>460</v>
      </c>
      <c r="D370" s="32" t="s">
        <v>696</v>
      </c>
      <c r="T370" s="32" t="s">
        <v>2534</v>
      </c>
      <c r="V370" t="s">
        <v>3293</v>
      </c>
      <c r="AA370" t="s">
        <v>1772</v>
      </c>
    </row>
    <row r="371" spans="2:27" ht="13.5">
      <c r="B371" s="7" t="s">
        <v>1500</v>
      </c>
      <c r="C371" s="18" t="s">
        <v>461</v>
      </c>
      <c r="D371" s="32" t="s">
        <v>818</v>
      </c>
      <c r="T371" s="32" t="s">
        <v>2535</v>
      </c>
      <c r="V371" t="s">
        <v>3294</v>
      </c>
      <c r="AA371" t="s">
        <v>4075</v>
      </c>
    </row>
    <row r="372" spans="2:27" ht="13.5">
      <c r="B372" s="7" t="s">
        <v>1501</v>
      </c>
      <c r="C372" s="18" t="s">
        <v>462</v>
      </c>
      <c r="D372" s="32" t="s">
        <v>819</v>
      </c>
      <c r="T372" s="32" t="s">
        <v>2536</v>
      </c>
      <c r="V372" t="s">
        <v>3295</v>
      </c>
      <c r="AA372" t="s">
        <v>1517</v>
      </c>
    </row>
    <row r="373" spans="2:27" ht="13.5">
      <c r="B373" s="7" t="s">
        <v>1502</v>
      </c>
      <c r="C373" s="18" t="s">
        <v>463</v>
      </c>
      <c r="D373" s="32" t="s">
        <v>820</v>
      </c>
      <c r="T373" s="32" t="s">
        <v>2537</v>
      </c>
      <c r="V373" t="s">
        <v>3296</v>
      </c>
      <c r="AA373" t="s">
        <v>1521</v>
      </c>
    </row>
    <row r="374" spans="2:27" ht="13.5">
      <c r="B374" s="7" t="s">
        <v>1503</v>
      </c>
      <c r="C374" s="18" t="s">
        <v>464</v>
      </c>
      <c r="D374" s="32" t="s">
        <v>821</v>
      </c>
      <c r="T374" s="32" t="s">
        <v>2538</v>
      </c>
      <c r="V374" t="s">
        <v>3297</v>
      </c>
      <c r="AA374" t="s">
        <v>1518</v>
      </c>
    </row>
    <row r="375" spans="2:27" ht="13.5">
      <c r="B375" s="7" t="s">
        <v>1504</v>
      </c>
      <c r="C375" s="18" t="s">
        <v>465</v>
      </c>
      <c r="D375" s="32" t="s">
        <v>822</v>
      </c>
      <c r="T375" s="32" t="s">
        <v>1765</v>
      </c>
      <c r="V375" t="s">
        <v>3298</v>
      </c>
      <c r="AA375" t="s">
        <v>1519</v>
      </c>
    </row>
    <row r="376" spans="2:27" ht="13.5">
      <c r="B376" s="7" t="s">
        <v>1505</v>
      </c>
      <c r="C376" s="18" t="s">
        <v>513</v>
      </c>
      <c r="D376" s="32" t="s">
        <v>535</v>
      </c>
      <c r="T376" s="32" t="s">
        <v>1766</v>
      </c>
      <c r="V376" t="s">
        <v>1581</v>
      </c>
      <c r="AA376" t="s">
        <v>1520</v>
      </c>
    </row>
    <row r="377" spans="2:27" ht="13.5">
      <c r="B377" s="7" t="s">
        <v>1506</v>
      </c>
      <c r="C377" s="18" t="s">
        <v>532</v>
      </c>
      <c r="D377" s="32" t="s">
        <v>697</v>
      </c>
      <c r="T377" s="32" t="s">
        <v>1767</v>
      </c>
      <c r="V377" t="s">
        <v>3299</v>
      </c>
      <c r="AA377" t="s">
        <v>1773</v>
      </c>
    </row>
    <row r="378" spans="2:27" ht="13.5">
      <c r="B378" s="7" t="s">
        <v>1750</v>
      </c>
      <c r="C378" s="18" t="s">
        <v>121</v>
      </c>
      <c r="D378" s="32" t="s">
        <v>823</v>
      </c>
      <c r="T378" s="32" t="s">
        <v>2539</v>
      </c>
      <c r="V378" t="s">
        <v>3300</v>
      </c>
      <c r="AA378" t="s">
        <v>4076</v>
      </c>
    </row>
    <row r="379" spans="2:27" ht="13.5">
      <c r="B379" s="7" t="s">
        <v>1751</v>
      </c>
      <c r="C379" s="18" t="s">
        <v>466</v>
      </c>
      <c r="D379" s="32" t="s">
        <v>824</v>
      </c>
      <c r="T379" s="32" t="s">
        <v>2540</v>
      </c>
      <c r="V379" t="s">
        <v>3301</v>
      </c>
      <c r="AA379" t="s">
        <v>4077</v>
      </c>
    </row>
    <row r="380" spans="2:27" ht="13.5">
      <c r="B380" s="7" t="s">
        <v>1752</v>
      </c>
      <c r="C380" s="18" t="s">
        <v>122</v>
      </c>
      <c r="D380" s="32" t="s">
        <v>825</v>
      </c>
      <c r="T380" s="32" t="s">
        <v>2541</v>
      </c>
      <c r="V380" t="s">
        <v>3302</v>
      </c>
      <c r="AA380" t="s">
        <v>4078</v>
      </c>
    </row>
    <row r="381" spans="2:27" ht="13.5">
      <c r="B381" s="7" t="s">
        <v>1753</v>
      </c>
      <c r="C381" s="18" t="s">
        <v>123</v>
      </c>
      <c r="D381" s="32" t="s">
        <v>698</v>
      </c>
      <c r="T381" s="32" t="s">
        <v>2542</v>
      </c>
      <c r="V381" t="s">
        <v>3303</v>
      </c>
      <c r="AA381" t="s">
        <v>4079</v>
      </c>
    </row>
    <row r="382" spans="2:27" ht="13.5">
      <c r="B382" s="7" t="s">
        <v>1777</v>
      </c>
      <c r="C382" s="18" t="s">
        <v>467</v>
      </c>
      <c r="D382" s="32" t="s">
        <v>514</v>
      </c>
      <c r="T382" s="32" t="s">
        <v>2543</v>
      </c>
      <c r="V382" t="s">
        <v>3304</v>
      </c>
      <c r="AA382" t="s">
        <v>4080</v>
      </c>
    </row>
    <row r="383" spans="2:27" ht="13.5">
      <c r="B383" s="7" t="s">
        <v>1609</v>
      </c>
      <c r="C383" s="18" t="s">
        <v>468</v>
      </c>
      <c r="D383" s="32" t="s">
        <v>515</v>
      </c>
      <c r="T383" s="32" t="s">
        <v>2544</v>
      </c>
      <c r="V383" t="s">
        <v>3305</v>
      </c>
      <c r="AA383" t="s">
        <v>4081</v>
      </c>
    </row>
    <row r="384" spans="2:27" ht="13.5">
      <c r="B384" s="7" t="s">
        <v>1754</v>
      </c>
      <c r="C384" s="18" t="s">
        <v>469</v>
      </c>
      <c r="D384" s="32" t="s">
        <v>516</v>
      </c>
      <c r="T384" s="32" t="s">
        <v>2545</v>
      </c>
      <c r="V384" t="s">
        <v>3306</v>
      </c>
      <c r="AA384" t="s">
        <v>4082</v>
      </c>
    </row>
    <row r="385" spans="2:27" ht="13.5">
      <c r="B385" s="7" t="s">
        <v>1755</v>
      </c>
      <c r="C385" s="18" t="s">
        <v>470</v>
      </c>
      <c r="D385" s="32" t="s">
        <v>517</v>
      </c>
      <c r="T385" s="32" t="s">
        <v>2546</v>
      </c>
      <c r="V385" t="s">
        <v>3307</v>
      </c>
      <c r="AA385" t="s">
        <v>4083</v>
      </c>
    </row>
    <row r="386" spans="2:27" ht="13.5">
      <c r="B386" s="7" t="s">
        <v>1756</v>
      </c>
      <c r="C386" s="18" t="s">
        <v>471</v>
      </c>
      <c r="D386" s="32" t="s">
        <v>518</v>
      </c>
      <c r="T386" s="32" t="s">
        <v>2547</v>
      </c>
      <c r="V386" t="s">
        <v>3308</v>
      </c>
      <c r="AA386" t="s">
        <v>4084</v>
      </c>
    </row>
    <row r="387" spans="2:27" ht="13.5">
      <c r="B387" s="7" t="s">
        <v>1757</v>
      </c>
      <c r="C387" s="18" t="s">
        <v>472</v>
      </c>
      <c r="D387" s="32" t="s">
        <v>519</v>
      </c>
      <c r="T387" s="32" t="s">
        <v>2548</v>
      </c>
      <c r="V387" t="s">
        <v>3309</v>
      </c>
      <c r="AA387" t="s">
        <v>4085</v>
      </c>
    </row>
    <row r="388" spans="2:27" ht="13.5">
      <c r="B388" s="7" t="s">
        <v>1758</v>
      </c>
      <c r="C388" s="18" t="s">
        <v>473</v>
      </c>
      <c r="D388" s="32" t="s">
        <v>520</v>
      </c>
      <c r="T388" s="32" t="s">
        <v>2549</v>
      </c>
      <c r="V388" t="s">
        <v>3310</v>
      </c>
      <c r="AA388" t="s">
        <v>4086</v>
      </c>
    </row>
    <row r="389" spans="2:27" ht="13.5">
      <c r="B389" s="7" t="s">
        <v>1759</v>
      </c>
      <c r="C389" s="18" t="s">
        <v>474</v>
      </c>
      <c r="D389" s="32" t="s">
        <v>699</v>
      </c>
      <c r="T389" s="32" t="s">
        <v>2550</v>
      </c>
      <c r="V389" t="s">
        <v>3311</v>
      </c>
      <c r="AA389" t="s">
        <v>4087</v>
      </c>
    </row>
    <row r="390" spans="2:27" ht="13.5">
      <c r="B390" s="7" t="s">
        <v>1760</v>
      </c>
      <c r="C390" s="18" t="s">
        <v>124</v>
      </c>
      <c r="D390" s="32" t="s">
        <v>826</v>
      </c>
      <c r="T390" s="32" t="s">
        <v>2551</v>
      </c>
      <c r="V390" t="s">
        <v>3312</v>
      </c>
      <c r="AA390" t="s">
        <v>4088</v>
      </c>
    </row>
    <row r="391" spans="2:27" ht="13.5">
      <c r="B391" s="7" t="s">
        <v>1610</v>
      </c>
      <c r="C391" s="18" t="s">
        <v>475</v>
      </c>
      <c r="D391" s="32" t="s">
        <v>827</v>
      </c>
      <c r="T391" s="32" t="s">
        <v>2552</v>
      </c>
      <c r="V391" t="s">
        <v>3313</v>
      </c>
      <c r="AA391" t="s">
        <v>4089</v>
      </c>
    </row>
    <row r="392" spans="2:27" ht="13.5">
      <c r="B392" s="7" t="s">
        <v>1611</v>
      </c>
      <c r="C392" s="18" t="s">
        <v>476</v>
      </c>
      <c r="D392" s="32" t="s">
        <v>828</v>
      </c>
      <c r="T392" s="32" t="s">
        <v>2553</v>
      </c>
      <c r="V392" t="s">
        <v>3314</v>
      </c>
      <c r="AA392" t="s">
        <v>4090</v>
      </c>
    </row>
    <row r="393" spans="2:27" ht="13.5">
      <c r="B393" s="7" t="s">
        <v>1761</v>
      </c>
      <c r="C393" s="18" t="s">
        <v>125</v>
      </c>
      <c r="D393" s="32" t="s">
        <v>700</v>
      </c>
      <c r="T393" s="32" t="s">
        <v>2554</v>
      </c>
      <c r="V393" t="s">
        <v>3315</v>
      </c>
      <c r="AA393" t="s">
        <v>4091</v>
      </c>
    </row>
    <row r="394" spans="2:27" ht="13.5">
      <c r="B394" s="7" t="s">
        <v>1762</v>
      </c>
      <c r="C394" s="18" t="s">
        <v>477</v>
      </c>
      <c r="D394" s="32" t="s">
        <v>701</v>
      </c>
      <c r="T394" s="32" t="s">
        <v>2555</v>
      </c>
      <c r="V394" t="s">
        <v>3316</v>
      </c>
      <c r="AA394" t="s">
        <v>4092</v>
      </c>
    </row>
    <row r="395" spans="2:27" ht="13.5">
      <c r="B395" s="7" t="s">
        <v>1612</v>
      </c>
      <c r="C395" s="18" t="s">
        <v>478</v>
      </c>
      <c r="D395" s="32" t="s">
        <v>829</v>
      </c>
      <c r="T395" s="32" t="s">
        <v>2556</v>
      </c>
      <c r="V395" t="s">
        <v>1533</v>
      </c>
      <c r="AA395" t="s">
        <v>4093</v>
      </c>
    </row>
    <row r="396" spans="2:27" ht="13.5">
      <c r="B396" s="7" t="s">
        <v>1613</v>
      </c>
      <c r="C396" s="18" t="s">
        <v>126</v>
      </c>
      <c r="D396" s="32" t="s">
        <v>830</v>
      </c>
      <c r="T396" s="32" t="s">
        <v>2557</v>
      </c>
      <c r="V396" t="s">
        <v>2570</v>
      </c>
      <c r="AA396" t="s">
        <v>4094</v>
      </c>
    </row>
    <row r="397" spans="2:27" ht="13.5">
      <c r="B397" s="7" t="s">
        <v>1614</v>
      </c>
      <c r="C397" s="18" t="s">
        <v>479</v>
      </c>
      <c r="D397" s="32" t="s">
        <v>702</v>
      </c>
      <c r="T397" s="32" t="s">
        <v>2558</v>
      </c>
      <c r="V397" t="s">
        <v>1927</v>
      </c>
      <c r="AA397" t="s">
        <v>4095</v>
      </c>
    </row>
    <row r="398" spans="2:27" ht="13.5">
      <c r="B398" s="7" t="s">
        <v>1615</v>
      </c>
      <c r="C398" s="18" t="s">
        <v>480</v>
      </c>
      <c r="D398" s="32" t="s">
        <v>831</v>
      </c>
      <c r="T398" s="32" t="s">
        <v>2559</v>
      </c>
      <c r="V398" t="s">
        <v>1532</v>
      </c>
      <c r="AA398" t="s">
        <v>4096</v>
      </c>
    </row>
    <row r="399" spans="2:27" ht="13.5">
      <c r="B399" s="7" t="s">
        <v>1616</v>
      </c>
      <c r="C399" s="18" t="s">
        <v>533</v>
      </c>
      <c r="D399" s="32" t="s">
        <v>832</v>
      </c>
      <c r="T399" s="32" t="s">
        <v>2560</v>
      </c>
      <c r="V399" t="s">
        <v>2571</v>
      </c>
      <c r="AA399" t="s">
        <v>4097</v>
      </c>
    </row>
    <row r="400" spans="2:27" ht="13.5">
      <c r="B400" s="7" t="s">
        <v>1617</v>
      </c>
      <c r="C400" s="18" t="s">
        <v>481</v>
      </c>
      <c r="D400" s="32" t="s">
        <v>833</v>
      </c>
      <c r="T400" s="32" t="s">
        <v>2561</v>
      </c>
      <c r="V400" t="s">
        <v>1534</v>
      </c>
      <c r="AA400" t="s">
        <v>4098</v>
      </c>
    </row>
    <row r="401" spans="2:27" ht="13.5">
      <c r="B401" s="7" t="s">
        <v>1830</v>
      </c>
      <c r="C401" s="18" t="s">
        <v>482</v>
      </c>
      <c r="D401" s="32" t="s">
        <v>834</v>
      </c>
      <c r="T401" s="32" t="s">
        <v>2562</v>
      </c>
      <c r="V401" t="s">
        <v>2572</v>
      </c>
      <c r="AA401" t="s">
        <v>4099</v>
      </c>
    </row>
    <row r="402" spans="2:27" ht="13.5">
      <c r="B402" s="7" t="s">
        <v>1831</v>
      </c>
      <c r="C402" s="18" t="s">
        <v>483</v>
      </c>
      <c r="D402" s="32" t="s">
        <v>835</v>
      </c>
      <c r="T402" s="32" t="s">
        <v>2563</v>
      </c>
      <c r="V402" t="s">
        <v>1531</v>
      </c>
      <c r="AA402" t="s">
        <v>4100</v>
      </c>
    </row>
    <row r="403" spans="2:27" ht="13.5">
      <c r="B403" s="5" t="s">
        <v>1832</v>
      </c>
      <c r="C403" s="18" t="s">
        <v>534</v>
      </c>
      <c r="D403" s="32" t="s">
        <v>836</v>
      </c>
      <c r="T403" s="32" t="s">
        <v>2564</v>
      </c>
      <c r="V403" t="s">
        <v>2573</v>
      </c>
      <c r="AA403" t="s">
        <v>4101</v>
      </c>
    </row>
    <row r="404" spans="2:27" ht="13.5">
      <c r="B404" s="5" t="s">
        <v>1833</v>
      </c>
      <c r="C404" s="18" t="s">
        <v>36</v>
      </c>
      <c r="D404" s="32" t="s">
        <v>837</v>
      </c>
      <c r="T404" s="32" t="s">
        <v>2565</v>
      </c>
      <c r="V404" t="s">
        <v>1522</v>
      </c>
      <c r="AA404" t="s">
        <v>4102</v>
      </c>
    </row>
    <row r="405" spans="2:27" ht="13.5">
      <c r="B405" s="5" t="s">
        <v>1834</v>
      </c>
      <c r="C405" s="18" t="s">
        <v>37</v>
      </c>
      <c r="D405" s="32" t="s">
        <v>838</v>
      </c>
      <c r="T405" s="32" t="s">
        <v>2566</v>
      </c>
      <c r="V405" t="s">
        <v>2574</v>
      </c>
      <c r="AA405" t="s">
        <v>4103</v>
      </c>
    </row>
    <row r="406" spans="2:27" ht="13.5">
      <c r="B406" s="5" t="s">
        <v>1835</v>
      </c>
      <c r="C406" s="18" t="s">
        <v>484</v>
      </c>
      <c r="D406" s="32" t="s">
        <v>839</v>
      </c>
      <c r="T406" s="32" t="s">
        <v>2567</v>
      </c>
      <c r="V406" t="s">
        <v>1523</v>
      </c>
      <c r="AA406" t="s">
        <v>4104</v>
      </c>
    </row>
    <row r="407" spans="2:27" ht="13.5">
      <c r="B407" s="5" t="s">
        <v>1846</v>
      </c>
      <c r="C407" s="18" t="s">
        <v>485</v>
      </c>
      <c r="D407" s="32" t="s">
        <v>840</v>
      </c>
      <c r="T407" s="32" t="s">
        <v>2568</v>
      </c>
      <c r="V407" t="s">
        <v>2575</v>
      </c>
      <c r="AA407" t="s">
        <v>4105</v>
      </c>
    </row>
    <row r="408" spans="2:27" ht="13.5">
      <c r="B408" s="5" t="s">
        <v>1847</v>
      </c>
      <c r="C408" s="18" t="s">
        <v>486</v>
      </c>
      <c r="D408" s="32" t="s">
        <v>841</v>
      </c>
      <c r="T408" s="32" t="s">
        <v>2569</v>
      </c>
      <c r="V408" t="s">
        <v>3317</v>
      </c>
      <c r="AA408" t="s">
        <v>4106</v>
      </c>
    </row>
    <row r="409" spans="2:27" ht="13.5">
      <c r="C409" s="18" t="s">
        <v>487</v>
      </c>
      <c r="D409" s="32" t="s">
        <v>842</v>
      </c>
      <c r="T409" s="32" t="s">
        <v>1717</v>
      </c>
      <c r="V409" t="s">
        <v>1527</v>
      </c>
      <c r="AA409" t="s">
        <v>4107</v>
      </c>
    </row>
    <row r="410" spans="2:27" ht="13.5">
      <c r="C410" s="18" t="s">
        <v>488</v>
      </c>
      <c r="D410" s="32" t="s">
        <v>703</v>
      </c>
      <c r="T410" s="32" t="s">
        <v>1768</v>
      </c>
      <c r="V410" t="s">
        <v>1725</v>
      </c>
      <c r="AA410" t="s">
        <v>4108</v>
      </c>
    </row>
    <row r="411" spans="2:27" ht="13.5">
      <c r="C411" s="18" t="s">
        <v>157</v>
      </c>
      <c r="D411" s="32" t="s">
        <v>704</v>
      </c>
      <c r="T411" s="32" t="s">
        <v>1719</v>
      </c>
      <c r="V411" t="s">
        <v>1926</v>
      </c>
      <c r="AA411" t="s">
        <v>4109</v>
      </c>
    </row>
    <row r="412" spans="2:27" ht="15.5">
      <c r="C412" s="18" t="s">
        <v>158</v>
      </c>
      <c r="D412" s="33"/>
      <c r="T412" s="32" t="s">
        <v>1533</v>
      </c>
      <c r="V412" t="s">
        <v>3318</v>
      </c>
      <c r="AA412" t="s">
        <v>4110</v>
      </c>
    </row>
    <row r="413" spans="2:27" ht="13.5">
      <c r="C413" s="18" t="s">
        <v>159</v>
      </c>
      <c r="T413" s="32" t="s">
        <v>2570</v>
      </c>
      <c r="V413" t="s">
        <v>3319</v>
      </c>
      <c r="AA413" t="s">
        <v>4111</v>
      </c>
    </row>
    <row r="414" spans="2:27" ht="13.5">
      <c r="C414" s="18" t="s">
        <v>160</v>
      </c>
      <c r="T414" s="32" t="s">
        <v>1927</v>
      </c>
      <c r="V414" t="s">
        <v>3320</v>
      </c>
      <c r="AA414" t="s">
        <v>4112</v>
      </c>
    </row>
    <row r="415" spans="2:27" ht="13.5">
      <c r="C415" s="18" t="s">
        <v>161</v>
      </c>
      <c r="T415" s="32" t="s">
        <v>1532</v>
      </c>
      <c r="V415" t="s">
        <v>3321</v>
      </c>
      <c r="AA415" t="s">
        <v>4113</v>
      </c>
    </row>
    <row r="416" spans="2:27" ht="13.5">
      <c r="C416" s="18" t="s">
        <v>162</v>
      </c>
      <c r="T416" s="32" t="s">
        <v>2571</v>
      </c>
      <c r="V416" t="s">
        <v>3322</v>
      </c>
      <c r="AA416" t="s">
        <v>4114</v>
      </c>
    </row>
    <row r="417" spans="3:27" ht="13.5">
      <c r="C417" s="18" t="s">
        <v>163</v>
      </c>
      <c r="T417" s="32" t="s">
        <v>1534</v>
      </c>
      <c r="V417" t="s">
        <v>3323</v>
      </c>
      <c r="AA417" t="s">
        <v>4115</v>
      </c>
    </row>
    <row r="418" spans="3:27" ht="13.5">
      <c r="C418" s="18" t="s">
        <v>164</v>
      </c>
      <c r="T418" s="32" t="s">
        <v>2572</v>
      </c>
      <c r="V418" t="s">
        <v>3324</v>
      </c>
      <c r="AA418" t="s">
        <v>4116</v>
      </c>
    </row>
    <row r="419" spans="3:27" ht="13.5">
      <c r="C419" s="18" t="s">
        <v>165</v>
      </c>
      <c r="T419" s="32" t="s">
        <v>1531</v>
      </c>
      <c r="V419" t="s">
        <v>3325</v>
      </c>
      <c r="AA419" t="s">
        <v>4117</v>
      </c>
    </row>
    <row r="420" spans="3:27" ht="13.5">
      <c r="C420" s="18" t="s">
        <v>166</v>
      </c>
      <c r="T420" s="32" t="s">
        <v>2573</v>
      </c>
      <c r="V420" t="s">
        <v>3326</v>
      </c>
      <c r="AA420" t="s">
        <v>4118</v>
      </c>
    </row>
    <row r="421" spans="3:27" ht="13.5">
      <c r="C421" s="18" t="s">
        <v>167</v>
      </c>
      <c r="T421" s="32" t="s">
        <v>1522</v>
      </c>
      <c r="V421" t="s">
        <v>3327</v>
      </c>
      <c r="AA421" t="s">
        <v>4119</v>
      </c>
    </row>
    <row r="422" spans="3:27" ht="13.5">
      <c r="C422" s="18" t="s">
        <v>168</v>
      </c>
      <c r="T422" s="32" t="s">
        <v>2574</v>
      </c>
      <c r="V422" t="s">
        <v>3328</v>
      </c>
      <c r="AA422" t="s">
        <v>4120</v>
      </c>
    </row>
    <row r="423" spans="3:27" ht="13.5">
      <c r="C423" s="18" t="s">
        <v>169</v>
      </c>
      <c r="T423" s="32" t="s">
        <v>1523</v>
      </c>
      <c r="V423" t="s">
        <v>3329</v>
      </c>
      <c r="AA423" t="s">
        <v>4121</v>
      </c>
    </row>
    <row r="424" spans="3:27" ht="13.5">
      <c r="C424" s="18" t="s">
        <v>170</v>
      </c>
      <c r="T424" s="32" t="s">
        <v>2575</v>
      </c>
      <c r="V424" t="s">
        <v>3330</v>
      </c>
      <c r="AA424" t="s">
        <v>4122</v>
      </c>
    </row>
    <row r="425" spans="3:27" ht="13.5">
      <c r="C425" s="18" t="s">
        <v>171</v>
      </c>
      <c r="T425" s="32" t="s">
        <v>2576</v>
      </c>
      <c r="V425" t="s">
        <v>3331</v>
      </c>
      <c r="AA425" t="s">
        <v>4123</v>
      </c>
    </row>
    <row r="426" spans="3:27" ht="13.5">
      <c r="C426" s="18" t="s">
        <v>172</v>
      </c>
      <c r="T426" s="32" t="s">
        <v>2577</v>
      </c>
      <c r="V426" t="s">
        <v>3332</v>
      </c>
      <c r="AA426" t="s">
        <v>4124</v>
      </c>
    </row>
    <row r="427" spans="3:27" ht="13.5">
      <c r="C427" s="18" t="s">
        <v>173</v>
      </c>
      <c r="T427" s="32" t="s">
        <v>2578</v>
      </c>
      <c r="V427" t="s">
        <v>3333</v>
      </c>
      <c r="AA427" t="s">
        <v>4125</v>
      </c>
    </row>
    <row r="428" spans="3:27" ht="13.5">
      <c r="C428" s="18" t="s">
        <v>174</v>
      </c>
      <c r="T428" s="32" t="s">
        <v>2579</v>
      </c>
      <c r="V428" t="s">
        <v>3334</v>
      </c>
      <c r="AA428" t="s">
        <v>4126</v>
      </c>
    </row>
    <row r="429" spans="3:27" ht="13.5">
      <c r="C429" s="18" t="s">
        <v>175</v>
      </c>
      <c r="T429" s="32" t="s">
        <v>2580</v>
      </c>
      <c r="V429" t="s">
        <v>3335</v>
      </c>
      <c r="AA429" t="s">
        <v>4127</v>
      </c>
    </row>
    <row r="430" spans="3:27" ht="13.5">
      <c r="C430" s="18" t="s">
        <v>176</v>
      </c>
      <c r="T430" s="32" t="s">
        <v>1723</v>
      </c>
      <c r="V430" t="s">
        <v>3336</v>
      </c>
      <c r="AA430" t="s">
        <v>4128</v>
      </c>
    </row>
    <row r="431" spans="3:27" ht="13.5">
      <c r="C431" s="18" t="s">
        <v>489</v>
      </c>
      <c r="T431" s="32" t="s">
        <v>2581</v>
      </c>
      <c r="V431" t="s">
        <v>3337</v>
      </c>
      <c r="AA431" t="s">
        <v>4129</v>
      </c>
    </row>
    <row r="432" spans="3:27" ht="13.5">
      <c r="C432" s="18" t="s">
        <v>127</v>
      </c>
      <c r="T432" s="32" t="s">
        <v>2582</v>
      </c>
      <c r="V432" t="s">
        <v>3338</v>
      </c>
      <c r="AA432" t="s">
        <v>4130</v>
      </c>
    </row>
    <row r="433" spans="3:27" ht="13.5">
      <c r="C433" s="18" t="s">
        <v>128</v>
      </c>
      <c r="T433" s="32" t="s">
        <v>2583</v>
      </c>
      <c r="V433" t="s">
        <v>3339</v>
      </c>
      <c r="AA433" t="s">
        <v>4131</v>
      </c>
    </row>
    <row r="434" spans="3:27" ht="13.5">
      <c r="C434" s="18" t="s">
        <v>490</v>
      </c>
      <c r="T434" s="32" t="s">
        <v>2584</v>
      </c>
      <c r="V434" t="s">
        <v>3340</v>
      </c>
      <c r="AA434" t="s">
        <v>4132</v>
      </c>
    </row>
    <row r="435" spans="3:27" ht="13.5">
      <c r="C435" s="18" t="s">
        <v>129</v>
      </c>
      <c r="T435" s="32" t="s">
        <v>2585</v>
      </c>
      <c r="V435" t="s">
        <v>3341</v>
      </c>
      <c r="AA435" t="s">
        <v>4133</v>
      </c>
    </row>
    <row r="436" spans="3:27" ht="13.5">
      <c r="C436" s="18" t="s">
        <v>491</v>
      </c>
      <c r="T436" s="32" t="s">
        <v>1527</v>
      </c>
      <c r="V436" t="s">
        <v>3342</v>
      </c>
      <c r="AA436" t="s">
        <v>4134</v>
      </c>
    </row>
    <row r="437" spans="3:27" ht="13.5">
      <c r="C437" s="18" t="s">
        <v>492</v>
      </c>
      <c r="T437" s="32" t="s">
        <v>2586</v>
      </c>
      <c r="V437" t="s">
        <v>3343</v>
      </c>
      <c r="AA437" t="s">
        <v>4135</v>
      </c>
    </row>
    <row r="438" spans="3:27" ht="13.5">
      <c r="C438" s="18" t="s">
        <v>493</v>
      </c>
      <c r="T438" s="32" t="s">
        <v>1725</v>
      </c>
      <c r="V438" t="s">
        <v>3344</v>
      </c>
      <c r="AA438" t="s">
        <v>4136</v>
      </c>
    </row>
    <row r="439" spans="3:27" ht="13.5">
      <c r="C439" s="18" t="s">
        <v>494</v>
      </c>
      <c r="T439" s="32" t="s">
        <v>2587</v>
      </c>
      <c r="V439" t="s">
        <v>3345</v>
      </c>
      <c r="AA439" t="s">
        <v>4137</v>
      </c>
    </row>
    <row r="440" spans="3:27" ht="13.5">
      <c r="C440" s="18" t="s">
        <v>130</v>
      </c>
      <c r="T440" s="32" t="s">
        <v>2588</v>
      </c>
      <c r="V440" t="s">
        <v>3346</v>
      </c>
      <c r="AA440" t="s">
        <v>4138</v>
      </c>
    </row>
    <row r="441" spans="3:27" ht="13.5">
      <c r="C441" s="18" t="s">
        <v>131</v>
      </c>
      <c r="T441" s="32" t="s">
        <v>2589</v>
      </c>
      <c r="V441" t="s">
        <v>3347</v>
      </c>
      <c r="AA441" t="s">
        <v>4139</v>
      </c>
    </row>
    <row r="442" spans="3:27" ht="13.5">
      <c r="C442" s="18" t="s">
        <v>535</v>
      </c>
      <c r="T442" s="32" t="s">
        <v>2590</v>
      </c>
      <c r="V442" t="s">
        <v>3348</v>
      </c>
      <c r="AA442" t="s">
        <v>4140</v>
      </c>
    </row>
    <row r="443" spans="3:27" ht="13.5">
      <c r="C443" s="18" t="s">
        <v>495</v>
      </c>
      <c r="T443" s="32" t="s">
        <v>2591</v>
      </c>
      <c r="V443" t="s">
        <v>3349</v>
      </c>
      <c r="AA443" t="s">
        <v>4141</v>
      </c>
    </row>
    <row r="444" spans="3:27" ht="13.5">
      <c r="C444" s="18" t="s">
        <v>496</v>
      </c>
      <c r="T444" s="32" t="s">
        <v>1728</v>
      </c>
      <c r="V444" t="s">
        <v>3350</v>
      </c>
      <c r="AA444" t="s">
        <v>4142</v>
      </c>
    </row>
    <row r="445" spans="3:27" ht="13.5">
      <c r="C445" s="18" t="s">
        <v>497</v>
      </c>
      <c r="T445" s="32" t="s">
        <v>1769</v>
      </c>
      <c r="V445" t="s">
        <v>3351</v>
      </c>
      <c r="AA445" t="s">
        <v>4143</v>
      </c>
    </row>
    <row r="446" spans="3:27" ht="13.5">
      <c r="C446" s="18" t="s">
        <v>514</v>
      </c>
      <c r="T446" s="32" t="s">
        <v>1585</v>
      </c>
      <c r="V446" t="s">
        <v>3352</v>
      </c>
      <c r="AA446" t="s">
        <v>4144</v>
      </c>
    </row>
    <row r="447" spans="3:27" ht="13.5">
      <c r="C447" s="18" t="s">
        <v>515</v>
      </c>
      <c r="T447" s="32" t="s">
        <v>2592</v>
      </c>
      <c r="V447" t="s">
        <v>3353</v>
      </c>
      <c r="AA447" t="s">
        <v>4145</v>
      </c>
    </row>
    <row r="448" spans="3:27" ht="13.5">
      <c r="C448" s="18" t="s">
        <v>516</v>
      </c>
      <c r="T448" s="32" t="s">
        <v>2593</v>
      </c>
      <c r="V448" t="s">
        <v>3354</v>
      </c>
      <c r="AA448" t="s">
        <v>4146</v>
      </c>
    </row>
    <row r="449" spans="3:27" ht="13.5">
      <c r="C449" s="18" t="s">
        <v>517</v>
      </c>
      <c r="T449" s="32" t="s">
        <v>2594</v>
      </c>
      <c r="V449" t="s">
        <v>3355</v>
      </c>
      <c r="AA449" t="s">
        <v>4147</v>
      </c>
    </row>
    <row r="450" spans="3:27" ht="13.5">
      <c r="C450" s="18" t="s">
        <v>518</v>
      </c>
      <c r="T450" s="32" t="s">
        <v>2595</v>
      </c>
      <c r="V450" t="s">
        <v>3356</v>
      </c>
      <c r="AA450" t="s">
        <v>4148</v>
      </c>
    </row>
    <row r="451" spans="3:27" ht="13.5">
      <c r="C451" s="18" t="s">
        <v>519</v>
      </c>
      <c r="T451" s="32" t="s">
        <v>2596</v>
      </c>
      <c r="V451" t="s">
        <v>3357</v>
      </c>
      <c r="AA451" t="s">
        <v>4149</v>
      </c>
    </row>
    <row r="452" spans="3:27" ht="13.5">
      <c r="C452" s="18" t="s">
        <v>520</v>
      </c>
      <c r="T452" s="32" t="s">
        <v>1770</v>
      </c>
      <c r="V452" t="s">
        <v>3358</v>
      </c>
      <c r="AA452" t="s">
        <v>4150</v>
      </c>
    </row>
    <row r="453" spans="3:27" ht="13.5">
      <c r="C453" s="18" t="s">
        <v>498</v>
      </c>
      <c r="T453" s="32" t="s">
        <v>2597</v>
      </c>
      <c r="V453" t="s">
        <v>3359</v>
      </c>
      <c r="AA453" t="s">
        <v>4151</v>
      </c>
    </row>
    <row r="454" spans="3:27" ht="13.5">
      <c r="C454" s="18" t="s">
        <v>499</v>
      </c>
      <c r="T454" s="32" t="s">
        <v>1733</v>
      </c>
      <c r="V454" t="s">
        <v>3360</v>
      </c>
      <c r="AA454" t="s">
        <v>4152</v>
      </c>
    </row>
    <row r="455" spans="3:27" ht="13.5">
      <c r="C455" s="18" t="s">
        <v>500</v>
      </c>
      <c r="T455" s="32" t="s">
        <v>2598</v>
      </c>
      <c r="V455" t="s">
        <v>3361</v>
      </c>
      <c r="AA455" t="s">
        <v>4153</v>
      </c>
    </row>
    <row r="456" spans="3:27" ht="13.5">
      <c r="C456" s="18" t="s">
        <v>501</v>
      </c>
      <c r="T456" s="32" t="s">
        <v>2599</v>
      </c>
      <c r="V456" t="s">
        <v>3362</v>
      </c>
      <c r="AA456" t="s">
        <v>4154</v>
      </c>
    </row>
    <row r="457" spans="3:27" ht="13.5">
      <c r="C457" s="18" t="s">
        <v>502</v>
      </c>
      <c r="T457" s="32" t="s">
        <v>2600</v>
      </c>
      <c r="V457" t="s">
        <v>3363</v>
      </c>
      <c r="AA457" t="s">
        <v>4155</v>
      </c>
    </row>
    <row r="458" spans="3:27" ht="13.5">
      <c r="C458" s="18" t="s">
        <v>503</v>
      </c>
      <c r="T458" s="32" t="s">
        <v>2601</v>
      </c>
      <c r="V458" t="s">
        <v>3364</v>
      </c>
      <c r="AA458" t="s">
        <v>4156</v>
      </c>
    </row>
    <row r="459" spans="3:27" ht="13.5">
      <c r="C459" s="18" t="s">
        <v>504</v>
      </c>
      <c r="T459" s="32" t="s">
        <v>1528</v>
      </c>
      <c r="V459" t="s">
        <v>3365</v>
      </c>
      <c r="AA459" t="s">
        <v>4157</v>
      </c>
    </row>
    <row r="460" spans="3:27" ht="13.5">
      <c r="C460" s="18" t="s">
        <v>505</v>
      </c>
      <c r="T460" s="32" t="s">
        <v>1928</v>
      </c>
      <c r="V460" t="s">
        <v>3366</v>
      </c>
      <c r="AA460" t="s">
        <v>4158</v>
      </c>
    </row>
    <row r="461" spans="3:27" ht="13.5">
      <c r="C461" s="18" t="s">
        <v>506</v>
      </c>
      <c r="T461" s="32" t="s">
        <v>1771</v>
      </c>
      <c r="V461" t="s">
        <v>3367</v>
      </c>
      <c r="AA461" t="s">
        <v>4159</v>
      </c>
    </row>
    <row r="462" spans="3:27" ht="13.5">
      <c r="C462" s="18" t="s">
        <v>507</v>
      </c>
      <c r="T462" s="32" t="s">
        <v>1772</v>
      </c>
      <c r="V462" t="s">
        <v>3368</v>
      </c>
      <c r="AA462" t="s">
        <v>4160</v>
      </c>
    </row>
    <row r="463" spans="3:27" ht="13.5">
      <c r="C463" s="18" t="s">
        <v>132</v>
      </c>
      <c r="T463" s="32" t="s">
        <v>2602</v>
      </c>
      <c r="V463" t="s">
        <v>3369</v>
      </c>
      <c r="AA463" t="s">
        <v>4161</v>
      </c>
    </row>
    <row r="464" spans="3:27" ht="13.5">
      <c r="C464" s="18" t="s">
        <v>508</v>
      </c>
      <c r="T464" s="32" t="s">
        <v>2603</v>
      </c>
      <c r="V464" t="s">
        <v>3370</v>
      </c>
      <c r="AA464" t="s">
        <v>4162</v>
      </c>
    </row>
    <row r="465" spans="3:27" ht="13.5">
      <c r="C465" s="18" t="s">
        <v>509</v>
      </c>
      <c r="T465" s="32" t="s">
        <v>2604</v>
      </c>
      <c r="V465" t="s">
        <v>3371</v>
      </c>
      <c r="AA465" t="s">
        <v>4163</v>
      </c>
    </row>
    <row r="466" spans="3:27" ht="13.5">
      <c r="C466" s="18" t="s">
        <v>133</v>
      </c>
      <c r="T466" s="32" t="s">
        <v>2605</v>
      </c>
      <c r="V466" t="s">
        <v>3372</v>
      </c>
      <c r="AA466" t="s">
        <v>4164</v>
      </c>
    </row>
    <row r="467" spans="3:27" ht="13.5">
      <c r="C467" s="18" t="s">
        <v>134</v>
      </c>
      <c r="T467" s="32" t="s">
        <v>2606</v>
      </c>
      <c r="V467" t="s">
        <v>3373</v>
      </c>
      <c r="AA467" t="s">
        <v>4165</v>
      </c>
    </row>
    <row r="468" spans="3:27" ht="13.5">
      <c r="C468" s="18" t="s">
        <v>135</v>
      </c>
      <c r="T468" s="32" t="s">
        <v>2607</v>
      </c>
      <c r="V468" t="s">
        <v>3374</v>
      </c>
      <c r="AA468" t="s">
        <v>4166</v>
      </c>
    </row>
    <row r="469" spans="3:27" ht="13.5">
      <c r="C469" s="18" t="s">
        <v>136</v>
      </c>
      <c r="T469" s="32" t="s">
        <v>2608</v>
      </c>
      <c r="V469" t="s">
        <v>3375</v>
      </c>
      <c r="AA469" t="s">
        <v>4167</v>
      </c>
    </row>
    <row r="470" spans="3:27" ht="18" customHeight="1">
      <c r="C470" s="31" t="s">
        <v>587</v>
      </c>
      <c r="T470" s="32" t="s">
        <v>2609</v>
      </c>
      <c r="V470" t="s">
        <v>3376</v>
      </c>
      <c r="AA470" t="s">
        <v>4168</v>
      </c>
    </row>
    <row r="471" spans="3:27" ht="25.5">
      <c r="C471" s="31" t="s">
        <v>586</v>
      </c>
      <c r="T471" s="32" t="s">
        <v>2610</v>
      </c>
      <c r="V471" t="s">
        <v>3377</v>
      </c>
      <c r="AA471" t="s">
        <v>4169</v>
      </c>
    </row>
    <row r="472" spans="3:27" ht="25.5">
      <c r="C472" s="31" t="s">
        <v>585</v>
      </c>
      <c r="T472" s="32" t="s">
        <v>2611</v>
      </c>
      <c r="V472" t="s">
        <v>3378</v>
      </c>
      <c r="AA472" t="s">
        <v>4170</v>
      </c>
    </row>
    <row r="473" spans="3:27" ht="38">
      <c r="C473" s="31" t="s">
        <v>584</v>
      </c>
      <c r="T473" s="32" t="s">
        <v>2612</v>
      </c>
      <c r="V473" t="s">
        <v>3379</v>
      </c>
      <c r="AA473" t="s">
        <v>4171</v>
      </c>
    </row>
    <row r="474" spans="3:27" ht="38">
      <c r="C474" s="31" t="s">
        <v>583</v>
      </c>
      <c r="T474" s="32" t="s">
        <v>2613</v>
      </c>
      <c r="V474" t="s">
        <v>3380</v>
      </c>
      <c r="AA474" t="s">
        <v>4172</v>
      </c>
    </row>
    <row r="475" spans="3:27" ht="38">
      <c r="C475" s="31" t="s">
        <v>582</v>
      </c>
      <c r="T475" s="32" t="s">
        <v>2614</v>
      </c>
      <c r="V475" t="s">
        <v>3381</v>
      </c>
      <c r="AA475" t="s">
        <v>4173</v>
      </c>
    </row>
    <row r="476" spans="3:27" ht="38">
      <c r="C476" s="31" t="s">
        <v>581</v>
      </c>
      <c r="T476" s="32" t="s">
        <v>2615</v>
      </c>
      <c r="V476" t="s">
        <v>3382</v>
      </c>
      <c r="AA476" t="s">
        <v>4174</v>
      </c>
    </row>
    <row r="477" spans="3:27" ht="38">
      <c r="C477" s="31" t="s">
        <v>580</v>
      </c>
      <c r="T477" s="32" t="s">
        <v>2616</v>
      </c>
      <c r="V477" t="s">
        <v>3383</v>
      </c>
      <c r="AA477" t="s">
        <v>4175</v>
      </c>
    </row>
    <row r="478" spans="3:27" ht="25.5">
      <c r="C478" s="31" t="s">
        <v>579</v>
      </c>
      <c r="T478" s="32" t="s">
        <v>2617</v>
      </c>
      <c r="V478" t="s">
        <v>3384</v>
      </c>
      <c r="AA478" t="s">
        <v>4176</v>
      </c>
    </row>
    <row r="479" spans="3:27" ht="25.5">
      <c r="C479" s="31" t="s">
        <v>578</v>
      </c>
      <c r="T479" s="32" t="s">
        <v>2618</v>
      </c>
      <c r="V479" t="s">
        <v>3385</v>
      </c>
      <c r="AA479" t="s">
        <v>4177</v>
      </c>
    </row>
    <row r="480" spans="3:27" ht="25.5">
      <c r="C480" s="31" t="s">
        <v>577</v>
      </c>
      <c r="T480" s="32" t="s">
        <v>2619</v>
      </c>
      <c r="V480" t="s">
        <v>3386</v>
      </c>
      <c r="AA480" t="s">
        <v>4178</v>
      </c>
    </row>
    <row r="481" spans="3:27" ht="38">
      <c r="C481" s="31" t="s">
        <v>576</v>
      </c>
      <c r="T481" s="32" t="s">
        <v>2620</v>
      </c>
      <c r="V481" t="s">
        <v>3387</v>
      </c>
      <c r="AA481" t="s">
        <v>4179</v>
      </c>
    </row>
    <row r="482" spans="3:27" ht="25.5">
      <c r="C482" s="31" t="s">
        <v>575</v>
      </c>
      <c r="T482" s="32" t="s">
        <v>2621</v>
      </c>
      <c r="V482" t="s">
        <v>3388</v>
      </c>
      <c r="AA482" t="s">
        <v>4180</v>
      </c>
    </row>
    <row r="483" spans="3:27" ht="25.5">
      <c r="C483" s="31" t="s">
        <v>574</v>
      </c>
      <c r="T483" s="32" t="s">
        <v>2622</v>
      </c>
      <c r="V483" t="s">
        <v>3389</v>
      </c>
      <c r="AA483" t="s">
        <v>4181</v>
      </c>
    </row>
    <row r="484" spans="3:27" ht="25.5">
      <c r="C484" s="31" t="s">
        <v>573</v>
      </c>
      <c r="T484" s="32" t="s">
        <v>2623</v>
      </c>
      <c r="V484" t="s">
        <v>3390</v>
      </c>
      <c r="AA484" t="s">
        <v>4182</v>
      </c>
    </row>
    <row r="485" spans="3:27" ht="25.5">
      <c r="C485" s="31" t="s">
        <v>572</v>
      </c>
      <c r="T485" s="32" t="s">
        <v>2624</v>
      </c>
      <c r="V485" t="s">
        <v>3391</v>
      </c>
      <c r="AA485" t="s">
        <v>4183</v>
      </c>
    </row>
    <row r="486" spans="3:27" ht="13.5">
      <c r="T486" s="32" t="s">
        <v>2625</v>
      </c>
      <c r="V486" t="s">
        <v>3392</v>
      </c>
      <c r="AA486" t="s">
        <v>4184</v>
      </c>
    </row>
    <row r="487" spans="3:27" ht="13.5">
      <c r="T487" s="32" t="s">
        <v>2626</v>
      </c>
      <c r="V487" t="s">
        <v>3393</v>
      </c>
      <c r="AA487" t="s">
        <v>4185</v>
      </c>
    </row>
    <row r="488" spans="3:27" ht="13.5">
      <c r="T488" s="32" t="s">
        <v>2627</v>
      </c>
      <c r="V488" t="s">
        <v>3394</v>
      </c>
      <c r="AA488" t="s">
        <v>4186</v>
      </c>
    </row>
    <row r="489" spans="3:27" ht="13.5">
      <c r="T489" s="32" t="s">
        <v>2628</v>
      </c>
      <c r="V489" t="s">
        <v>3395</v>
      </c>
      <c r="AA489" t="s">
        <v>4187</v>
      </c>
    </row>
    <row r="490" spans="3:27" ht="13.5">
      <c r="T490" s="32" t="s">
        <v>2629</v>
      </c>
      <c r="V490" t="s">
        <v>3396</v>
      </c>
      <c r="AA490" t="s">
        <v>4188</v>
      </c>
    </row>
    <row r="491" spans="3:27" ht="13.5">
      <c r="T491" s="32" t="s">
        <v>2630</v>
      </c>
      <c r="V491" t="s">
        <v>3397</v>
      </c>
      <c r="AA491" t="s">
        <v>4189</v>
      </c>
    </row>
    <row r="492" spans="3:27" ht="13.5">
      <c r="T492" s="32" t="s">
        <v>2631</v>
      </c>
      <c r="V492" t="s">
        <v>3398</v>
      </c>
      <c r="AA492" t="s">
        <v>4190</v>
      </c>
    </row>
    <row r="493" spans="3:27" ht="13.5">
      <c r="T493" s="32" t="s">
        <v>2632</v>
      </c>
      <c r="V493" t="s">
        <v>3399</v>
      </c>
      <c r="AA493" t="s">
        <v>4191</v>
      </c>
    </row>
    <row r="494" spans="3:27" ht="13.5">
      <c r="T494" s="32" t="s">
        <v>2633</v>
      </c>
      <c r="V494" t="s">
        <v>3400</v>
      </c>
      <c r="AA494" t="s">
        <v>4192</v>
      </c>
    </row>
    <row r="495" spans="3:27" ht="13.5">
      <c r="T495" s="32" t="s">
        <v>2634</v>
      </c>
      <c r="V495" t="s">
        <v>3401</v>
      </c>
      <c r="AA495" t="s">
        <v>4193</v>
      </c>
    </row>
    <row r="496" spans="3:27" ht="13.5">
      <c r="T496" s="32" t="s">
        <v>2635</v>
      </c>
      <c r="V496" t="s">
        <v>3402</v>
      </c>
      <c r="AA496" t="s">
        <v>4194</v>
      </c>
    </row>
    <row r="497" spans="20:27" ht="13.5">
      <c r="T497" s="32" t="s">
        <v>2636</v>
      </c>
      <c r="V497" t="s">
        <v>3403</v>
      </c>
      <c r="AA497" t="s">
        <v>4195</v>
      </c>
    </row>
    <row r="498" spans="20:27" ht="13.5">
      <c r="T498" s="32" t="s">
        <v>2637</v>
      </c>
      <c r="V498" t="s">
        <v>3404</v>
      </c>
      <c r="AA498" t="s">
        <v>4196</v>
      </c>
    </row>
    <row r="499" spans="20:27" ht="13.5">
      <c r="T499" s="32" t="s">
        <v>2638</v>
      </c>
      <c r="V499" t="s">
        <v>3405</v>
      </c>
      <c r="AA499" t="s">
        <v>4197</v>
      </c>
    </row>
    <row r="500" spans="20:27" ht="13.5">
      <c r="T500" s="32" t="s">
        <v>2639</v>
      </c>
      <c r="V500" t="s">
        <v>3406</v>
      </c>
      <c r="AA500" t="s">
        <v>4198</v>
      </c>
    </row>
    <row r="501" spans="20:27" ht="13.5">
      <c r="T501" s="32" t="s">
        <v>2640</v>
      </c>
      <c r="V501" t="s">
        <v>3407</v>
      </c>
      <c r="AA501" t="s">
        <v>4199</v>
      </c>
    </row>
    <row r="502" spans="20:27" ht="13.5">
      <c r="T502" s="32" t="s">
        <v>2641</v>
      </c>
      <c r="V502" t="s">
        <v>3408</v>
      </c>
      <c r="AA502" t="s">
        <v>4200</v>
      </c>
    </row>
    <row r="503" spans="20:27" ht="13.5">
      <c r="T503" s="32" t="s">
        <v>2642</v>
      </c>
      <c r="V503" t="s">
        <v>3409</v>
      </c>
      <c r="AA503" t="s">
        <v>4201</v>
      </c>
    </row>
    <row r="504" spans="20:27" ht="13.5">
      <c r="T504" s="32" t="s">
        <v>2643</v>
      </c>
      <c r="V504" t="s">
        <v>3410</v>
      </c>
      <c r="AA504" t="s">
        <v>4202</v>
      </c>
    </row>
    <row r="505" spans="20:27" ht="13.5">
      <c r="T505" s="32" t="s">
        <v>2644</v>
      </c>
      <c r="V505" t="s">
        <v>3411</v>
      </c>
      <c r="AA505" t="s">
        <v>4203</v>
      </c>
    </row>
    <row r="506" spans="20:27" ht="13.5">
      <c r="T506" s="32" t="s">
        <v>2645</v>
      </c>
      <c r="V506" t="s">
        <v>3412</v>
      </c>
      <c r="AA506" t="s">
        <v>4204</v>
      </c>
    </row>
    <row r="507" spans="20:27" ht="13.5">
      <c r="T507" s="32" t="s">
        <v>2646</v>
      </c>
      <c r="V507" t="s">
        <v>3413</v>
      </c>
      <c r="AA507" t="s">
        <v>3707</v>
      </c>
    </row>
    <row r="508" spans="20:27" ht="13.5">
      <c r="T508" s="32" t="s">
        <v>2647</v>
      </c>
      <c r="V508" t="s">
        <v>3414</v>
      </c>
      <c r="AA508" t="s">
        <v>1735</v>
      </c>
    </row>
    <row r="509" spans="20:27" ht="13.5">
      <c r="T509" s="32" t="s">
        <v>2648</v>
      </c>
      <c r="V509" t="s">
        <v>3415</v>
      </c>
      <c r="AA509" t="s">
        <v>1929</v>
      </c>
    </row>
    <row r="510" spans="20:27" ht="13.5">
      <c r="T510" s="32" t="s">
        <v>2649</v>
      </c>
      <c r="V510" t="s">
        <v>3416</v>
      </c>
      <c r="AA510" t="s">
        <v>4205</v>
      </c>
    </row>
    <row r="511" spans="20:27" ht="13.5">
      <c r="T511" s="32" t="s">
        <v>2650</v>
      </c>
      <c r="V511" t="s">
        <v>3417</v>
      </c>
      <c r="AA511" t="s">
        <v>4206</v>
      </c>
    </row>
    <row r="512" spans="20:27" ht="13.5">
      <c r="T512" s="32" t="s">
        <v>2651</v>
      </c>
      <c r="V512" t="s">
        <v>3418</v>
      </c>
      <c r="AA512" t="s">
        <v>4207</v>
      </c>
    </row>
    <row r="513" spans="20:27" ht="13.5">
      <c r="T513" s="32" t="s">
        <v>2652</v>
      </c>
      <c r="V513" t="s">
        <v>3419</v>
      </c>
      <c r="AA513" t="s">
        <v>4208</v>
      </c>
    </row>
    <row r="514" spans="20:27" ht="13.5">
      <c r="T514" s="32" t="s">
        <v>2653</v>
      </c>
      <c r="V514" t="s">
        <v>3420</v>
      </c>
      <c r="AA514" t="s">
        <v>4209</v>
      </c>
    </row>
    <row r="515" spans="20:27" ht="13.5">
      <c r="T515" s="32" t="s">
        <v>2654</v>
      </c>
      <c r="V515" t="s">
        <v>3421</v>
      </c>
      <c r="AA515" t="s">
        <v>4210</v>
      </c>
    </row>
    <row r="516" spans="20:27" ht="13.5">
      <c r="T516" s="32" t="s">
        <v>2655</v>
      </c>
      <c r="V516" t="s">
        <v>3422</v>
      </c>
      <c r="AA516" t="s">
        <v>4211</v>
      </c>
    </row>
    <row r="517" spans="20:27" ht="13.5">
      <c r="T517" s="32" t="s">
        <v>2656</v>
      </c>
      <c r="V517" t="s">
        <v>3423</v>
      </c>
      <c r="AA517" t="s">
        <v>4212</v>
      </c>
    </row>
    <row r="518" spans="20:27" ht="13.5">
      <c r="T518" s="32" t="s">
        <v>2657</v>
      </c>
      <c r="V518" t="s">
        <v>3424</v>
      </c>
      <c r="AA518" t="s">
        <v>1736</v>
      </c>
    </row>
    <row r="519" spans="20:27" ht="13.5">
      <c r="T519" s="32" t="s">
        <v>2658</v>
      </c>
      <c r="V519" t="s">
        <v>3425</v>
      </c>
      <c r="AA519" t="s">
        <v>1737</v>
      </c>
    </row>
    <row r="520" spans="20:27" ht="13.5">
      <c r="T520" s="32" t="s">
        <v>2659</v>
      </c>
      <c r="V520" t="s">
        <v>3426</v>
      </c>
      <c r="AA520" t="s">
        <v>1774</v>
      </c>
    </row>
    <row r="521" spans="20:27" ht="13.5">
      <c r="T521" s="32" t="s">
        <v>2660</v>
      </c>
      <c r="V521" t="s">
        <v>3427</v>
      </c>
      <c r="AA521" t="s">
        <v>4213</v>
      </c>
    </row>
    <row r="522" spans="20:27" ht="13.5">
      <c r="T522" s="32" t="s">
        <v>2661</v>
      </c>
      <c r="V522" t="s">
        <v>3428</v>
      </c>
      <c r="AA522" t="s">
        <v>1510</v>
      </c>
    </row>
    <row r="523" spans="20:27" ht="13.5">
      <c r="T523" s="32" t="s">
        <v>2662</v>
      </c>
      <c r="V523" t="s">
        <v>3429</v>
      </c>
      <c r="AA523" t="s">
        <v>4214</v>
      </c>
    </row>
    <row r="524" spans="20:27" ht="13.5">
      <c r="T524" s="32" t="s">
        <v>2663</v>
      </c>
      <c r="V524" t="s">
        <v>3430</v>
      </c>
      <c r="AA524" t="s">
        <v>4215</v>
      </c>
    </row>
    <row r="525" spans="20:27" ht="13.5">
      <c r="T525" s="32" t="s">
        <v>2664</v>
      </c>
      <c r="V525" t="s">
        <v>3431</v>
      </c>
      <c r="AA525" t="s">
        <v>4216</v>
      </c>
    </row>
    <row r="526" spans="20:27" ht="13.5">
      <c r="T526" s="32" t="s">
        <v>2665</v>
      </c>
      <c r="V526" t="s">
        <v>3432</v>
      </c>
      <c r="AA526" t="s">
        <v>4217</v>
      </c>
    </row>
    <row r="527" spans="20:27" ht="13.5">
      <c r="T527" s="32" t="s">
        <v>2666</v>
      </c>
      <c r="V527" t="s">
        <v>3433</v>
      </c>
      <c r="AA527" t="s">
        <v>4218</v>
      </c>
    </row>
    <row r="528" spans="20:27" ht="13.5">
      <c r="T528" s="32" t="s">
        <v>2667</v>
      </c>
      <c r="V528" t="s">
        <v>3434</v>
      </c>
      <c r="AA528" t="s">
        <v>4219</v>
      </c>
    </row>
    <row r="529" spans="20:27" ht="13.5">
      <c r="T529" s="32" t="s">
        <v>1520</v>
      </c>
      <c r="V529" t="s">
        <v>3435</v>
      </c>
      <c r="AA529" t="s">
        <v>4220</v>
      </c>
    </row>
    <row r="530" spans="20:27" ht="13.5">
      <c r="T530" s="32" t="s">
        <v>2668</v>
      </c>
      <c r="V530" t="s">
        <v>3436</v>
      </c>
      <c r="AA530" t="s">
        <v>4221</v>
      </c>
    </row>
    <row r="531" spans="20:27" ht="13.5">
      <c r="T531" s="32" t="s">
        <v>2669</v>
      </c>
      <c r="V531" t="s">
        <v>3437</v>
      </c>
      <c r="AA531" t="s">
        <v>4222</v>
      </c>
    </row>
    <row r="532" spans="20:27" ht="13.5">
      <c r="T532" s="32" t="s">
        <v>1773</v>
      </c>
      <c r="V532" t="s">
        <v>3438</v>
      </c>
      <c r="AA532" t="s">
        <v>4223</v>
      </c>
    </row>
    <row r="533" spans="20:27" ht="13.5">
      <c r="T533" s="32" t="s">
        <v>2670</v>
      </c>
      <c r="V533" t="s">
        <v>3439</v>
      </c>
      <c r="AA533" t="s">
        <v>4224</v>
      </c>
    </row>
    <row r="534" spans="20:27" ht="13.5">
      <c r="T534" s="32" t="s">
        <v>2671</v>
      </c>
      <c r="V534" t="s">
        <v>3440</v>
      </c>
      <c r="AA534" t="s">
        <v>4225</v>
      </c>
    </row>
    <row r="535" spans="20:27" ht="13.5">
      <c r="T535" s="32" t="s">
        <v>2672</v>
      </c>
      <c r="V535" t="s">
        <v>3441</v>
      </c>
      <c r="AA535" t="s">
        <v>4226</v>
      </c>
    </row>
    <row r="536" spans="20:27" ht="13.5">
      <c r="T536" s="32" t="s">
        <v>2673</v>
      </c>
      <c r="V536" t="s">
        <v>3442</v>
      </c>
      <c r="AA536" t="s">
        <v>4227</v>
      </c>
    </row>
    <row r="537" spans="20:27" ht="13.5">
      <c r="T537" s="32" t="s">
        <v>2674</v>
      </c>
      <c r="V537" t="s">
        <v>3443</v>
      </c>
      <c r="AA537" t="s">
        <v>4228</v>
      </c>
    </row>
    <row r="538" spans="20:27" ht="13.5">
      <c r="T538" s="32" t="s">
        <v>2675</v>
      </c>
      <c r="V538" t="s">
        <v>3444</v>
      </c>
      <c r="AA538" t="s">
        <v>4229</v>
      </c>
    </row>
    <row r="539" spans="20:27" ht="13.5">
      <c r="T539" s="32" t="s">
        <v>2676</v>
      </c>
      <c r="V539" t="s">
        <v>3445</v>
      </c>
      <c r="AA539" t="s">
        <v>4230</v>
      </c>
    </row>
    <row r="540" spans="20:27" ht="13.5">
      <c r="T540" s="32" t="s">
        <v>2677</v>
      </c>
      <c r="V540" t="s">
        <v>3446</v>
      </c>
      <c r="AA540" t="s">
        <v>4231</v>
      </c>
    </row>
    <row r="541" spans="20:27" ht="13.5">
      <c r="T541" s="32" t="s">
        <v>1604</v>
      </c>
      <c r="V541" t="s">
        <v>3447</v>
      </c>
      <c r="AA541" t="s">
        <v>4232</v>
      </c>
    </row>
    <row r="542" spans="20:27" ht="13.5">
      <c r="T542" s="32" t="s">
        <v>2678</v>
      </c>
      <c r="V542" t="s">
        <v>3448</v>
      </c>
      <c r="AA542" t="s">
        <v>4233</v>
      </c>
    </row>
    <row r="543" spans="20:27" ht="13.5">
      <c r="T543" s="32" t="s">
        <v>2679</v>
      </c>
      <c r="V543" t="s">
        <v>3449</v>
      </c>
      <c r="AA543" t="s">
        <v>4234</v>
      </c>
    </row>
    <row r="544" spans="20:27" ht="13.5">
      <c r="T544" s="32" t="s">
        <v>2680</v>
      </c>
      <c r="V544" t="s">
        <v>3450</v>
      </c>
      <c r="AA544" t="s">
        <v>4235</v>
      </c>
    </row>
    <row r="545" spans="20:27" ht="13.5">
      <c r="T545" s="32" t="s">
        <v>2681</v>
      </c>
      <c r="V545" t="s">
        <v>3451</v>
      </c>
      <c r="AA545" t="s">
        <v>4236</v>
      </c>
    </row>
    <row r="546" spans="20:27" ht="13.5">
      <c r="T546" s="32" t="s">
        <v>2682</v>
      </c>
      <c r="V546" t="s">
        <v>3452</v>
      </c>
      <c r="AA546" t="s">
        <v>4237</v>
      </c>
    </row>
    <row r="547" spans="20:27" ht="13.5">
      <c r="T547" s="32" t="s">
        <v>2683</v>
      </c>
      <c r="V547" t="s">
        <v>3453</v>
      </c>
      <c r="AA547" t="s">
        <v>4238</v>
      </c>
    </row>
    <row r="548" spans="20:27" ht="13.5">
      <c r="T548" s="32" t="s">
        <v>2684</v>
      </c>
      <c r="V548" t="s">
        <v>3454</v>
      </c>
      <c r="AA548" t="s">
        <v>4239</v>
      </c>
    </row>
    <row r="549" spans="20:27" ht="13.5">
      <c r="T549" s="32" t="s">
        <v>2685</v>
      </c>
      <c r="V549" t="s">
        <v>3455</v>
      </c>
      <c r="AA549" t="s">
        <v>4240</v>
      </c>
    </row>
    <row r="550" spans="20:27" ht="13.5">
      <c r="T550" s="32" t="s">
        <v>2686</v>
      </c>
      <c r="V550" t="s">
        <v>3456</v>
      </c>
      <c r="AA550" t="s">
        <v>4241</v>
      </c>
    </row>
    <row r="551" spans="20:27" ht="13.5">
      <c r="T551" s="32" t="s">
        <v>2687</v>
      </c>
      <c r="V551" t="s">
        <v>3457</v>
      </c>
      <c r="AA551" t="s">
        <v>4242</v>
      </c>
    </row>
    <row r="552" spans="20:27" ht="13.5">
      <c r="T552" s="32" t="s">
        <v>2688</v>
      </c>
      <c r="V552" t="s">
        <v>3458</v>
      </c>
      <c r="AA552" t="s">
        <v>4243</v>
      </c>
    </row>
    <row r="553" spans="20:27" ht="13.5">
      <c r="T553" s="32" t="s">
        <v>2689</v>
      </c>
      <c r="V553" t="s">
        <v>3459</v>
      </c>
      <c r="AA553" t="s">
        <v>4244</v>
      </c>
    </row>
    <row r="554" spans="20:27" ht="13.5">
      <c r="T554" s="32" t="s">
        <v>2690</v>
      </c>
      <c r="V554" t="s">
        <v>3460</v>
      </c>
      <c r="AA554" t="s">
        <v>4245</v>
      </c>
    </row>
    <row r="555" spans="20:27" ht="13.5">
      <c r="T555" s="32" t="s">
        <v>2691</v>
      </c>
      <c r="V555" t="s">
        <v>3461</v>
      </c>
      <c r="AA555" t="s">
        <v>4246</v>
      </c>
    </row>
    <row r="556" spans="20:27" ht="13.5">
      <c r="T556" s="32" t="s">
        <v>2692</v>
      </c>
      <c r="V556" t="s">
        <v>3462</v>
      </c>
      <c r="AA556" t="s">
        <v>4247</v>
      </c>
    </row>
    <row r="557" spans="20:27" ht="13.5">
      <c r="T557" s="32" t="s">
        <v>2693</v>
      </c>
      <c r="V557" t="s">
        <v>3463</v>
      </c>
      <c r="AA557" t="s">
        <v>4248</v>
      </c>
    </row>
    <row r="558" spans="20:27" ht="13.5">
      <c r="T558" s="32" t="s">
        <v>2694</v>
      </c>
      <c r="V558" t="s">
        <v>3464</v>
      </c>
      <c r="AA558" t="s">
        <v>4249</v>
      </c>
    </row>
    <row r="559" spans="20:27" ht="13.5">
      <c r="T559" s="32" t="s">
        <v>2695</v>
      </c>
      <c r="V559" t="s">
        <v>3465</v>
      </c>
      <c r="AA559" t="s">
        <v>4250</v>
      </c>
    </row>
    <row r="560" spans="20:27" ht="13.5">
      <c r="T560" s="32" t="s">
        <v>2696</v>
      </c>
      <c r="V560" t="s">
        <v>3466</v>
      </c>
      <c r="AA560" t="s">
        <v>4251</v>
      </c>
    </row>
    <row r="561" spans="20:27" ht="13.5">
      <c r="T561" s="32" t="s">
        <v>2697</v>
      </c>
      <c r="V561" t="s">
        <v>3467</v>
      </c>
      <c r="AA561" t="s">
        <v>4252</v>
      </c>
    </row>
    <row r="562" spans="20:27" ht="13.5">
      <c r="T562" s="32" t="s">
        <v>2698</v>
      </c>
      <c r="V562" t="s">
        <v>3468</v>
      </c>
      <c r="AA562" t="s">
        <v>4253</v>
      </c>
    </row>
    <row r="563" spans="20:27" ht="13.5">
      <c r="T563" s="32" t="s">
        <v>2699</v>
      </c>
      <c r="V563" t="s">
        <v>3469</v>
      </c>
      <c r="AA563" t="s">
        <v>4254</v>
      </c>
    </row>
    <row r="564" spans="20:27" ht="13.5">
      <c r="T564" s="32" t="s">
        <v>2700</v>
      </c>
      <c r="V564" t="s">
        <v>3470</v>
      </c>
      <c r="AA564" t="s">
        <v>4255</v>
      </c>
    </row>
    <row r="565" spans="20:27" ht="13.5">
      <c r="T565" s="32" t="s">
        <v>1735</v>
      </c>
      <c r="V565" t="s">
        <v>3471</v>
      </c>
      <c r="AA565" t="s">
        <v>4256</v>
      </c>
    </row>
    <row r="566" spans="20:27" ht="13.5">
      <c r="T566" s="32" t="s">
        <v>2701</v>
      </c>
      <c r="V566" t="s">
        <v>3472</v>
      </c>
      <c r="AA566" t="s">
        <v>4257</v>
      </c>
    </row>
    <row r="567" spans="20:27" ht="13.5">
      <c r="T567" s="32" t="s">
        <v>2702</v>
      </c>
      <c r="V567" t="s">
        <v>3473</v>
      </c>
      <c r="AA567" t="s">
        <v>4258</v>
      </c>
    </row>
    <row r="568" spans="20:27" ht="13.5">
      <c r="T568" s="32" t="s">
        <v>2703</v>
      </c>
      <c r="V568" t="s">
        <v>3474</v>
      </c>
      <c r="AA568" t="s">
        <v>4259</v>
      </c>
    </row>
    <row r="569" spans="20:27" ht="13.5">
      <c r="T569" s="32" t="s">
        <v>4572</v>
      </c>
      <c r="V569" t="s">
        <v>3475</v>
      </c>
      <c r="AA569" t="s">
        <v>4260</v>
      </c>
    </row>
    <row r="570" spans="20:27" ht="13.5">
      <c r="T570" s="32" t="s">
        <v>2704</v>
      </c>
      <c r="V570" t="s">
        <v>3476</v>
      </c>
      <c r="AA570" t="s">
        <v>4261</v>
      </c>
    </row>
    <row r="571" spans="20:27" ht="13.5">
      <c r="T571" s="32" t="s">
        <v>2705</v>
      </c>
      <c r="V571" t="s">
        <v>3477</v>
      </c>
      <c r="AA571" t="s">
        <v>4262</v>
      </c>
    </row>
    <row r="572" spans="20:27" ht="13.5">
      <c r="T572" s="32" t="s">
        <v>2706</v>
      </c>
      <c r="V572" t="s">
        <v>3478</v>
      </c>
      <c r="AA572" t="s">
        <v>4263</v>
      </c>
    </row>
    <row r="573" spans="20:27" ht="13.5">
      <c r="T573" s="32" t="s">
        <v>2707</v>
      </c>
      <c r="V573" t="s">
        <v>3479</v>
      </c>
      <c r="AA573" t="s">
        <v>4264</v>
      </c>
    </row>
    <row r="574" spans="20:27" ht="13.5">
      <c r="T574" s="32" t="s">
        <v>1736</v>
      </c>
      <c r="V574" t="s">
        <v>3480</v>
      </c>
      <c r="AA574" t="s">
        <v>4265</v>
      </c>
    </row>
    <row r="575" spans="20:27" ht="13.5">
      <c r="T575" s="32" t="s">
        <v>1737</v>
      </c>
      <c r="V575" t="s">
        <v>3481</v>
      </c>
      <c r="AA575" t="s">
        <v>4266</v>
      </c>
    </row>
    <row r="576" spans="20:27" ht="13.5">
      <c r="T576" s="32" t="s">
        <v>1774</v>
      </c>
      <c r="V576" t="s">
        <v>3482</v>
      </c>
      <c r="AA576" t="s">
        <v>4267</v>
      </c>
    </row>
    <row r="577" spans="20:27" ht="13.5">
      <c r="T577" s="32" t="s">
        <v>1954</v>
      </c>
      <c r="V577" t="s">
        <v>3483</v>
      </c>
      <c r="AA577" t="s">
        <v>4268</v>
      </c>
    </row>
    <row r="578" spans="20:27" ht="13.5">
      <c r="T578" s="32" t="s">
        <v>1510</v>
      </c>
      <c r="V578" t="s">
        <v>3484</v>
      </c>
      <c r="AA578" t="s">
        <v>4269</v>
      </c>
    </row>
    <row r="579" spans="20:27" ht="13.5">
      <c r="T579" s="32" t="s">
        <v>2708</v>
      </c>
      <c r="V579" t="s">
        <v>3485</v>
      </c>
      <c r="AA579" t="s">
        <v>4270</v>
      </c>
    </row>
    <row r="580" spans="20:27" ht="13.5">
      <c r="T580" s="32" t="s">
        <v>2709</v>
      </c>
      <c r="V580" t="s">
        <v>3486</v>
      </c>
      <c r="AA580" t="s">
        <v>4271</v>
      </c>
    </row>
    <row r="581" spans="20:27" ht="13.5">
      <c r="T581" s="32" t="s">
        <v>2710</v>
      </c>
      <c r="V581" t="s">
        <v>3487</v>
      </c>
      <c r="AA581" t="s">
        <v>4272</v>
      </c>
    </row>
    <row r="582" spans="20:27" ht="13.5">
      <c r="T582" s="32" t="s">
        <v>2711</v>
      </c>
      <c r="V582" t="s">
        <v>3488</v>
      </c>
      <c r="AA582" t="s">
        <v>4273</v>
      </c>
    </row>
    <row r="583" spans="20:27" ht="13.5">
      <c r="T583" s="32" t="s">
        <v>2712</v>
      </c>
      <c r="V583" t="s">
        <v>3489</v>
      </c>
      <c r="AA583" t="s">
        <v>4274</v>
      </c>
    </row>
    <row r="584" spans="20:27" ht="13.5">
      <c r="T584" s="32" t="s">
        <v>2713</v>
      </c>
      <c r="V584" t="s">
        <v>3490</v>
      </c>
      <c r="AA584" t="s">
        <v>4275</v>
      </c>
    </row>
    <row r="585" spans="20:27" ht="13.5">
      <c r="T585" s="32" t="s">
        <v>2714</v>
      </c>
      <c r="V585" t="s">
        <v>3491</v>
      </c>
      <c r="AA585" t="s">
        <v>4276</v>
      </c>
    </row>
    <row r="586" spans="20:27" ht="13.5">
      <c r="T586" s="32" t="s">
        <v>2715</v>
      </c>
      <c r="V586" t="s">
        <v>3492</v>
      </c>
      <c r="AA586" t="s">
        <v>4277</v>
      </c>
    </row>
    <row r="587" spans="20:27" ht="13.5">
      <c r="T587" s="32" t="s">
        <v>2716</v>
      </c>
      <c r="V587" t="s">
        <v>3493</v>
      </c>
      <c r="AA587" t="s">
        <v>4278</v>
      </c>
    </row>
    <row r="588" spans="20:27" ht="13.5">
      <c r="T588" s="32" t="s">
        <v>2717</v>
      </c>
      <c r="V588" t="s">
        <v>3494</v>
      </c>
      <c r="AA588" t="s">
        <v>4279</v>
      </c>
    </row>
    <row r="589" spans="20:27" ht="13.5">
      <c r="T589" s="32" t="s">
        <v>2718</v>
      </c>
      <c r="V589" t="s">
        <v>3495</v>
      </c>
      <c r="AA589" t="s">
        <v>4280</v>
      </c>
    </row>
    <row r="590" spans="20:27" ht="13.5">
      <c r="T590" s="32" t="s">
        <v>2719</v>
      </c>
      <c r="V590" t="s">
        <v>3496</v>
      </c>
      <c r="AA590" t="s">
        <v>4281</v>
      </c>
    </row>
    <row r="591" spans="20:27" ht="13.5">
      <c r="T591" s="32" t="s">
        <v>2720</v>
      </c>
      <c r="V591" t="s">
        <v>3497</v>
      </c>
      <c r="AA591" t="s">
        <v>4282</v>
      </c>
    </row>
    <row r="592" spans="20:27" ht="13.5">
      <c r="T592" s="32" t="s">
        <v>1775</v>
      </c>
      <c r="V592" t="s">
        <v>3498</v>
      </c>
      <c r="AA592" t="s">
        <v>4283</v>
      </c>
    </row>
    <row r="593" spans="20:27" ht="13.5">
      <c r="T593" s="32" t="s">
        <v>1749</v>
      </c>
      <c r="V593" t="s">
        <v>3499</v>
      </c>
      <c r="AA593" t="s">
        <v>4284</v>
      </c>
    </row>
    <row r="594" spans="20:27" ht="13.5">
      <c r="T594" s="32" t="s">
        <v>2721</v>
      </c>
      <c r="V594" t="s">
        <v>3500</v>
      </c>
      <c r="AA594" t="s">
        <v>4285</v>
      </c>
    </row>
    <row r="595" spans="20:27" ht="13.5">
      <c r="T595" s="32" t="s">
        <v>1776</v>
      </c>
      <c r="V595" t="s">
        <v>3501</v>
      </c>
      <c r="AA595" t="s">
        <v>4286</v>
      </c>
    </row>
    <row r="596" spans="20:27" ht="13.5">
      <c r="T596" s="32" t="s">
        <v>1529</v>
      </c>
      <c r="V596" t="s">
        <v>3502</v>
      </c>
      <c r="AA596" t="s">
        <v>4287</v>
      </c>
    </row>
    <row r="597" spans="20:27" ht="13.5">
      <c r="T597" s="32" t="s">
        <v>1530</v>
      </c>
      <c r="V597" t="s">
        <v>3503</v>
      </c>
      <c r="AA597" t="s">
        <v>4288</v>
      </c>
    </row>
    <row r="598" spans="20:27" ht="13.5">
      <c r="T598" s="32" t="s">
        <v>2722</v>
      </c>
      <c r="V598" t="s">
        <v>3504</v>
      </c>
      <c r="AA598" t="s">
        <v>4289</v>
      </c>
    </row>
    <row r="599" spans="20:27" ht="13.5">
      <c r="T599" s="32" t="s">
        <v>2723</v>
      </c>
      <c r="V599" t="s">
        <v>3505</v>
      </c>
      <c r="AA599" t="s">
        <v>4290</v>
      </c>
    </row>
    <row r="600" spans="20:27" ht="13.5">
      <c r="T600" s="32" t="s">
        <v>2724</v>
      </c>
      <c r="V600" t="s">
        <v>3506</v>
      </c>
      <c r="AA600" t="s">
        <v>4291</v>
      </c>
    </row>
    <row r="601" spans="20:27" ht="13.5">
      <c r="T601" s="32" t="s">
        <v>1487</v>
      </c>
      <c r="V601" t="s">
        <v>3507</v>
      </c>
      <c r="AA601" t="s">
        <v>4292</v>
      </c>
    </row>
    <row r="602" spans="20:27" ht="13.5">
      <c r="T602" s="32" t="s">
        <v>1488</v>
      </c>
      <c r="V602" t="s">
        <v>3508</v>
      </c>
      <c r="AA602" t="s">
        <v>4293</v>
      </c>
    </row>
    <row r="603" spans="20:27" ht="13.5">
      <c r="T603" s="32" t="s">
        <v>2725</v>
      </c>
      <c r="V603" t="s">
        <v>3509</v>
      </c>
      <c r="AA603" t="s">
        <v>4294</v>
      </c>
    </row>
    <row r="604" spans="20:27" ht="13.5">
      <c r="T604" s="32" t="s">
        <v>1489</v>
      </c>
      <c r="V604" t="s">
        <v>3510</v>
      </c>
      <c r="AA604" t="s">
        <v>4295</v>
      </c>
    </row>
    <row r="605" spans="20:27" ht="13.5">
      <c r="T605" s="32" t="s">
        <v>2726</v>
      </c>
      <c r="V605" t="s">
        <v>3511</v>
      </c>
      <c r="AA605" t="s">
        <v>4296</v>
      </c>
    </row>
    <row r="606" spans="20:27" ht="13.5">
      <c r="T606" s="32" t="s">
        <v>1490</v>
      </c>
      <c r="V606" t="s">
        <v>3512</v>
      </c>
      <c r="AA606" t="s">
        <v>4297</v>
      </c>
    </row>
    <row r="607" spans="20:27" ht="13.5">
      <c r="T607" s="32" t="s">
        <v>2727</v>
      </c>
      <c r="V607" t="s">
        <v>3513</v>
      </c>
      <c r="AA607" t="s">
        <v>4298</v>
      </c>
    </row>
    <row r="608" spans="20:27" ht="13.5">
      <c r="T608" s="32" t="s">
        <v>1491</v>
      </c>
      <c r="V608" t="s">
        <v>3514</v>
      </c>
      <c r="AA608" t="s">
        <v>4299</v>
      </c>
    </row>
    <row r="609" spans="20:27" ht="13.5">
      <c r="T609" s="32" t="s">
        <v>2728</v>
      </c>
      <c r="V609" t="s">
        <v>3515</v>
      </c>
      <c r="AA609" t="s">
        <v>4300</v>
      </c>
    </row>
    <row r="610" spans="20:27" ht="13.5">
      <c r="T610" s="32" t="s">
        <v>1492</v>
      </c>
      <c r="V610" t="s">
        <v>3516</v>
      </c>
      <c r="AA610" t="s">
        <v>4301</v>
      </c>
    </row>
    <row r="611" spans="20:27" ht="13.5">
      <c r="T611" s="32" t="s">
        <v>2729</v>
      </c>
      <c r="V611" t="s">
        <v>3517</v>
      </c>
      <c r="AA611" t="s">
        <v>4302</v>
      </c>
    </row>
    <row r="612" spans="20:27" ht="13.5">
      <c r="T612" s="32" t="s">
        <v>1493</v>
      </c>
      <c r="V612" t="s">
        <v>3518</v>
      </c>
      <c r="AA612" t="s">
        <v>4303</v>
      </c>
    </row>
    <row r="613" spans="20:27" ht="13.5">
      <c r="T613" s="32" t="s">
        <v>2730</v>
      </c>
      <c r="V613" t="s">
        <v>3519</v>
      </c>
      <c r="AA613" t="s">
        <v>4304</v>
      </c>
    </row>
    <row r="614" spans="20:27" ht="13.5">
      <c r="T614" s="32" t="s">
        <v>1494</v>
      </c>
      <c r="V614" t="s">
        <v>3520</v>
      </c>
      <c r="AA614" t="s">
        <v>4305</v>
      </c>
    </row>
    <row r="615" spans="20:27" ht="13.5">
      <c r="T615" s="32" t="s">
        <v>2731</v>
      </c>
      <c r="V615" t="s">
        <v>3521</v>
      </c>
      <c r="AA615" t="s">
        <v>4306</v>
      </c>
    </row>
    <row r="616" spans="20:27" ht="13.5">
      <c r="T616" s="32" t="s">
        <v>1495</v>
      </c>
      <c r="V616" t="s">
        <v>3522</v>
      </c>
      <c r="AA616" t="s">
        <v>4307</v>
      </c>
    </row>
    <row r="617" spans="20:27" ht="13.5">
      <c r="T617" s="32" t="s">
        <v>2732</v>
      </c>
      <c r="V617" t="s">
        <v>3523</v>
      </c>
      <c r="AA617" t="s">
        <v>4308</v>
      </c>
    </row>
    <row r="618" spans="20:27" ht="13.5">
      <c r="T618" s="32" t="s">
        <v>1496</v>
      </c>
      <c r="V618" t="s">
        <v>3524</v>
      </c>
      <c r="AA618" t="s">
        <v>4309</v>
      </c>
    </row>
    <row r="619" spans="20:27" ht="13.5">
      <c r="T619" s="32" t="s">
        <v>2733</v>
      </c>
      <c r="V619" t="s">
        <v>3525</v>
      </c>
      <c r="AA619" t="s">
        <v>4310</v>
      </c>
    </row>
    <row r="620" spans="20:27" ht="13.5">
      <c r="T620" s="32" t="s">
        <v>1497</v>
      </c>
      <c r="V620" t="s">
        <v>3526</v>
      </c>
      <c r="AA620" t="s">
        <v>4311</v>
      </c>
    </row>
    <row r="621" spans="20:27" ht="13.5">
      <c r="T621" s="32" t="s">
        <v>2734</v>
      </c>
      <c r="V621" t="s">
        <v>3527</v>
      </c>
      <c r="AA621" t="s">
        <v>4312</v>
      </c>
    </row>
    <row r="622" spans="20:27" ht="13.5">
      <c r="T622" s="32" t="s">
        <v>2735</v>
      </c>
      <c r="V622" t="s">
        <v>3528</v>
      </c>
      <c r="AA622" t="s">
        <v>4313</v>
      </c>
    </row>
    <row r="623" spans="20:27" ht="13.5">
      <c r="T623" s="32" t="s">
        <v>1498</v>
      </c>
      <c r="V623" t="s">
        <v>3529</v>
      </c>
      <c r="AA623" t="s">
        <v>4314</v>
      </c>
    </row>
    <row r="624" spans="20:27" ht="13.5">
      <c r="T624" s="32" t="s">
        <v>1499</v>
      </c>
      <c r="V624" t="s">
        <v>3530</v>
      </c>
      <c r="AA624" t="s">
        <v>4315</v>
      </c>
    </row>
    <row r="625" spans="20:27" ht="13.5">
      <c r="T625" s="32" t="s">
        <v>2736</v>
      </c>
      <c r="V625" t="s">
        <v>3531</v>
      </c>
      <c r="AA625" t="s">
        <v>4316</v>
      </c>
    </row>
    <row r="626" spans="20:27" ht="13.5">
      <c r="T626" s="32" t="s">
        <v>2737</v>
      </c>
      <c r="V626" t="s">
        <v>3532</v>
      </c>
      <c r="AA626" t="s">
        <v>4317</v>
      </c>
    </row>
    <row r="627" spans="20:27" ht="13.5">
      <c r="T627" s="32" t="s">
        <v>1500</v>
      </c>
      <c r="V627" t="s">
        <v>3533</v>
      </c>
      <c r="AA627" t="s">
        <v>4318</v>
      </c>
    </row>
    <row r="628" spans="20:27" ht="13.5">
      <c r="T628" s="32" t="s">
        <v>2738</v>
      </c>
      <c r="V628" t="s">
        <v>3534</v>
      </c>
      <c r="AA628" t="s">
        <v>4319</v>
      </c>
    </row>
    <row r="629" spans="20:27" ht="13.5">
      <c r="T629" s="32" t="s">
        <v>1501</v>
      </c>
      <c r="V629" t="s">
        <v>3535</v>
      </c>
      <c r="AA629" t="s">
        <v>4320</v>
      </c>
    </row>
    <row r="630" spans="20:27" ht="13.5">
      <c r="T630" s="32" t="s">
        <v>2739</v>
      </c>
      <c r="V630" t="s">
        <v>3536</v>
      </c>
      <c r="AA630" t="s">
        <v>4321</v>
      </c>
    </row>
    <row r="631" spans="20:27" ht="13.5">
      <c r="T631" s="32" t="s">
        <v>1502</v>
      </c>
      <c r="V631" t="s">
        <v>3537</v>
      </c>
      <c r="AA631" t="s">
        <v>4322</v>
      </c>
    </row>
    <row r="632" spans="20:27" ht="13.5">
      <c r="T632" s="32" t="s">
        <v>2740</v>
      </c>
      <c r="V632" t="s">
        <v>3538</v>
      </c>
      <c r="AA632" t="s">
        <v>4323</v>
      </c>
    </row>
    <row r="633" spans="20:27" ht="13.5">
      <c r="T633" s="32" t="s">
        <v>1503</v>
      </c>
      <c r="V633" t="s">
        <v>3539</v>
      </c>
      <c r="AA633" t="s">
        <v>4324</v>
      </c>
    </row>
    <row r="634" spans="20:27" ht="13.5">
      <c r="T634" s="32" t="s">
        <v>2741</v>
      </c>
      <c r="V634" t="s">
        <v>3540</v>
      </c>
      <c r="AA634" t="s">
        <v>4325</v>
      </c>
    </row>
    <row r="635" spans="20:27" ht="13.5">
      <c r="T635" s="32" t="s">
        <v>1504</v>
      </c>
      <c r="V635" t="s">
        <v>3541</v>
      </c>
      <c r="AA635" t="s">
        <v>4326</v>
      </c>
    </row>
    <row r="636" spans="20:27" ht="13.5">
      <c r="T636" s="32" t="s">
        <v>2742</v>
      </c>
      <c r="V636" t="s">
        <v>3542</v>
      </c>
      <c r="AA636" t="s">
        <v>4327</v>
      </c>
    </row>
    <row r="637" spans="20:27" ht="13.5">
      <c r="T637" s="32" t="s">
        <v>1505</v>
      </c>
      <c r="V637" t="s">
        <v>3543</v>
      </c>
      <c r="AA637" t="s">
        <v>4328</v>
      </c>
    </row>
    <row r="638" spans="20:27" ht="13.5">
      <c r="T638" s="32" t="s">
        <v>2743</v>
      </c>
      <c r="V638" t="s">
        <v>3544</v>
      </c>
      <c r="AA638" t="s">
        <v>4329</v>
      </c>
    </row>
    <row r="639" spans="20:27" ht="13.5">
      <c r="T639" s="32" t="s">
        <v>1506</v>
      </c>
      <c r="V639" t="s">
        <v>3545</v>
      </c>
      <c r="AA639" t="s">
        <v>4330</v>
      </c>
    </row>
    <row r="640" spans="20:27" ht="13.5">
      <c r="T640" s="32" t="s">
        <v>2744</v>
      </c>
      <c r="V640" t="s">
        <v>3546</v>
      </c>
      <c r="AA640" t="s">
        <v>4331</v>
      </c>
    </row>
    <row r="641" spans="20:27" ht="13.5">
      <c r="T641" s="32" t="s">
        <v>1750</v>
      </c>
      <c r="V641" t="s">
        <v>1950</v>
      </c>
      <c r="AA641" t="s">
        <v>4332</v>
      </c>
    </row>
    <row r="642" spans="20:27" ht="13.5">
      <c r="T642" s="32" t="s">
        <v>2745</v>
      </c>
      <c r="V642" t="s">
        <v>3547</v>
      </c>
      <c r="AA642" t="s">
        <v>4333</v>
      </c>
    </row>
    <row r="643" spans="20:27" ht="13.5">
      <c r="T643" s="32" t="s">
        <v>2746</v>
      </c>
      <c r="V643" t="s">
        <v>3548</v>
      </c>
      <c r="AA643" t="s">
        <v>4334</v>
      </c>
    </row>
    <row r="644" spans="20:27" ht="13.5">
      <c r="T644" s="32" t="s">
        <v>2747</v>
      </c>
      <c r="V644" t="s">
        <v>3549</v>
      </c>
      <c r="AA644" t="s">
        <v>4335</v>
      </c>
    </row>
    <row r="645" spans="20:27" ht="13.5">
      <c r="T645" s="32" t="s">
        <v>1753</v>
      </c>
      <c r="V645" t="s">
        <v>3550</v>
      </c>
      <c r="AA645" t="s">
        <v>4336</v>
      </c>
    </row>
    <row r="646" spans="20:27" ht="13.5">
      <c r="T646" s="32" t="s">
        <v>2748</v>
      </c>
      <c r="V646" t="s">
        <v>3551</v>
      </c>
      <c r="AA646" t="s">
        <v>4337</v>
      </c>
    </row>
    <row r="647" spans="20:27" ht="13.5">
      <c r="T647" s="32" t="s">
        <v>2749</v>
      </c>
      <c r="V647" t="s">
        <v>3552</v>
      </c>
      <c r="AA647" t="s">
        <v>2717</v>
      </c>
    </row>
    <row r="648" spans="20:27" ht="13.5">
      <c r="T648" s="32" t="s">
        <v>2750</v>
      </c>
      <c r="V648" t="s">
        <v>3553</v>
      </c>
      <c r="AA648" t="s">
        <v>2974</v>
      </c>
    </row>
    <row r="649" spans="20:27" ht="13.5">
      <c r="T649" s="32" t="s">
        <v>2751</v>
      </c>
      <c r="V649" t="s">
        <v>3554</v>
      </c>
      <c r="AA649" t="s">
        <v>2977</v>
      </c>
    </row>
    <row r="650" spans="20:27" ht="13.5">
      <c r="T650" s="32" t="s">
        <v>2752</v>
      </c>
      <c r="V650" t="s">
        <v>3555</v>
      </c>
      <c r="AA650" t="s">
        <v>4338</v>
      </c>
    </row>
    <row r="651" spans="20:27" ht="13.5">
      <c r="T651" s="32" t="s">
        <v>2753</v>
      </c>
      <c r="V651" t="s">
        <v>3556</v>
      </c>
      <c r="AA651" t="s">
        <v>1775</v>
      </c>
    </row>
    <row r="652" spans="20:27" ht="13.5">
      <c r="T652" s="32" t="s">
        <v>2754</v>
      </c>
      <c r="V652" t="s">
        <v>1733</v>
      </c>
      <c r="AA652" t="s">
        <v>4339</v>
      </c>
    </row>
    <row r="653" spans="20:27" ht="13.5">
      <c r="T653" s="32" t="s">
        <v>2755</v>
      </c>
      <c r="V653" t="s">
        <v>1528</v>
      </c>
      <c r="AA653" t="s">
        <v>4340</v>
      </c>
    </row>
    <row r="654" spans="20:27" ht="13.5">
      <c r="T654" s="32" t="s">
        <v>2756</v>
      </c>
      <c r="V654" t="s">
        <v>1928</v>
      </c>
      <c r="AA654" t="s">
        <v>4341</v>
      </c>
    </row>
    <row r="655" spans="20:27" ht="13.5">
      <c r="T655" s="32" t="s">
        <v>2757</v>
      </c>
      <c r="V655" t="s">
        <v>2949</v>
      </c>
      <c r="AA655" t="s">
        <v>4342</v>
      </c>
    </row>
    <row r="656" spans="20:27" ht="13.5">
      <c r="T656" s="32" t="s">
        <v>2758</v>
      </c>
      <c r="V656" t="s">
        <v>1517</v>
      </c>
      <c r="AA656" t="s">
        <v>4343</v>
      </c>
    </row>
    <row r="657" spans="20:27" ht="13.5">
      <c r="T657" s="32" t="s">
        <v>2759</v>
      </c>
      <c r="V657" t="s">
        <v>1521</v>
      </c>
      <c r="AA657" t="s">
        <v>4344</v>
      </c>
    </row>
    <row r="658" spans="20:27" ht="13.5">
      <c r="T658" s="32" t="s">
        <v>2760</v>
      </c>
      <c r="V658" t="s">
        <v>1518</v>
      </c>
      <c r="AA658" t="s">
        <v>1776</v>
      </c>
    </row>
    <row r="659" spans="20:27" ht="13.5">
      <c r="T659" s="32" t="s">
        <v>2761</v>
      </c>
      <c r="V659" t="s">
        <v>1519</v>
      </c>
      <c r="AA659" t="s">
        <v>1529</v>
      </c>
    </row>
    <row r="660" spans="20:27" ht="13.5">
      <c r="T660" s="32" t="s">
        <v>2762</v>
      </c>
      <c r="V660" t="s">
        <v>1520</v>
      </c>
      <c r="AA660" t="s">
        <v>1530</v>
      </c>
    </row>
    <row r="661" spans="20:27" ht="13.5">
      <c r="T661" s="32" t="s">
        <v>2763</v>
      </c>
      <c r="V661" t="s">
        <v>3557</v>
      </c>
      <c r="AA661" t="s">
        <v>3839</v>
      </c>
    </row>
    <row r="662" spans="20:27" ht="13.5">
      <c r="T662" s="32" t="s">
        <v>2764</v>
      </c>
      <c r="V662" t="s">
        <v>3558</v>
      </c>
      <c r="AA662" t="s">
        <v>3840</v>
      </c>
    </row>
    <row r="663" spans="20:27" ht="13.5">
      <c r="T663" s="32" t="s">
        <v>2765</v>
      </c>
      <c r="V663" t="s">
        <v>3559</v>
      </c>
      <c r="AA663" t="s">
        <v>4345</v>
      </c>
    </row>
    <row r="664" spans="20:27" ht="13.5">
      <c r="T664" s="32" t="s">
        <v>2766</v>
      </c>
      <c r="V664" t="s">
        <v>3560</v>
      </c>
      <c r="AA664" t="s">
        <v>4346</v>
      </c>
    </row>
    <row r="665" spans="20:27" ht="13.5">
      <c r="T665" s="32" t="s">
        <v>2767</v>
      </c>
      <c r="V665" t="s">
        <v>3561</v>
      </c>
      <c r="AA665" t="s">
        <v>4347</v>
      </c>
    </row>
    <row r="666" spans="20:27" ht="13.5">
      <c r="T666" s="32" t="s">
        <v>2768</v>
      </c>
      <c r="V666" t="s">
        <v>3562</v>
      </c>
      <c r="AA666" t="s">
        <v>4348</v>
      </c>
    </row>
    <row r="667" spans="20:27" ht="13.5">
      <c r="T667" s="32" t="s">
        <v>2769</v>
      </c>
      <c r="V667" t="s">
        <v>3563</v>
      </c>
      <c r="AA667" t="s">
        <v>4349</v>
      </c>
    </row>
    <row r="668" spans="20:27" ht="13.5">
      <c r="T668" s="32" t="s">
        <v>2770</v>
      </c>
      <c r="V668" t="s">
        <v>3564</v>
      </c>
      <c r="AA668" t="s">
        <v>4350</v>
      </c>
    </row>
    <row r="669" spans="20:27" ht="13.5">
      <c r="T669" s="32" t="s">
        <v>2771</v>
      </c>
      <c r="V669" t="s">
        <v>3565</v>
      </c>
      <c r="AA669" t="s">
        <v>4351</v>
      </c>
    </row>
    <row r="670" spans="20:27" ht="13.5">
      <c r="T670" s="32" t="s">
        <v>2772</v>
      </c>
      <c r="V670" t="s">
        <v>3566</v>
      </c>
      <c r="AA670" t="s">
        <v>3055</v>
      </c>
    </row>
    <row r="671" spans="20:27" ht="13.5">
      <c r="T671" s="32" t="s">
        <v>2773</v>
      </c>
      <c r="V671" t="s">
        <v>3567</v>
      </c>
      <c r="AA671" t="s">
        <v>4352</v>
      </c>
    </row>
    <row r="672" spans="20:27" ht="13.5">
      <c r="T672" s="32" t="s">
        <v>2774</v>
      </c>
      <c r="V672" t="s">
        <v>3568</v>
      </c>
      <c r="AA672" t="s">
        <v>4353</v>
      </c>
    </row>
    <row r="673" spans="20:27" ht="13.5">
      <c r="T673" s="32" t="s">
        <v>2775</v>
      </c>
      <c r="V673" t="s">
        <v>3569</v>
      </c>
      <c r="AA673" t="s">
        <v>4354</v>
      </c>
    </row>
    <row r="674" spans="20:27" ht="13.5">
      <c r="T674" s="32" t="s">
        <v>2776</v>
      </c>
      <c r="V674" t="s">
        <v>3570</v>
      </c>
      <c r="AA674" t="s">
        <v>3006</v>
      </c>
    </row>
    <row r="675" spans="20:27" ht="13.5">
      <c r="T675" s="32" t="s">
        <v>2777</v>
      </c>
      <c r="V675" t="s">
        <v>3571</v>
      </c>
      <c r="AA675" t="s">
        <v>4355</v>
      </c>
    </row>
    <row r="676" spans="20:27" ht="13.5">
      <c r="T676" s="32" t="s">
        <v>2778</v>
      </c>
      <c r="V676" t="s">
        <v>3572</v>
      </c>
      <c r="AA676" t="s">
        <v>4356</v>
      </c>
    </row>
    <row r="677" spans="20:27" ht="13.5">
      <c r="T677" s="32" t="s">
        <v>2779</v>
      </c>
      <c r="V677" t="s">
        <v>3573</v>
      </c>
      <c r="AA677" t="s">
        <v>4357</v>
      </c>
    </row>
    <row r="678" spans="20:27" ht="13.5">
      <c r="T678" s="32" t="s">
        <v>2780</v>
      </c>
      <c r="V678" t="s">
        <v>3574</v>
      </c>
      <c r="AA678" t="s">
        <v>4358</v>
      </c>
    </row>
    <row r="679" spans="20:27" ht="13.5">
      <c r="T679" s="32" t="s">
        <v>2781</v>
      </c>
      <c r="V679" t="s">
        <v>3575</v>
      </c>
      <c r="AA679" t="s">
        <v>4359</v>
      </c>
    </row>
    <row r="680" spans="20:27" ht="13.5">
      <c r="T680" s="32" t="s">
        <v>2782</v>
      </c>
      <c r="V680" t="s">
        <v>3576</v>
      </c>
      <c r="AA680" t="s">
        <v>4360</v>
      </c>
    </row>
    <row r="681" spans="20:27" ht="13.5">
      <c r="T681" s="32" t="s">
        <v>2783</v>
      </c>
      <c r="V681" t="s">
        <v>3577</v>
      </c>
      <c r="AA681" t="s">
        <v>4361</v>
      </c>
    </row>
    <row r="682" spans="20:27" ht="13.5">
      <c r="T682" s="32" t="s">
        <v>2784</v>
      </c>
      <c r="V682" t="s">
        <v>3578</v>
      </c>
      <c r="AA682" t="s">
        <v>4362</v>
      </c>
    </row>
    <row r="683" spans="20:27" ht="13.5">
      <c r="T683" s="32" t="s">
        <v>2785</v>
      </c>
      <c r="V683" t="s">
        <v>3579</v>
      </c>
      <c r="AA683" t="s">
        <v>4363</v>
      </c>
    </row>
    <row r="684" spans="20:27" ht="13.5">
      <c r="T684" s="32" t="s">
        <v>2786</v>
      </c>
      <c r="V684" t="s">
        <v>3580</v>
      </c>
      <c r="AA684" t="s">
        <v>1753</v>
      </c>
    </row>
    <row r="685" spans="20:27" ht="13.5">
      <c r="T685" s="32" t="s">
        <v>2787</v>
      </c>
      <c r="V685" t="s">
        <v>3581</v>
      </c>
      <c r="AA685" t="s">
        <v>4364</v>
      </c>
    </row>
    <row r="686" spans="20:27" ht="13.5">
      <c r="T686" s="32" t="s">
        <v>2788</v>
      </c>
      <c r="V686" t="s">
        <v>3582</v>
      </c>
      <c r="AA686" t="s">
        <v>4365</v>
      </c>
    </row>
    <row r="687" spans="20:27" ht="13.5">
      <c r="T687" s="32" t="s">
        <v>2789</v>
      </c>
      <c r="V687" t="s">
        <v>3583</v>
      </c>
      <c r="AA687" t="s">
        <v>4366</v>
      </c>
    </row>
    <row r="688" spans="20:27" ht="13.5">
      <c r="T688" s="32" t="s">
        <v>2790</v>
      </c>
      <c r="V688" t="s">
        <v>3584</v>
      </c>
      <c r="AA688" t="s">
        <v>4367</v>
      </c>
    </row>
    <row r="689" spans="20:27" ht="13.5">
      <c r="T689" s="32" t="s">
        <v>2791</v>
      </c>
      <c r="V689" t="s">
        <v>3585</v>
      </c>
      <c r="AA689" t="s">
        <v>4368</v>
      </c>
    </row>
    <row r="690" spans="20:27" ht="13.5">
      <c r="T690" s="32" t="s">
        <v>2792</v>
      </c>
      <c r="V690" t="s">
        <v>3586</v>
      </c>
      <c r="AA690" t="s">
        <v>1777</v>
      </c>
    </row>
    <row r="691" spans="20:27" ht="13.5">
      <c r="T691" s="32" t="s">
        <v>2793</v>
      </c>
      <c r="V691" t="s">
        <v>3587</v>
      </c>
      <c r="AA691" t="s">
        <v>1754</v>
      </c>
    </row>
    <row r="692" spans="20:27" ht="13.5">
      <c r="T692" s="32" t="s">
        <v>2794</v>
      </c>
      <c r="V692" t="s">
        <v>3588</v>
      </c>
      <c r="AA692" t="s">
        <v>1755</v>
      </c>
    </row>
    <row r="693" spans="20:27" ht="13.5">
      <c r="T693" s="32" t="s">
        <v>2795</v>
      </c>
      <c r="V693" t="s">
        <v>3589</v>
      </c>
      <c r="AA693" t="s">
        <v>1756</v>
      </c>
    </row>
    <row r="694" spans="20:27" ht="13.5">
      <c r="T694" s="32" t="s">
        <v>2796</v>
      </c>
      <c r="V694" t="s">
        <v>3590</v>
      </c>
      <c r="AA694" t="s">
        <v>1757</v>
      </c>
    </row>
    <row r="695" spans="20:27" ht="13.5">
      <c r="T695" s="32" t="s">
        <v>2797</v>
      </c>
      <c r="V695" t="s">
        <v>3591</v>
      </c>
      <c r="AA695" t="s">
        <v>1758</v>
      </c>
    </row>
    <row r="696" spans="20:27" ht="13.5">
      <c r="T696" s="32" t="s">
        <v>2798</v>
      </c>
      <c r="V696" t="s">
        <v>3592</v>
      </c>
      <c r="AA696" t="s">
        <v>1759</v>
      </c>
    </row>
    <row r="697" spans="20:27" ht="13.5">
      <c r="T697" s="32" t="s">
        <v>2799</v>
      </c>
      <c r="V697" t="s">
        <v>3593</v>
      </c>
      <c r="AA697" t="s">
        <v>1760</v>
      </c>
    </row>
    <row r="698" spans="20:27" ht="13.5">
      <c r="T698" s="32" t="s">
        <v>2800</v>
      </c>
      <c r="V698" t="s">
        <v>3594</v>
      </c>
      <c r="AA698" t="s">
        <v>4369</v>
      </c>
    </row>
    <row r="699" spans="20:27" ht="13.5">
      <c r="T699" s="32" t="s">
        <v>2801</v>
      </c>
      <c r="V699" t="s">
        <v>3595</v>
      </c>
      <c r="AA699" t="s">
        <v>2832</v>
      </c>
    </row>
    <row r="700" spans="20:27" ht="13.5">
      <c r="T700" s="32" t="s">
        <v>2802</v>
      </c>
      <c r="V700" t="s">
        <v>3596</v>
      </c>
      <c r="AA700" s="32" t="s">
        <v>3006</v>
      </c>
    </row>
    <row r="701" spans="20:27" ht="13.5">
      <c r="T701" s="32" t="s">
        <v>2803</v>
      </c>
      <c r="V701" t="s">
        <v>3597</v>
      </c>
    </row>
    <row r="702" spans="20:27" ht="13.5">
      <c r="T702" s="32" t="s">
        <v>2804</v>
      </c>
      <c r="V702" t="s">
        <v>3598</v>
      </c>
    </row>
    <row r="703" spans="20:27" ht="13.5">
      <c r="T703" s="32" t="s">
        <v>2805</v>
      </c>
      <c r="V703" t="s">
        <v>3599</v>
      </c>
    </row>
    <row r="704" spans="20:27" ht="13.5">
      <c r="T704" s="32" t="s">
        <v>2806</v>
      </c>
      <c r="V704" t="s">
        <v>3600</v>
      </c>
    </row>
    <row r="705" spans="20:22" ht="13.5">
      <c r="T705" s="32" t="s">
        <v>2807</v>
      </c>
      <c r="V705" t="s">
        <v>3601</v>
      </c>
    </row>
    <row r="706" spans="20:22" ht="13.5">
      <c r="T706" s="32" t="s">
        <v>2808</v>
      </c>
      <c r="V706" t="s">
        <v>3602</v>
      </c>
    </row>
    <row r="707" spans="20:22" ht="13.5">
      <c r="T707" s="32" t="s">
        <v>2809</v>
      </c>
      <c r="V707" t="s">
        <v>3603</v>
      </c>
    </row>
    <row r="708" spans="20:22" ht="13.5">
      <c r="T708" s="32" t="s">
        <v>2810</v>
      </c>
      <c r="V708" t="s">
        <v>3604</v>
      </c>
    </row>
    <row r="709" spans="20:22" ht="13.5">
      <c r="T709" s="32" t="s">
        <v>1777</v>
      </c>
      <c r="V709" t="s">
        <v>3605</v>
      </c>
    </row>
    <row r="710" spans="20:22" ht="13.5">
      <c r="T710" s="32" t="s">
        <v>2811</v>
      </c>
      <c r="V710" t="s">
        <v>3606</v>
      </c>
    </row>
    <row r="711" spans="20:22" ht="13.5">
      <c r="T711" s="32" t="s">
        <v>2812</v>
      </c>
      <c r="V711" t="s">
        <v>3607</v>
      </c>
    </row>
    <row r="712" spans="20:22" ht="13.5">
      <c r="T712" s="32" t="s">
        <v>2813</v>
      </c>
      <c r="V712" t="s">
        <v>3608</v>
      </c>
    </row>
    <row r="713" spans="20:22" ht="13.5">
      <c r="T713" s="32" t="s">
        <v>1754</v>
      </c>
      <c r="V713" t="s">
        <v>3609</v>
      </c>
    </row>
    <row r="714" spans="20:22" ht="13.5">
      <c r="T714" s="32" t="s">
        <v>1755</v>
      </c>
      <c r="V714" t="s">
        <v>3610</v>
      </c>
    </row>
    <row r="715" spans="20:22" ht="13.5">
      <c r="T715" s="32" t="s">
        <v>1756</v>
      </c>
      <c r="V715" t="s">
        <v>3611</v>
      </c>
    </row>
    <row r="716" spans="20:22" ht="13.5">
      <c r="T716" s="32" t="s">
        <v>1757</v>
      </c>
      <c r="V716" t="s">
        <v>3612</v>
      </c>
    </row>
    <row r="717" spans="20:22" ht="13.5">
      <c r="T717" s="32" t="s">
        <v>1758</v>
      </c>
      <c r="V717" t="s">
        <v>3613</v>
      </c>
    </row>
    <row r="718" spans="20:22" ht="13.5">
      <c r="T718" s="32" t="s">
        <v>1759</v>
      </c>
      <c r="V718" t="s">
        <v>3614</v>
      </c>
    </row>
    <row r="719" spans="20:22" ht="13.5">
      <c r="T719" s="32" t="s">
        <v>1760</v>
      </c>
      <c r="V719" t="s">
        <v>3615</v>
      </c>
    </row>
    <row r="720" spans="20:22" ht="13.5">
      <c r="T720" s="32" t="s">
        <v>2814</v>
      </c>
      <c r="V720" t="s">
        <v>3616</v>
      </c>
    </row>
    <row r="721" spans="20:22" ht="13.5">
      <c r="T721" s="32" t="s">
        <v>2815</v>
      </c>
      <c r="V721" t="s">
        <v>3617</v>
      </c>
    </row>
    <row r="722" spans="20:22" ht="13.5">
      <c r="T722" s="32" t="s">
        <v>2816</v>
      </c>
      <c r="V722" t="s">
        <v>3618</v>
      </c>
    </row>
    <row r="723" spans="20:22" ht="13.5">
      <c r="T723" s="32" t="s">
        <v>1614</v>
      </c>
      <c r="V723" t="s">
        <v>3619</v>
      </c>
    </row>
    <row r="724" spans="20:22" ht="13.5">
      <c r="T724" s="32" t="s">
        <v>2817</v>
      </c>
      <c r="V724" t="s">
        <v>3620</v>
      </c>
    </row>
    <row r="725" spans="20:22" ht="13.5">
      <c r="T725" s="32" t="s">
        <v>1615</v>
      </c>
      <c r="V725" t="s">
        <v>3621</v>
      </c>
    </row>
    <row r="726" spans="20:22" ht="13.5">
      <c r="T726" s="32" t="s">
        <v>2818</v>
      </c>
      <c r="V726" t="s">
        <v>3622</v>
      </c>
    </row>
    <row r="727" spans="20:22" ht="13.5">
      <c r="T727" s="32" t="s">
        <v>2819</v>
      </c>
      <c r="V727" t="s">
        <v>3623</v>
      </c>
    </row>
    <row r="728" spans="20:22" ht="13.5">
      <c r="T728" s="32" t="s">
        <v>2820</v>
      </c>
      <c r="V728" t="s">
        <v>3624</v>
      </c>
    </row>
    <row r="729" spans="20:22" ht="13.5">
      <c r="T729" s="32" t="s">
        <v>2821</v>
      </c>
      <c r="V729" t="s">
        <v>3625</v>
      </c>
    </row>
    <row r="730" spans="20:22" ht="13.5">
      <c r="T730" s="32" t="s">
        <v>2822</v>
      </c>
      <c r="V730" t="s">
        <v>3626</v>
      </c>
    </row>
    <row r="731" spans="20:22" ht="13.5">
      <c r="T731" s="32" t="s">
        <v>2823</v>
      </c>
      <c r="V731" t="s">
        <v>3627</v>
      </c>
    </row>
    <row r="732" spans="20:22" ht="13.5">
      <c r="T732" s="32" t="s">
        <v>2824</v>
      </c>
      <c r="V732" t="s">
        <v>3628</v>
      </c>
    </row>
    <row r="733" spans="20:22" ht="13.5">
      <c r="T733" s="32" t="s">
        <v>2825</v>
      </c>
      <c r="V733" t="s">
        <v>3629</v>
      </c>
    </row>
    <row r="734" spans="20:22" ht="13.5">
      <c r="T734" s="32" t="s">
        <v>2826</v>
      </c>
      <c r="V734" t="s">
        <v>3630</v>
      </c>
    </row>
    <row r="735" spans="20:22" ht="13.5">
      <c r="T735" s="32" t="s">
        <v>2827</v>
      </c>
      <c r="V735" t="s">
        <v>3631</v>
      </c>
    </row>
    <row r="736" spans="20:22" ht="13.5">
      <c r="T736" s="32" t="s">
        <v>2828</v>
      </c>
      <c r="V736" t="s">
        <v>3632</v>
      </c>
    </row>
    <row r="737" spans="20:22" ht="13.5">
      <c r="T737" s="32" t="s">
        <v>2829</v>
      </c>
      <c r="V737" t="s">
        <v>3633</v>
      </c>
    </row>
    <row r="738" spans="20:22">
      <c r="T738" t="s">
        <v>2832</v>
      </c>
      <c r="V738" t="s">
        <v>3634</v>
      </c>
    </row>
    <row r="739" spans="20:22">
      <c r="V739" t="s">
        <v>3635</v>
      </c>
    </row>
    <row r="740" spans="20:22">
      <c r="V740" t="s">
        <v>3636</v>
      </c>
    </row>
    <row r="741" spans="20:22">
      <c r="V741" t="s">
        <v>3637</v>
      </c>
    </row>
    <row r="742" spans="20:22">
      <c r="V742" t="s">
        <v>3638</v>
      </c>
    </row>
    <row r="743" spans="20:22">
      <c r="V743" t="s">
        <v>3639</v>
      </c>
    </row>
    <row r="744" spans="20:22">
      <c r="V744" t="s">
        <v>3640</v>
      </c>
    </row>
    <row r="745" spans="20:22">
      <c r="V745" t="s">
        <v>3641</v>
      </c>
    </row>
    <row r="746" spans="20:22">
      <c r="V746" t="s">
        <v>3642</v>
      </c>
    </row>
    <row r="747" spans="20:22">
      <c r="V747" t="s">
        <v>3643</v>
      </c>
    </row>
    <row r="748" spans="20:22">
      <c r="V748" t="s">
        <v>3644</v>
      </c>
    </row>
    <row r="749" spans="20:22">
      <c r="V749" t="s">
        <v>3645</v>
      </c>
    </row>
    <row r="750" spans="20:22">
      <c r="V750" t="s">
        <v>3646</v>
      </c>
    </row>
    <row r="751" spans="20:22">
      <c r="V751" t="s">
        <v>3647</v>
      </c>
    </row>
    <row r="752" spans="20:22">
      <c r="V752" t="s">
        <v>3648</v>
      </c>
    </row>
    <row r="753" spans="22:22">
      <c r="V753" t="s">
        <v>3649</v>
      </c>
    </row>
    <row r="754" spans="22:22">
      <c r="V754" t="s">
        <v>3650</v>
      </c>
    </row>
    <row r="755" spans="22:22">
      <c r="V755" t="s">
        <v>3651</v>
      </c>
    </row>
    <row r="756" spans="22:22">
      <c r="V756" t="s">
        <v>3652</v>
      </c>
    </row>
    <row r="757" spans="22:22">
      <c r="V757" t="s">
        <v>3653</v>
      </c>
    </row>
    <row r="758" spans="22:22">
      <c r="V758" t="s">
        <v>3654</v>
      </c>
    </row>
    <row r="759" spans="22:22">
      <c r="V759" t="s">
        <v>3655</v>
      </c>
    </row>
    <row r="760" spans="22:22">
      <c r="V760" t="s">
        <v>3656</v>
      </c>
    </row>
    <row r="761" spans="22:22">
      <c r="V761" t="s">
        <v>3657</v>
      </c>
    </row>
    <row r="762" spans="22:22">
      <c r="V762" t="s">
        <v>3658</v>
      </c>
    </row>
    <row r="763" spans="22:22">
      <c r="V763" t="s">
        <v>3659</v>
      </c>
    </row>
    <row r="764" spans="22:22">
      <c r="V764" t="s">
        <v>3660</v>
      </c>
    </row>
    <row r="765" spans="22:22">
      <c r="V765" t="s">
        <v>3661</v>
      </c>
    </row>
    <row r="766" spans="22:22">
      <c r="V766" t="s">
        <v>3662</v>
      </c>
    </row>
    <row r="767" spans="22:22">
      <c r="V767" t="s">
        <v>3663</v>
      </c>
    </row>
    <row r="768" spans="22:22">
      <c r="V768" t="s">
        <v>3664</v>
      </c>
    </row>
    <row r="769" spans="22:22">
      <c r="V769" t="s">
        <v>3665</v>
      </c>
    </row>
    <row r="770" spans="22:22">
      <c r="V770" t="s">
        <v>3666</v>
      </c>
    </row>
    <row r="771" spans="22:22">
      <c r="V771" t="s">
        <v>3667</v>
      </c>
    </row>
    <row r="772" spans="22:22">
      <c r="V772" t="s">
        <v>3668</v>
      </c>
    </row>
    <row r="773" spans="22:22">
      <c r="V773" t="s">
        <v>3669</v>
      </c>
    </row>
    <row r="774" spans="22:22">
      <c r="V774" t="s">
        <v>3670</v>
      </c>
    </row>
    <row r="775" spans="22:22">
      <c r="V775" t="s">
        <v>3671</v>
      </c>
    </row>
    <row r="776" spans="22:22">
      <c r="V776" t="s">
        <v>3672</v>
      </c>
    </row>
    <row r="777" spans="22:22">
      <c r="V777" t="s">
        <v>3673</v>
      </c>
    </row>
    <row r="778" spans="22:22">
      <c r="V778" t="s">
        <v>3674</v>
      </c>
    </row>
    <row r="779" spans="22:22">
      <c r="V779" t="s">
        <v>3675</v>
      </c>
    </row>
    <row r="780" spans="22:22">
      <c r="V780" t="s">
        <v>3676</v>
      </c>
    </row>
    <row r="781" spans="22:22">
      <c r="V781" t="s">
        <v>3677</v>
      </c>
    </row>
    <row r="782" spans="22:22">
      <c r="V782" t="s">
        <v>3678</v>
      </c>
    </row>
    <row r="783" spans="22:22">
      <c r="V783" t="s">
        <v>3679</v>
      </c>
    </row>
    <row r="784" spans="22:22">
      <c r="V784" t="s">
        <v>3680</v>
      </c>
    </row>
    <row r="785" spans="22:22">
      <c r="V785" t="s">
        <v>3681</v>
      </c>
    </row>
    <row r="786" spans="22:22">
      <c r="V786" t="s">
        <v>3682</v>
      </c>
    </row>
    <row r="787" spans="22:22">
      <c r="V787" t="s">
        <v>3683</v>
      </c>
    </row>
    <row r="788" spans="22:22">
      <c r="V788" t="s">
        <v>3684</v>
      </c>
    </row>
    <row r="789" spans="22:22">
      <c r="V789" t="s">
        <v>3685</v>
      </c>
    </row>
    <row r="790" spans="22:22">
      <c r="V790" t="s">
        <v>3686</v>
      </c>
    </row>
    <row r="791" spans="22:22">
      <c r="V791" t="s">
        <v>3687</v>
      </c>
    </row>
    <row r="792" spans="22:22">
      <c r="V792" t="s">
        <v>3688</v>
      </c>
    </row>
    <row r="793" spans="22:22">
      <c r="V793" t="s">
        <v>3689</v>
      </c>
    </row>
    <row r="794" spans="22:22">
      <c r="V794" t="s">
        <v>3690</v>
      </c>
    </row>
    <row r="795" spans="22:22">
      <c r="V795" t="s">
        <v>3691</v>
      </c>
    </row>
    <row r="796" spans="22:22">
      <c r="V796" t="s">
        <v>3692</v>
      </c>
    </row>
    <row r="797" spans="22:22">
      <c r="V797" t="s">
        <v>3693</v>
      </c>
    </row>
    <row r="798" spans="22:22">
      <c r="V798" t="s">
        <v>3694</v>
      </c>
    </row>
    <row r="799" spans="22:22">
      <c r="V799" t="s">
        <v>3695</v>
      </c>
    </row>
    <row r="800" spans="22:22">
      <c r="V800" t="s">
        <v>3696</v>
      </c>
    </row>
    <row r="801" spans="22:22">
      <c r="V801" t="s">
        <v>3697</v>
      </c>
    </row>
    <row r="802" spans="22:22">
      <c r="V802" t="s">
        <v>3698</v>
      </c>
    </row>
    <row r="803" spans="22:22">
      <c r="V803" t="s">
        <v>3699</v>
      </c>
    </row>
    <row r="804" spans="22:22">
      <c r="V804" t="s">
        <v>3700</v>
      </c>
    </row>
    <row r="805" spans="22:22">
      <c r="V805" t="s">
        <v>3701</v>
      </c>
    </row>
    <row r="806" spans="22:22">
      <c r="V806" t="s">
        <v>3702</v>
      </c>
    </row>
    <row r="807" spans="22:22">
      <c r="V807" t="s">
        <v>3703</v>
      </c>
    </row>
    <row r="808" spans="22:22">
      <c r="V808" t="s">
        <v>3704</v>
      </c>
    </row>
    <row r="809" spans="22:22">
      <c r="V809" t="s">
        <v>3705</v>
      </c>
    </row>
    <row r="810" spans="22:22">
      <c r="V810" t="s">
        <v>3706</v>
      </c>
    </row>
    <row r="811" spans="22:22">
      <c r="V811" t="s">
        <v>3707</v>
      </c>
    </row>
    <row r="812" spans="22:22">
      <c r="V812" t="s">
        <v>3708</v>
      </c>
    </row>
    <row r="813" spans="22:22">
      <c r="V813" t="s">
        <v>3709</v>
      </c>
    </row>
    <row r="814" spans="22:22">
      <c r="V814" t="s">
        <v>3710</v>
      </c>
    </row>
    <row r="815" spans="22:22">
      <c r="V815" t="s">
        <v>3711</v>
      </c>
    </row>
    <row r="816" spans="22:22">
      <c r="V816" t="s">
        <v>3712</v>
      </c>
    </row>
    <row r="817" spans="22:22">
      <c r="V817" t="s">
        <v>3713</v>
      </c>
    </row>
    <row r="818" spans="22:22">
      <c r="V818" t="s">
        <v>3714</v>
      </c>
    </row>
    <row r="819" spans="22:22">
      <c r="V819" t="s">
        <v>3715</v>
      </c>
    </row>
    <row r="820" spans="22:22">
      <c r="V820" t="s">
        <v>3716</v>
      </c>
    </row>
    <row r="821" spans="22:22">
      <c r="V821" t="s">
        <v>3717</v>
      </c>
    </row>
    <row r="822" spans="22:22">
      <c r="V822" t="s">
        <v>3718</v>
      </c>
    </row>
    <row r="823" spans="22:22">
      <c r="V823" t="s">
        <v>3719</v>
      </c>
    </row>
    <row r="824" spans="22:22">
      <c r="V824" t="s">
        <v>3720</v>
      </c>
    </row>
    <row r="825" spans="22:22">
      <c r="V825" t="s">
        <v>3721</v>
      </c>
    </row>
    <row r="826" spans="22:22">
      <c r="V826" t="s">
        <v>3722</v>
      </c>
    </row>
    <row r="827" spans="22:22">
      <c r="V827" t="s">
        <v>1735</v>
      </c>
    </row>
    <row r="828" spans="22:22">
      <c r="V828" t="s">
        <v>1929</v>
      </c>
    </row>
    <row r="829" spans="22:22">
      <c r="V829" t="s">
        <v>1736</v>
      </c>
    </row>
    <row r="830" spans="22:22">
      <c r="V830" t="s">
        <v>1737</v>
      </c>
    </row>
    <row r="831" spans="22:22">
      <c r="V831" t="s">
        <v>3723</v>
      </c>
    </row>
    <row r="832" spans="22:22">
      <c r="V832" t="s">
        <v>3724</v>
      </c>
    </row>
    <row r="833" spans="22:22">
      <c r="V833" t="s">
        <v>1510</v>
      </c>
    </row>
    <row r="834" spans="22:22">
      <c r="V834" t="s">
        <v>3725</v>
      </c>
    </row>
    <row r="835" spans="22:22">
      <c r="V835" t="s">
        <v>3726</v>
      </c>
    </row>
    <row r="836" spans="22:22">
      <c r="V836" t="s">
        <v>3727</v>
      </c>
    </row>
    <row r="837" spans="22:22">
      <c r="V837" t="s">
        <v>3728</v>
      </c>
    </row>
    <row r="838" spans="22:22">
      <c r="V838" t="s">
        <v>3729</v>
      </c>
    </row>
    <row r="839" spans="22:22">
      <c r="V839" t="s">
        <v>3730</v>
      </c>
    </row>
    <row r="840" spans="22:22">
      <c r="V840" t="s">
        <v>3731</v>
      </c>
    </row>
    <row r="841" spans="22:22">
      <c r="V841" t="s">
        <v>3732</v>
      </c>
    </row>
    <row r="842" spans="22:22">
      <c r="V842" t="s">
        <v>3733</v>
      </c>
    </row>
    <row r="843" spans="22:22">
      <c r="V843" t="s">
        <v>3734</v>
      </c>
    </row>
    <row r="844" spans="22:22">
      <c r="V844" t="s">
        <v>3735</v>
      </c>
    </row>
    <row r="845" spans="22:22">
      <c r="V845" t="s">
        <v>3736</v>
      </c>
    </row>
    <row r="846" spans="22:22">
      <c r="V846" t="s">
        <v>3737</v>
      </c>
    </row>
    <row r="847" spans="22:22">
      <c r="V847" t="s">
        <v>3738</v>
      </c>
    </row>
    <row r="848" spans="22:22">
      <c r="V848" t="s">
        <v>3739</v>
      </c>
    </row>
    <row r="849" spans="22:22">
      <c r="V849" t="s">
        <v>3740</v>
      </c>
    </row>
    <row r="850" spans="22:22">
      <c r="V850" t="s">
        <v>3741</v>
      </c>
    </row>
    <row r="851" spans="22:22">
      <c r="V851" t="s">
        <v>3742</v>
      </c>
    </row>
    <row r="852" spans="22:22">
      <c r="V852" t="s">
        <v>3743</v>
      </c>
    </row>
    <row r="853" spans="22:22">
      <c r="V853" t="s">
        <v>3744</v>
      </c>
    </row>
    <row r="854" spans="22:22">
      <c r="V854" t="s">
        <v>3745</v>
      </c>
    </row>
    <row r="855" spans="22:22">
      <c r="V855" t="s">
        <v>3746</v>
      </c>
    </row>
    <row r="856" spans="22:22">
      <c r="V856" t="s">
        <v>3747</v>
      </c>
    </row>
    <row r="857" spans="22:22">
      <c r="V857" t="s">
        <v>3748</v>
      </c>
    </row>
    <row r="858" spans="22:22">
      <c r="V858" t="s">
        <v>3749</v>
      </c>
    </row>
    <row r="859" spans="22:22">
      <c r="V859" t="s">
        <v>3750</v>
      </c>
    </row>
    <row r="860" spans="22:22">
      <c r="V860" t="s">
        <v>3751</v>
      </c>
    </row>
    <row r="861" spans="22:22">
      <c r="V861" t="s">
        <v>3752</v>
      </c>
    </row>
    <row r="862" spans="22:22">
      <c r="V862" t="s">
        <v>3753</v>
      </c>
    </row>
    <row r="863" spans="22:22">
      <c r="V863" t="s">
        <v>3754</v>
      </c>
    </row>
    <row r="864" spans="22:22">
      <c r="V864" t="s">
        <v>3755</v>
      </c>
    </row>
    <row r="865" spans="22:22">
      <c r="V865" t="s">
        <v>3756</v>
      </c>
    </row>
    <row r="866" spans="22:22">
      <c r="V866" t="s">
        <v>3757</v>
      </c>
    </row>
    <row r="867" spans="22:22">
      <c r="V867" t="s">
        <v>3758</v>
      </c>
    </row>
    <row r="868" spans="22:22">
      <c r="V868" t="s">
        <v>3759</v>
      </c>
    </row>
    <row r="869" spans="22:22">
      <c r="V869" t="s">
        <v>3760</v>
      </c>
    </row>
    <row r="870" spans="22:22">
      <c r="V870" t="s">
        <v>3761</v>
      </c>
    </row>
    <row r="871" spans="22:22">
      <c r="V871" t="s">
        <v>3762</v>
      </c>
    </row>
    <row r="872" spans="22:22">
      <c r="V872" t="s">
        <v>3763</v>
      </c>
    </row>
    <row r="873" spans="22:22">
      <c r="V873" t="s">
        <v>3764</v>
      </c>
    </row>
    <row r="874" spans="22:22">
      <c r="V874" t="s">
        <v>3765</v>
      </c>
    </row>
    <row r="875" spans="22:22">
      <c r="V875" t="s">
        <v>3766</v>
      </c>
    </row>
    <row r="876" spans="22:22">
      <c r="V876" t="s">
        <v>3767</v>
      </c>
    </row>
    <row r="877" spans="22:22">
      <c r="V877" t="s">
        <v>3768</v>
      </c>
    </row>
    <row r="878" spans="22:22">
      <c r="V878" t="s">
        <v>3769</v>
      </c>
    </row>
    <row r="879" spans="22:22">
      <c r="V879" t="s">
        <v>3770</v>
      </c>
    </row>
    <row r="880" spans="22:22">
      <c r="V880" t="s">
        <v>3771</v>
      </c>
    </row>
    <row r="881" spans="22:22">
      <c r="V881" t="s">
        <v>3772</v>
      </c>
    </row>
    <row r="882" spans="22:22">
      <c r="V882" t="s">
        <v>3773</v>
      </c>
    </row>
    <row r="883" spans="22:22">
      <c r="V883" t="s">
        <v>3774</v>
      </c>
    </row>
    <row r="884" spans="22:22">
      <c r="V884" t="s">
        <v>3775</v>
      </c>
    </row>
    <row r="885" spans="22:22">
      <c r="V885" t="s">
        <v>3776</v>
      </c>
    </row>
    <row r="886" spans="22:22">
      <c r="V886" t="s">
        <v>3777</v>
      </c>
    </row>
    <row r="887" spans="22:22">
      <c r="V887" t="s">
        <v>3778</v>
      </c>
    </row>
    <row r="888" spans="22:22">
      <c r="V888" t="s">
        <v>3779</v>
      </c>
    </row>
    <row r="889" spans="22:22">
      <c r="V889" t="s">
        <v>3780</v>
      </c>
    </row>
    <row r="890" spans="22:22">
      <c r="V890" t="s">
        <v>3781</v>
      </c>
    </row>
    <row r="891" spans="22:22">
      <c r="V891" t="s">
        <v>3782</v>
      </c>
    </row>
    <row r="892" spans="22:22">
      <c r="V892" t="s">
        <v>3783</v>
      </c>
    </row>
    <row r="893" spans="22:22">
      <c r="V893" t="s">
        <v>3784</v>
      </c>
    </row>
    <row r="894" spans="22:22">
      <c r="V894" t="s">
        <v>3785</v>
      </c>
    </row>
    <row r="895" spans="22:22">
      <c r="V895" t="s">
        <v>3786</v>
      </c>
    </row>
    <row r="896" spans="22:22">
      <c r="V896" t="s">
        <v>3787</v>
      </c>
    </row>
    <row r="897" spans="22:22">
      <c r="V897" t="s">
        <v>3788</v>
      </c>
    </row>
    <row r="898" spans="22:22">
      <c r="V898" t="s">
        <v>3789</v>
      </c>
    </row>
    <row r="899" spans="22:22">
      <c r="V899" t="s">
        <v>3790</v>
      </c>
    </row>
    <row r="900" spans="22:22">
      <c r="V900" t="s">
        <v>3791</v>
      </c>
    </row>
    <row r="901" spans="22:22">
      <c r="V901" t="s">
        <v>3792</v>
      </c>
    </row>
    <row r="902" spans="22:22">
      <c r="V902" t="s">
        <v>3793</v>
      </c>
    </row>
    <row r="903" spans="22:22">
      <c r="V903" t="s">
        <v>3794</v>
      </c>
    </row>
    <row r="904" spans="22:22">
      <c r="V904" t="s">
        <v>3795</v>
      </c>
    </row>
    <row r="905" spans="22:22">
      <c r="V905" t="s">
        <v>3796</v>
      </c>
    </row>
    <row r="906" spans="22:22">
      <c r="V906" t="s">
        <v>3797</v>
      </c>
    </row>
    <row r="907" spans="22:22">
      <c r="V907" t="s">
        <v>3798</v>
      </c>
    </row>
    <row r="908" spans="22:22">
      <c r="V908" t="s">
        <v>3799</v>
      </c>
    </row>
    <row r="909" spans="22:22">
      <c r="V909" t="s">
        <v>3800</v>
      </c>
    </row>
    <row r="910" spans="22:22">
      <c r="V910" t="s">
        <v>3801</v>
      </c>
    </row>
    <row r="911" spans="22:22">
      <c r="V911" t="s">
        <v>3802</v>
      </c>
    </row>
    <row r="912" spans="22:22">
      <c r="V912" t="s">
        <v>3803</v>
      </c>
    </row>
    <row r="913" spans="22:22">
      <c r="V913" t="s">
        <v>3804</v>
      </c>
    </row>
    <row r="914" spans="22:22">
      <c r="V914" t="s">
        <v>3805</v>
      </c>
    </row>
    <row r="915" spans="22:22">
      <c r="V915" t="s">
        <v>3806</v>
      </c>
    </row>
    <row r="916" spans="22:22">
      <c r="V916" t="s">
        <v>3807</v>
      </c>
    </row>
    <row r="917" spans="22:22">
      <c r="V917" t="s">
        <v>3808</v>
      </c>
    </row>
    <row r="918" spans="22:22">
      <c r="V918" t="s">
        <v>3809</v>
      </c>
    </row>
    <row r="919" spans="22:22">
      <c r="V919" t="s">
        <v>3810</v>
      </c>
    </row>
    <row r="920" spans="22:22">
      <c r="V920" t="s">
        <v>3811</v>
      </c>
    </row>
    <row r="921" spans="22:22">
      <c r="V921" t="s">
        <v>3812</v>
      </c>
    </row>
    <row r="922" spans="22:22">
      <c r="V922" t="s">
        <v>3813</v>
      </c>
    </row>
    <row r="923" spans="22:22">
      <c r="V923" t="s">
        <v>3814</v>
      </c>
    </row>
    <row r="924" spans="22:22">
      <c r="V924" t="s">
        <v>3815</v>
      </c>
    </row>
    <row r="925" spans="22:22">
      <c r="V925" t="s">
        <v>3816</v>
      </c>
    </row>
    <row r="926" spans="22:22">
      <c r="V926" t="s">
        <v>3817</v>
      </c>
    </row>
    <row r="927" spans="22:22">
      <c r="V927" t="s">
        <v>3818</v>
      </c>
    </row>
    <row r="928" spans="22:22">
      <c r="V928" t="s">
        <v>3819</v>
      </c>
    </row>
    <row r="929" spans="22:22">
      <c r="V929" t="s">
        <v>3820</v>
      </c>
    </row>
    <row r="930" spans="22:22">
      <c r="V930" t="s">
        <v>3821</v>
      </c>
    </row>
    <row r="931" spans="22:22">
      <c r="V931" t="s">
        <v>3822</v>
      </c>
    </row>
    <row r="932" spans="22:22">
      <c r="V932" t="s">
        <v>3823</v>
      </c>
    </row>
    <row r="933" spans="22:22">
      <c r="V933" t="s">
        <v>3824</v>
      </c>
    </row>
    <row r="934" spans="22:22">
      <c r="V934" t="s">
        <v>3825</v>
      </c>
    </row>
    <row r="935" spans="22:22">
      <c r="V935" t="s">
        <v>3826</v>
      </c>
    </row>
    <row r="936" spans="22:22">
      <c r="V936" t="s">
        <v>3827</v>
      </c>
    </row>
    <row r="937" spans="22:22">
      <c r="V937" t="s">
        <v>3828</v>
      </c>
    </row>
    <row r="938" spans="22:22">
      <c r="V938" t="s">
        <v>3829</v>
      </c>
    </row>
    <row r="939" spans="22:22">
      <c r="V939" t="s">
        <v>3830</v>
      </c>
    </row>
    <row r="940" spans="22:22">
      <c r="V940" t="s">
        <v>3831</v>
      </c>
    </row>
    <row r="941" spans="22:22">
      <c r="V941" t="s">
        <v>3832</v>
      </c>
    </row>
    <row r="942" spans="22:22">
      <c r="V942" t="s">
        <v>3833</v>
      </c>
    </row>
    <row r="943" spans="22:22">
      <c r="V943" t="s">
        <v>3834</v>
      </c>
    </row>
    <row r="944" spans="22:22">
      <c r="V944" t="s">
        <v>3835</v>
      </c>
    </row>
    <row r="945" spans="22:22">
      <c r="V945" t="s">
        <v>3836</v>
      </c>
    </row>
    <row r="946" spans="22:22">
      <c r="V946" t="s">
        <v>3837</v>
      </c>
    </row>
    <row r="947" spans="22:22">
      <c r="V947" t="s">
        <v>3838</v>
      </c>
    </row>
    <row r="948" spans="22:22">
      <c r="V948" t="s">
        <v>2717</v>
      </c>
    </row>
    <row r="949" spans="22:22">
      <c r="V949" t="s">
        <v>2974</v>
      </c>
    </row>
    <row r="950" spans="22:22">
      <c r="V950" t="s">
        <v>2977</v>
      </c>
    </row>
    <row r="951" spans="22:22">
      <c r="V951" t="s">
        <v>1529</v>
      </c>
    </row>
    <row r="952" spans="22:22">
      <c r="V952" t="s">
        <v>1530</v>
      </c>
    </row>
    <row r="953" spans="22:22">
      <c r="V953" t="s">
        <v>3839</v>
      </c>
    </row>
    <row r="954" spans="22:22">
      <c r="V954" t="s">
        <v>3840</v>
      </c>
    </row>
    <row r="955" spans="22:22">
      <c r="V955" t="s">
        <v>3841</v>
      </c>
    </row>
    <row r="956" spans="22:22">
      <c r="V956" t="s">
        <v>3842</v>
      </c>
    </row>
    <row r="957" spans="22:22">
      <c r="V957" t="s">
        <v>3843</v>
      </c>
    </row>
    <row r="958" spans="22:22">
      <c r="V958" t="s">
        <v>3844</v>
      </c>
    </row>
    <row r="959" spans="22:22">
      <c r="V959" t="s">
        <v>3845</v>
      </c>
    </row>
    <row r="960" spans="22:22">
      <c r="V960" t="s">
        <v>3846</v>
      </c>
    </row>
    <row r="961" spans="22:22">
      <c r="V961" t="s">
        <v>3847</v>
      </c>
    </row>
    <row r="962" spans="22:22">
      <c r="V962" t="s">
        <v>3848</v>
      </c>
    </row>
    <row r="963" spans="22:22">
      <c r="V963" t="s">
        <v>3849</v>
      </c>
    </row>
    <row r="964" spans="22:22">
      <c r="V964" t="s">
        <v>3850</v>
      </c>
    </row>
    <row r="965" spans="22:22">
      <c r="V965" t="s">
        <v>3851</v>
      </c>
    </row>
    <row r="966" spans="22:22">
      <c r="V966" t="s">
        <v>3852</v>
      </c>
    </row>
    <row r="967" spans="22:22">
      <c r="V967" t="s">
        <v>3853</v>
      </c>
    </row>
    <row r="968" spans="22:22">
      <c r="V968" t="s">
        <v>3854</v>
      </c>
    </row>
    <row r="969" spans="22:22">
      <c r="V969" t="s">
        <v>3855</v>
      </c>
    </row>
    <row r="970" spans="22:22">
      <c r="V970" t="s">
        <v>3856</v>
      </c>
    </row>
    <row r="971" spans="22:22">
      <c r="V971" t="s">
        <v>3857</v>
      </c>
    </row>
    <row r="972" spans="22:22">
      <c r="V972" t="s">
        <v>3858</v>
      </c>
    </row>
    <row r="973" spans="22:22">
      <c r="V973" t="s">
        <v>3859</v>
      </c>
    </row>
    <row r="974" spans="22:22">
      <c r="V974" t="s">
        <v>3860</v>
      </c>
    </row>
    <row r="975" spans="22:22">
      <c r="V975" t="s">
        <v>3861</v>
      </c>
    </row>
    <row r="976" spans="22:22">
      <c r="V976" t="s">
        <v>3862</v>
      </c>
    </row>
    <row r="977" spans="22:22">
      <c r="V977" t="s">
        <v>3863</v>
      </c>
    </row>
    <row r="978" spans="22:22">
      <c r="V978" t="s">
        <v>3864</v>
      </c>
    </row>
    <row r="979" spans="22:22">
      <c r="V979" t="s">
        <v>3865</v>
      </c>
    </row>
    <row r="980" spans="22:22">
      <c r="V980" t="s">
        <v>3866</v>
      </c>
    </row>
    <row r="981" spans="22:22">
      <c r="V981" t="s">
        <v>3867</v>
      </c>
    </row>
    <row r="982" spans="22:22">
      <c r="V982" t="s">
        <v>3868</v>
      </c>
    </row>
    <row r="983" spans="22:22">
      <c r="V983" t="s">
        <v>3869</v>
      </c>
    </row>
    <row r="984" spans="22:22">
      <c r="V984" t="s">
        <v>1754</v>
      </c>
    </row>
    <row r="985" spans="22:22">
      <c r="V985" t="s">
        <v>1755</v>
      </c>
    </row>
    <row r="986" spans="22:22">
      <c r="V986" t="s">
        <v>1756</v>
      </c>
    </row>
    <row r="987" spans="22:22">
      <c r="V987" t="s">
        <v>1757</v>
      </c>
    </row>
    <row r="988" spans="22:22">
      <c r="V988" t="s">
        <v>1758</v>
      </c>
    </row>
    <row r="989" spans="22:22">
      <c r="V989" t="s">
        <v>1759</v>
      </c>
    </row>
    <row r="990" spans="22:22">
      <c r="V990" t="s">
        <v>1760</v>
      </c>
    </row>
    <row r="991" spans="22:22" ht="13.5">
      <c r="V991" s="32" t="s">
        <v>2832</v>
      </c>
    </row>
    <row r="992" spans="22:22" ht="13.5">
      <c r="V992" s="32" t="s">
        <v>3006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1"/>
  <sheetViews>
    <sheetView workbookViewId="0">
      <selection activeCell="H25" sqref="H25"/>
    </sheetView>
  </sheetViews>
  <sheetFormatPr defaultRowHeight="12.5"/>
  <cols>
    <col min="1" max="1" width="22.81640625" bestFit="1" customWidth="1"/>
    <col min="2" max="2" width="20.81640625" customWidth="1"/>
    <col min="3" max="3" width="9.453125" bestFit="1" customWidth="1"/>
    <col min="5" max="5" width="9.26953125" bestFit="1" customWidth="1"/>
    <col min="6" max="6" width="12.81640625" bestFit="1" customWidth="1"/>
    <col min="10" max="10" width="11.54296875" customWidth="1"/>
    <col min="11" max="11" width="12.54296875" customWidth="1"/>
    <col min="12" max="12" width="12.26953125" customWidth="1"/>
    <col min="13" max="13" width="18.1796875" customWidth="1"/>
  </cols>
  <sheetData>
    <row r="1" spans="1:36" s="60" customFormat="1" ht="14">
      <c r="A1" s="86"/>
      <c r="B1" s="87" t="s">
        <v>1507</v>
      </c>
      <c r="C1" s="159">
        <f>_FormulaHelpers_!B43</f>
        <v>0</v>
      </c>
      <c r="D1" s="160"/>
      <c r="E1" s="160"/>
      <c r="F1" s="160"/>
      <c r="G1" s="160"/>
      <c r="H1" s="160"/>
      <c r="I1" s="160"/>
      <c r="J1" s="160"/>
      <c r="K1" s="160"/>
      <c r="L1" s="161"/>
      <c r="M1" s="153"/>
      <c r="N1" s="88"/>
      <c r="O1" s="58"/>
      <c r="P1" s="58"/>
      <c r="Q1" s="88"/>
      <c r="R1" s="88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</row>
    <row r="2" spans="1:36" s="60" customFormat="1" ht="14">
      <c r="A2" s="90"/>
      <c r="B2" s="87" t="s">
        <v>1508</v>
      </c>
      <c r="C2" s="162">
        <f>_FormulaHelpers_!B44</f>
        <v>0</v>
      </c>
      <c r="D2" s="163"/>
      <c r="E2" s="163"/>
      <c r="F2" s="163"/>
      <c r="G2" s="163"/>
      <c r="H2" s="163"/>
      <c r="I2" s="163"/>
      <c r="J2" s="163"/>
      <c r="K2" s="163"/>
      <c r="L2" s="164"/>
      <c r="M2" s="153"/>
      <c r="N2" s="88"/>
      <c r="O2" s="58"/>
      <c r="P2" s="58"/>
      <c r="Q2" s="88"/>
      <c r="R2" s="88"/>
    </row>
    <row r="3" spans="1:36" s="60" customFormat="1" ht="14">
      <c r="A3" s="90"/>
      <c r="B3" s="87" t="s">
        <v>1794</v>
      </c>
      <c r="C3" s="162">
        <f>_FormulaHelpers_!B45</f>
        <v>0</v>
      </c>
      <c r="D3" s="163"/>
      <c r="E3" s="163"/>
      <c r="F3" s="163"/>
      <c r="G3" s="163"/>
      <c r="H3" s="163"/>
      <c r="I3" s="164"/>
      <c r="J3" s="87" t="s">
        <v>1510</v>
      </c>
      <c r="K3" s="154" t="str">
        <f>_FormulaHelpers_!B48</f>
        <v>Base</v>
      </c>
      <c r="L3" s="155"/>
      <c r="M3" s="153"/>
      <c r="N3" s="88"/>
      <c r="O3" s="58"/>
      <c r="P3" s="58"/>
      <c r="Q3" s="88"/>
      <c r="R3" s="88"/>
    </row>
    <row r="4" spans="1:36" s="60" customFormat="1" ht="14">
      <c r="A4" s="91"/>
      <c r="B4" s="87" t="s">
        <v>1509</v>
      </c>
      <c r="C4" s="165">
        <f>_FormulaHelpers_!B46</f>
        <v>45699</v>
      </c>
      <c r="D4" s="166"/>
      <c r="E4" s="166"/>
      <c r="F4" s="166"/>
      <c r="G4" s="166"/>
      <c r="H4" s="166"/>
      <c r="I4" s="167"/>
      <c r="J4" s="87" t="s">
        <v>1795</v>
      </c>
      <c r="K4" s="154" t="str">
        <f>_FormulaHelpers_!B52</f>
        <v>Normal</v>
      </c>
      <c r="L4" s="155"/>
      <c r="M4" s="153"/>
      <c r="N4" s="106"/>
      <c r="O4" s="58"/>
      <c r="P4" s="58"/>
      <c r="Q4" s="88"/>
      <c r="R4" s="88"/>
    </row>
    <row r="5" spans="1:36" s="59" customFormat="1" ht="18.75" customHeight="1">
      <c r="A5" s="156" t="s">
        <v>2858</v>
      </c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7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</row>
    <row r="7" spans="1:36" s="94" customFormat="1" ht="14">
      <c r="A7" s="92"/>
      <c r="B7" s="92"/>
      <c r="C7" s="92"/>
      <c r="D7" s="92"/>
      <c r="E7" s="93" t="s">
        <v>2847</v>
      </c>
      <c r="F7" s="93" t="s">
        <v>2848</v>
      </c>
      <c r="G7" s="92"/>
      <c r="H7" s="92"/>
      <c r="I7" s="92"/>
      <c r="J7" s="158" t="s">
        <v>2849</v>
      </c>
      <c r="K7" s="158"/>
      <c r="L7" s="158" t="s">
        <v>2850</v>
      </c>
      <c r="M7" s="158"/>
    </row>
    <row r="8" spans="1:36" s="94" customFormat="1" ht="14">
      <c r="A8" s="95" t="s">
        <v>2851</v>
      </c>
      <c r="B8" s="95" t="s">
        <v>1508</v>
      </c>
      <c r="C8" s="95" t="s">
        <v>1509</v>
      </c>
      <c r="D8" s="95" t="s">
        <v>1848</v>
      </c>
      <c r="E8" s="92" t="s">
        <v>2852</v>
      </c>
      <c r="F8" s="92" t="s">
        <v>2853</v>
      </c>
      <c r="G8" s="95" t="s">
        <v>2854</v>
      </c>
      <c r="H8" s="95" t="s">
        <v>2855</v>
      </c>
      <c r="I8" s="95" t="s">
        <v>2856</v>
      </c>
      <c r="J8" s="92" t="s">
        <v>2857</v>
      </c>
      <c r="K8" s="92" t="s">
        <v>2285</v>
      </c>
      <c r="L8" s="92" t="s">
        <v>2857</v>
      </c>
      <c r="M8" s="92" t="s">
        <v>2285</v>
      </c>
    </row>
    <row r="9" spans="1:36" s="94" customFormat="1" ht="14">
      <c r="A9" s="96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</row>
    <row r="10" spans="1:36" hidden="1">
      <c r="A10" s="97"/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</row>
    <row r="11" spans="1:36">
      <c r="A11" s="97">
        <f>_FormulaHelpers_!B43</f>
        <v>0</v>
      </c>
      <c r="B11" s="97">
        <f>_FormulaHelpers_!B44</f>
        <v>0</v>
      </c>
      <c r="C11" s="136">
        <f>_FormulaHelpers_!B46</f>
        <v>45699</v>
      </c>
      <c r="D11" s="97">
        <f>_FormulaHelpers_!B47</f>
        <v>0</v>
      </c>
      <c r="E11" s="97">
        <f>_FormulaHelpers_!B49</f>
        <v>0</v>
      </c>
      <c r="F11" s="97">
        <f>_FormulaHelpers_!B50</f>
        <v>60</v>
      </c>
      <c r="G11" s="97">
        <f>_FormulaHelpers_!B51</f>
        <v>1</v>
      </c>
      <c r="H11" s="97"/>
      <c r="I11" s="97"/>
      <c r="J11" s="97"/>
      <c r="K11" s="97"/>
      <c r="L11" s="97">
        <v>0</v>
      </c>
      <c r="M11" s="97">
        <v>0</v>
      </c>
    </row>
  </sheetData>
  <mergeCells count="10">
    <mergeCell ref="M1:M4"/>
    <mergeCell ref="K3:L3"/>
    <mergeCell ref="K4:L4"/>
    <mergeCell ref="A5:N5"/>
    <mergeCell ref="J7:K7"/>
    <mergeCell ref="L7:M7"/>
    <mergeCell ref="C1:L1"/>
    <mergeCell ref="C2:L2"/>
    <mergeCell ref="C3:I3"/>
    <mergeCell ref="C4:I4"/>
  </mergeCells>
  <phoneticPr fontId="19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O304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1" sqref="A11:R12"/>
    </sheetView>
  </sheetViews>
  <sheetFormatPr defaultColWidth="9.1796875" defaultRowHeight="12.5"/>
  <cols>
    <col min="1" max="1" width="20" style="60" customWidth="1"/>
    <col min="2" max="2" width="12.54296875" style="60" customWidth="1"/>
    <col min="3" max="3" width="11.81640625" style="60" customWidth="1"/>
    <col min="4" max="5" width="13.54296875" style="60" customWidth="1"/>
    <col min="6" max="6" width="28.26953125" style="60" customWidth="1"/>
    <col min="7" max="7" width="6.26953125" style="60" customWidth="1"/>
    <col min="8" max="8" width="11.7265625" style="60" customWidth="1"/>
    <col min="9" max="14" width="9.54296875" style="60" customWidth="1"/>
    <col min="15" max="15" width="11.54296875" style="60" customWidth="1"/>
    <col min="16" max="16" width="10.81640625" style="60" customWidth="1"/>
    <col min="17" max="17" width="24.7265625" style="60" customWidth="1"/>
    <col min="18" max="18" width="30.54296875" style="60" customWidth="1"/>
    <col min="19" max="19" width="12" style="60" bestFit="1" customWidth="1"/>
    <col min="20" max="20" width="12.1796875" style="60" bestFit="1" customWidth="1"/>
    <col min="21" max="21" width="6.1796875" style="60" bestFit="1" customWidth="1"/>
    <col min="22" max="22" width="9.81640625" style="60" bestFit="1" customWidth="1"/>
    <col min="23" max="23" width="13.1796875" style="60" bestFit="1" customWidth="1"/>
    <col min="24" max="29" width="7.81640625" style="60" customWidth="1"/>
    <col min="30" max="32" width="9.7265625" style="60" customWidth="1"/>
    <col min="33" max="33" width="12.26953125" style="60" customWidth="1"/>
    <col min="34" max="34" width="10.7265625" style="60" customWidth="1"/>
    <col min="35" max="37" width="9.1796875" style="60"/>
    <col min="38" max="38" width="11.453125" style="60" customWidth="1"/>
    <col min="39" max="39" width="10.453125" style="60" customWidth="1"/>
    <col min="40" max="16384" width="9.1796875" style="60"/>
  </cols>
  <sheetData>
    <row r="1" spans="1:41" ht="14">
      <c r="A1" s="86"/>
      <c r="B1" s="87" t="s">
        <v>1507</v>
      </c>
      <c r="C1" s="159">
        <f>_FormulaHelpers_!B43</f>
        <v>0</v>
      </c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1"/>
      <c r="Q1" s="153"/>
      <c r="R1" s="88"/>
      <c r="S1" s="58"/>
      <c r="T1" s="58"/>
      <c r="U1" s="88"/>
      <c r="V1" s="88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</row>
    <row r="2" spans="1:41" ht="14">
      <c r="A2" s="90"/>
      <c r="B2" s="87" t="s">
        <v>1508</v>
      </c>
      <c r="C2" s="162">
        <f>_FormulaHelpers_!B44</f>
        <v>0</v>
      </c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4"/>
      <c r="Q2" s="153"/>
      <c r="R2" s="88"/>
      <c r="S2" s="58"/>
      <c r="T2" s="58"/>
      <c r="U2" s="88"/>
      <c r="V2" s="88"/>
    </row>
    <row r="3" spans="1:41" ht="14">
      <c r="A3" s="90"/>
      <c r="B3" s="87" t="s">
        <v>1794</v>
      </c>
      <c r="C3" s="162">
        <f>_FormulaHelpers_!B45</f>
        <v>0</v>
      </c>
      <c r="D3" s="163"/>
      <c r="E3" s="163"/>
      <c r="F3" s="163"/>
      <c r="G3" s="163"/>
      <c r="H3" s="163"/>
      <c r="I3" s="163"/>
      <c r="J3" s="163"/>
      <c r="K3" s="163"/>
      <c r="L3" s="163"/>
      <c r="M3" s="164"/>
      <c r="N3" s="87" t="s">
        <v>1510</v>
      </c>
      <c r="O3" s="154" t="str">
        <f>_FormulaHelpers_!B48</f>
        <v>Base</v>
      </c>
      <c r="P3" s="155"/>
      <c r="Q3" s="153"/>
      <c r="R3" s="88"/>
      <c r="S3" s="58"/>
      <c r="T3" s="58"/>
      <c r="U3" s="88"/>
      <c r="V3" s="88"/>
    </row>
    <row r="4" spans="1:41" ht="14">
      <c r="A4" s="91"/>
      <c r="B4" s="87" t="s">
        <v>1509</v>
      </c>
      <c r="C4" s="165">
        <f>_FormulaHelpers_!B46</f>
        <v>45699</v>
      </c>
      <c r="D4" s="166"/>
      <c r="E4" s="166"/>
      <c r="F4" s="166"/>
      <c r="G4" s="166"/>
      <c r="H4" s="166"/>
      <c r="I4" s="166"/>
      <c r="J4" s="166"/>
      <c r="K4" s="166"/>
      <c r="L4" s="166"/>
      <c r="M4" s="167"/>
      <c r="N4" s="87" t="s">
        <v>1795</v>
      </c>
      <c r="O4" s="154" t="str">
        <f>_FormulaHelpers_!B52</f>
        <v>Normal</v>
      </c>
      <c r="P4" s="155"/>
      <c r="Q4" s="153"/>
      <c r="R4" s="88"/>
      <c r="S4" s="58"/>
      <c r="T4" s="58"/>
      <c r="U4" s="88"/>
      <c r="V4" s="88"/>
    </row>
    <row r="5" spans="1:41" s="59" customFormat="1" ht="18.75" customHeight="1">
      <c r="A5" s="156" t="s">
        <v>13</v>
      </c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</row>
    <row r="7" spans="1:41" s="122" customFormat="1" ht="15" customHeight="1">
      <c r="A7" s="171" t="s">
        <v>1922</v>
      </c>
      <c r="B7" s="171" t="s">
        <v>2247</v>
      </c>
      <c r="C7" s="171" t="s">
        <v>2017</v>
      </c>
      <c r="D7" s="171" t="s">
        <v>2230</v>
      </c>
      <c r="E7" s="168" t="s">
        <v>2152</v>
      </c>
      <c r="F7" s="171" t="s">
        <v>1512</v>
      </c>
      <c r="G7" s="171" t="s">
        <v>1602</v>
      </c>
      <c r="H7" s="168" t="s">
        <v>4697</v>
      </c>
      <c r="I7" s="171" t="s">
        <v>0</v>
      </c>
      <c r="J7" s="171" t="s">
        <v>2</v>
      </c>
      <c r="K7" s="171" t="s">
        <v>6</v>
      </c>
      <c r="L7" s="171" t="s">
        <v>4</v>
      </c>
      <c r="M7" s="171" t="s">
        <v>8</v>
      </c>
      <c r="N7" s="171" t="s">
        <v>9</v>
      </c>
      <c r="O7" s="171" t="s">
        <v>10</v>
      </c>
      <c r="P7" s="171" t="s">
        <v>11</v>
      </c>
      <c r="Q7" s="171" t="s">
        <v>12</v>
      </c>
      <c r="R7" s="168" t="s">
        <v>2223</v>
      </c>
      <c r="S7" s="64"/>
      <c r="T7" s="64"/>
      <c r="U7" s="64"/>
      <c r="V7" s="64"/>
      <c r="W7" s="64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2"/>
      <c r="AN7" s="132"/>
      <c r="AO7" s="132"/>
    </row>
    <row r="8" spans="1:41" s="122" customFormat="1" ht="15" customHeight="1">
      <c r="A8" s="171"/>
      <c r="B8" s="171"/>
      <c r="C8" s="171"/>
      <c r="D8" s="171"/>
      <c r="E8" s="169"/>
      <c r="F8" s="171"/>
      <c r="G8" s="171"/>
      <c r="H8" s="169"/>
      <c r="I8" s="171"/>
      <c r="J8" s="171"/>
      <c r="K8" s="171"/>
      <c r="L8" s="171"/>
      <c r="M8" s="171"/>
      <c r="N8" s="171"/>
      <c r="O8" s="171"/>
      <c r="P8" s="171"/>
      <c r="Q8" s="171"/>
      <c r="R8" s="169"/>
      <c r="S8" s="65" t="s">
        <v>2857</v>
      </c>
      <c r="T8" s="66" t="s">
        <v>2285</v>
      </c>
      <c r="U8" s="65" t="s">
        <v>2295</v>
      </c>
      <c r="V8" s="66" t="s">
        <v>2296</v>
      </c>
      <c r="W8" s="65" t="s">
        <v>2297</v>
      </c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</row>
    <row r="9" spans="1:41" s="122" customFormat="1" ht="15" customHeight="1">
      <c r="A9" s="171"/>
      <c r="B9" s="171"/>
      <c r="C9" s="171"/>
      <c r="D9" s="171"/>
      <c r="E9" s="170"/>
      <c r="F9" s="171"/>
      <c r="G9" s="171"/>
      <c r="H9" s="170"/>
      <c r="I9" s="171"/>
      <c r="J9" s="171"/>
      <c r="K9" s="171"/>
      <c r="L9" s="171"/>
      <c r="M9" s="171"/>
      <c r="N9" s="171"/>
      <c r="O9" s="171"/>
      <c r="P9" s="171"/>
      <c r="Q9" s="171"/>
      <c r="R9" s="170"/>
      <c r="S9" s="62"/>
      <c r="T9" s="62"/>
      <c r="U9" s="62"/>
      <c r="V9" s="62"/>
      <c r="W9" s="62"/>
      <c r="X9" s="132" t="s">
        <v>5186</v>
      </c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</row>
    <row r="10" spans="1:41" s="59" customFormat="1" ht="15" hidden="1" customHeight="1">
      <c r="A10" s="108" t="s">
        <v>1853</v>
      </c>
      <c r="B10" s="137" t="s">
        <v>2246</v>
      </c>
      <c r="C10" s="108" t="s">
        <v>2237</v>
      </c>
      <c r="D10" s="108" t="s">
        <v>2231</v>
      </c>
      <c r="E10" s="108" t="s">
        <v>2153</v>
      </c>
      <c r="F10" s="108" t="s">
        <v>1854</v>
      </c>
      <c r="G10" s="108" t="s">
        <v>4695</v>
      </c>
      <c r="H10" s="140" t="s">
        <v>4701</v>
      </c>
      <c r="I10" s="108" t="s">
        <v>1</v>
      </c>
      <c r="J10" s="108" t="s">
        <v>3</v>
      </c>
      <c r="K10" s="108" t="s">
        <v>7</v>
      </c>
      <c r="L10" s="108" t="s">
        <v>5</v>
      </c>
      <c r="M10" s="141" t="s">
        <v>2233</v>
      </c>
      <c r="N10" s="140" t="s">
        <v>2234</v>
      </c>
      <c r="O10" s="140" t="s">
        <v>2235</v>
      </c>
      <c r="P10" s="140" t="s">
        <v>2236</v>
      </c>
      <c r="Q10" s="108" t="s">
        <v>571</v>
      </c>
      <c r="R10" s="142" t="s">
        <v>2224</v>
      </c>
      <c r="S10" s="108"/>
      <c r="T10" s="108"/>
      <c r="U10" s="108"/>
      <c r="V10" s="108"/>
      <c r="W10" s="108"/>
      <c r="X10" s="143" t="s">
        <v>5187</v>
      </c>
      <c r="Y10" s="143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144"/>
      <c r="AM10" s="58"/>
      <c r="AN10" s="58"/>
      <c r="AO10" s="58"/>
    </row>
    <row r="11" spans="1:41">
      <c r="A11" s="108" t="s">
        <v>5201</v>
      </c>
      <c r="B11" s="137">
        <f>ROUND(0.400000006, 3)</f>
        <v>0.4</v>
      </c>
      <c r="C11" s="108" t="str">
        <f>FIXED(100, 1)</f>
        <v>100.0</v>
      </c>
      <c r="D11" s="108" t="str">
        <f>IF(TRUE = TRUE, "Yes", "No")</f>
        <v>Yes</v>
      </c>
      <c r="E11" s="108" t="s">
        <v>5202</v>
      </c>
      <c r="F11" s="108"/>
      <c r="G11" s="108" t="str">
        <f>CHOOSE((0+1), "3", "1", "1")</f>
        <v>3</v>
      </c>
      <c r="H11" s="140" t="str">
        <f>CHOOSE((0+1), "--", "2", "3")</f>
        <v>--</v>
      </c>
      <c r="I11" s="108">
        <v>80</v>
      </c>
      <c r="J11" s="108">
        <v>125</v>
      </c>
      <c r="K11" s="108">
        <v>0</v>
      </c>
      <c r="L11" s="108">
        <v>0</v>
      </c>
      <c r="M11" s="141">
        <f t="shared" ref="M11:P12" si="0">ROUND(0, 1)</f>
        <v>0</v>
      </c>
      <c r="N11" s="140">
        <f t="shared" si="0"/>
        <v>0</v>
      </c>
      <c r="O11" s="140">
        <f t="shared" si="0"/>
        <v>0</v>
      </c>
      <c r="P11" s="140">
        <f t="shared" si="0"/>
        <v>0</v>
      </c>
      <c r="Q11" s="108"/>
      <c r="R11" s="56" t="s">
        <v>5203</v>
      </c>
    </row>
    <row r="12" spans="1:41">
      <c r="A12" s="108" t="s">
        <v>5204</v>
      </c>
      <c r="B12" s="137">
        <f>ROUND(0.400000006, 3)</f>
        <v>0.4</v>
      </c>
      <c r="C12" s="108" t="str">
        <f>FIXED(100, 1)</f>
        <v>100.0</v>
      </c>
      <c r="D12" s="108" t="str">
        <f>IF(TRUE = TRUE, "Yes", "No")</f>
        <v>Yes</v>
      </c>
      <c r="E12" s="108" t="s">
        <v>5202</v>
      </c>
      <c r="F12" s="108"/>
      <c r="G12" s="108" t="str">
        <f>CHOOSE((0+1), "3", "1", "1")</f>
        <v>3</v>
      </c>
      <c r="H12" s="140" t="str">
        <f>CHOOSE((0+1), "--", "2", "3")</f>
        <v>--</v>
      </c>
      <c r="I12" s="108">
        <v>80</v>
      </c>
      <c r="J12" s="108">
        <v>125</v>
      </c>
      <c r="K12" s="108">
        <v>0</v>
      </c>
      <c r="L12" s="108">
        <v>0</v>
      </c>
      <c r="M12" s="141">
        <f t="shared" si="0"/>
        <v>0</v>
      </c>
      <c r="N12" s="140">
        <f t="shared" si="0"/>
        <v>0</v>
      </c>
      <c r="O12" s="140">
        <f t="shared" si="0"/>
        <v>0</v>
      </c>
      <c r="P12" s="140">
        <f t="shared" si="0"/>
        <v>0</v>
      </c>
      <c r="Q12" s="108"/>
      <c r="R12" s="56" t="s">
        <v>5205</v>
      </c>
    </row>
    <row r="13" spans="1:41">
      <c r="A13" s="145"/>
      <c r="R13" s="147"/>
    </row>
    <row r="14" spans="1:41">
      <c r="A14" s="145"/>
      <c r="R14" s="147"/>
    </row>
    <row r="15" spans="1:41">
      <c r="A15" s="145"/>
      <c r="R15" s="147"/>
    </row>
    <row r="16" spans="1:41">
      <c r="A16" s="145"/>
      <c r="R16" s="147"/>
    </row>
    <row r="17" spans="1:18">
      <c r="A17" s="145"/>
      <c r="R17" s="147"/>
    </row>
    <row r="18" spans="1:18">
      <c r="A18" s="145"/>
      <c r="R18" s="147"/>
    </row>
    <row r="19" spans="1:18">
      <c r="A19" s="145"/>
      <c r="R19" s="147"/>
    </row>
    <row r="20" spans="1:18">
      <c r="A20" s="145"/>
      <c r="R20" s="147"/>
    </row>
    <row r="21" spans="1:18">
      <c r="A21" s="145"/>
      <c r="R21" s="147"/>
    </row>
    <row r="22" spans="1:18">
      <c r="A22" s="145"/>
      <c r="R22" s="147"/>
    </row>
    <row r="23" spans="1:18">
      <c r="A23" s="145"/>
      <c r="R23" s="147"/>
    </row>
    <row r="24" spans="1:18">
      <c r="A24" s="145"/>
      <c r="R24" s="147"/>
    </row>
    <row r="25" spans="1:18">
      <c r="A25" s="145"/>
      <c r="R25" s="147"/>
    </row>
    <row r="26" spans="1:18">
      <c r="A26" s="145"/>
      <c r="R26" s="147"/>
    </row>
    <row r="27" spans="1:18">
      <c r="A27" s="145"/>
      <c r="R27" s="147"/>
    </row>
    <row r="28" spans="1:18">
      <c r="A28" s="145"/>
      <c r="R28" s="147"/>
    </row>
    <row r="29" spans="1:18">
      <c r="A29" s="145"/>
      <c r="R29" s="147"/>
    </row>
    <row r="30" spans="1:18">
      <c r="A30" s="145"/>
      <c r="R30" s="147"/>
    </row>
    <row r="31" spans="1:18">
      <c r="A31" s="145"/>
      <c r="R31" s="147"/>
    </row>
    <row r="32" spans="1:18">
      <c r="A32" s="145"/>
      <c r="R32" s="147"/>
    </row>
    <row r="33" spans="1:18">
      <c r="A33" s="145"/>
      <c r="R33" s="147"/>
    </row>
    <row r="34" spans="1:18">
      <c r="A34" s="145"/>
      <c r="R34" s="147"/>
    </row>
    <row r="35" spans="1:18">
      <c r="A35" s="145"/>
      <c r="R35" s="147"/>
    </row>
    <row r="36" spans="1:18">
      <c r="A36" s="145"/>
      <c r="R36" s="147"/>
    </row>
    <row r="37" spans="1:18">
      <c r="A37" s="145"/>
      <c r="R37" s="147"/>
    </row>
    <row r="38" spans="1:18">
      <c r="A38" s="145"/>
      <c r="R38" s="147"/>
    </row>
    <row r="39" spans="1:18">
      <c r="A39" s="145"/>
      <c r="R39" s="147"/>
    </row>
    <row r="40" spans="1:18">
      <c r="A40" s="145"/>
      <c r="R40" s="147"/>
    </row>
    <row r="41" spans="1:18">
      <c r="A41" s="145"/>
      <c r="R41" s="147"/>
    </row>
    <row r="42" spans="1:18">
      <c r="A42" s="145"/>
      <c r="R42" s="147"/>
    </row>
    <row r="43" spans="1:18">
      <c r="A43" s="145"/>
      <c r="R43" s="147"/>
    </row>
    <row r="44" spans="1:18">
      <c r="A44" s="145"/>
      <c r="R44" s="147"/>
    </row>
    <row r="45" spans="1:18">
      <c r="A45" s="145"/>
      <c r="R45" s="147"/>
    </row>
    <row r="46" spans="1:18">
      <c r="A46" s="145"/>
      <c r="R46" s="147"/>
    </row>
    <row r="47" spans="1:18">
      <c r="A47" s="145"/>
      <c r="R47" s="147"/>
    </row>
    <row r="48" spans="1:18">
      <c r="A48" s="145"/>
      <c r="R48" s="147"/>
    </row>
    <row r="49" spans="1:18">
      <c r="A49" s="145"/>
      <c r="R49" s="147"/>
    </row>
    <row r="50" spans="1:18">
      <c r="A50" s="145"/>
      <c r="R50" s="147"/>
    </row>
    <row r="51" spans="1:18">
      <c r="A51" s="145"/>
      <c r="R51" s="147"/>
    </row>
    <row r="52" spans="1:18">
      <c r="A52" s="145"/>
      <c r="R52" s="147"/>
    </row>
    <row r="53" spans="1:18">
      <c r="A53" s="145"/>
      <c r="R53" s="147"/>
    </row>
    <row r="54" spans="1:18">
      <c r="A54" s="145"/>
      <c r="R54" s="147"/>
    </row>
    <row r="55" spans="1:18">
      <c r="A55" s="145"/>
      <c r="R55" s="147"/>
    </row>
    <row r="56" spans="1:18">
      <c r="A56" s="145"/>
      <c r="R56" s="147"/>
    </row>
    <row r="57" spans="1:18">
      <c r="A57" s="145"/>
      <c r="R57" s="147"/>
    </row>
    <row r="58" spans="1:18">
      <c r="A58" s="145"/>
      <c r="R58" s="147"/>
    </row>
    <row r="59" spans="1:18">
      <c r="A59" s="145"/>
      <c r="R59" s="147"/>
    </row>
    <row r="60" spans="1:18">
      <c r="A60" s="145"/>
      <c r="R60" s="147"/>
    </row>
    <row r="61" spans="1:18">
      <c r="A61" s="145"/>
      <c r="R61" s="147"/>
    </row>
    <row r="62" spans="1:18">
      <c r="A62" s="145"/>
      <c r="R62" s="147"/>
    </row>
    <row r="63" spans="1:18">
      <c r="A63" s="145"/>
      <c r="R63" s="147"/>
    </row>
    <row r="64" spans="1:18">
      <c r="A64" s="145"/>
      <c r="R64" s="147"/>
    </row>
    <row r="65" spans="1:18">
      <c r="A65" s="145"/>
      <c r="R65" s="147"/>
    </row>
    <row r="66" spans="1:18">
      <c r="A66" s="145"/>
      <c r="R66" s="147"/>
    </row>
    <row r="67" spans="1:18">
      <c r="A67" s="145"/>
      <c r="R67" s="147"/>
    </row>
    <row r="68" spans="1:18">
      <c r="A68" s="145"/>
      <c r="R68" s="147"/>
    </row>
    <row r="69" spans="1:18">
      <c r="A69" s="145"/>
      <c r="R69" s="147"/>
    </row>
    <row r="70" spans="1:18">
      <c r="A70" s="145"/>
      <c r="R70" s="147"/>
    </row>
    <row r="71" spans="1:18">
      <c r="A71" s="145"/>
      <c r="R71" s="147"/>
    </row>
    <row r="72" spans="1:18">
      <c r="A72" s="145"/>
      <c r="R72" s="147"/>
    </row>
    <row r="73" spans="1:18">
      <c r="A73" s="145"/>
      <c r="R73" s="147"/>
    </row>
    <row r="74" spans="1:18">
      <c r="A74" s="145"/>
      <c r="R74" s="147"/>
    </row>
    <row r="75" spans="1:18">
      <c r="A75" s="145"/>
      <c r="R75" s="147"/>
    </row>
    <row r="76" spans="1:18">
      <c r="A76" s="145"/>
      <c r="R76" s="147"/>
    </row>
    <row r="77" spans="1:18">
      <c r="A77" s="145"/>
      <c r="R77" s="147"/>
    </row>
    <row r="78" spans="1:18">
      <c r="A78" s="145"/>
      <c r="R78" s="147"/>
    </row>
    <row r="79" spans="1:18">
      <c r="A79" s="145"/>
      <c r="R79" s="147"/>
    </row>
    <row r="80" spans="1:18">
      <c r="A80" s="145"/>
      <c r="R80" s="147"/>
    </row>
    <row r="81" spans="1:18">
      <c r="A81" s="145"/>
      <c r="R81" s="147"/>
    </row>
    <row r="82" spans="1:18">
      <c r="A82" s="145"/>
      <c r="R82" s="147"/>
    </row>
    <row r="83" spans="1:18">
      <c r="A83" s="145"/>
      <c r="R83" s="147"/>
    </row>
    <row r="84" spans="1:18">
      <c r="A84" s="145"/>
      <c r="R84" s="147"/>
    </row>
    <row r="85" spans="1:18">
      <c r="A85" s="145"/>
      <c r="R85" s="147"/>
    </row>
    <row r="86" spans="1:18">
      <c r="A86" s="145"/>
      <c r="R86" s="147"/>
    </row>
    <row r="87" spans="1:18">
      <c r="A87" s="145"/>
      <c r="R87" s="147"/>
    </row>
    <row r="88" spans="1:18">
      <c r="A88" s="145"/>
      <c r="R88" s="147"/>
    </row>
    <row r="89" spans="1:18">
      <c r="A89" s="145"/>
      <c r="R89" s="147"/>
    </row>
    <row r="90" spans="1:18">
      <c r="A90" s="145"/>
      <c r="R90" s="147"/>
    </row>
    <row r="91" spans="1:18">
      <c r="A91" s="145"/>
      <c r="R91" s="147"/>
    </row>
    <row r="92" spans="1:18">
      <c r="A92" s="145"/>
      <c r="R92" s="147"/>
    </row>
    <row r="93" spans="1:18">
      <c r="A93" s="145"/>
      <c r="R93" s="147"/>
    </row>
    <row r="94" spans="1:18">
      <c r="A94" s="145"/>
      <c r="R94" s="147"/>
    </row>
    <row r="95" spans="1:18">
      <c r="A95" s="145"/>
      <c r="R95" s="147"/>
    </row>
    <row r="96" spans="1:18">
      <c r="A96" s="145"/>
      <c r="R96" s="147"/>
    </row>
    <row r="97" spans="1:18">
      <c r="A97" s="145"/>
      <c r="R97" s="147"/>
    </row>
    <row r="98" spans="1:18">
      <c r="A98" s="145"/>
      <c r="R98" s="147"/>
    </row>
    <row r="99" spans="1:18">
      <c r="A99" s="145"/>
      <c r="R99" s="147"/>
    </row>
    <row r="100" spans="1:18">
      <c r="A100" s="145"/>
      <c r="R100" s="147"/>
    </row>
    <row r="101" spans="1:18">
      <c r="A101" s="145"/>
      <c r="R101" s="147"/>
    </row>
    <row r="102" spans="1:18">
      <c r="A102" s="145"/>
      <c r="R102" s="147"/>
    </row>
    <row r="103" spans="1:18">
      <c r="A103" s="145"/>
      <c r="R103" s="147"/>
    </row>
    <row r="104" spans="1:18">
      <c r="A104" s="145"/>
      <c r="R104" s="147"/>
    </row>
    <row r="105" spans="1:18">
      <c r="A105" s="145"/>
      <c r="R105" s="147"/>
    </row>
    <row r="106" spans="1:18">
      <c r="A106" s="145"/>
      <c r="R106" s="147"/>
    </row>
    <row r="107" spans="1:18">
      <c r="A107" s="145"/>
      <c r="R107" s="147"/>
    </row>
    <row r="108" spans="1:18">
      <c r="A108" s="145"/>
      <c r="R108" s="147"/>
    </row>
    <row r="109" spans="1:18">
      <c r="A109" s="145"/>
      <c r="R109" s="147"/>
    </row>
    <row r="110" spans="1:18">
      <c r="A110" s="145"/>
      <c r="R110" s="147"/>
    </row>
    <row r="111" spans="1:18">
      <c r="A111" s="145"/>
      <c r="R111" s="147"/>
    </row>
    <row r="112" spans="1:18">
      <c r="A112" s="145"/>
      <c r="R112" s="147"/>
    </row>
    <row r="113" spans="1:18">
      <c r="A113" s="145"/>
      <c r="R113" s="147"/>
    </row>
    <row r="114" spans="1:18">
      <c r="A114" s="145"/>
      <c r="R114" s="147"/>
    </row>
    <row r="115" spans="1:18">
      <c r="A115" s="145"/>
      <c r="R115" s="147"/>
    </row>
    <row r="116" spans="1:18">
      <c r="A116" s="145"/>
      <c r="R116" s="147"/>
    </row>
    <row r="117" spans="1:18">
      <c r="A117" s="145"/>
      <c r="R117" s="147"/>
    </row>
    <row r="118" spans="1:18">
      <c r="A118" s="145"/>
      <c r="R118" s="147"/>
    </row>
    <row r="119" spans="1:18">
      <c r="A119" s="145"/>
      <c r="R119" s="147"/>
    </row>
    <row r="120" spans="1:18">
      <c r="A120" s="145"/>
      <c r="R120" s="147"/>
    </row>
    <row r="121" spans="1:18">
      <c r="A121" s="145"/>
      <c r="R121" s="147"/>
    </row>
    <row r="122" spans="1:18">
      <c r="A122" s="145"/>
      <c r="R122" s="147"/>
    </row>
    <row r="123" spans="1:18">
      <c r="A123" s="145"/>
      <c r="R123" s="147"/>
    </row>
    <row r="124" spans="1:18">
      <c r="A124" s="145"/>
      <c r="R124" s="147"/>
    </row>
    <row r="125" spans="1:18">
      <c r="A125" s="145"/>
      <c r="R125" s="147"/>
    </row>
    <row r="126" spans="1:18">
      <c r="A126" s="145"/>
      <c r="R126" s="147"/>
    </row>
    <row r="127" spans="1:18">
      <c r="A127" s="145"/>
      <c r="R127" s="147"/>
    </row>
    <row r="128" spans="1:18">
      <c r="A128" s="145"/>
      <c r="R128" s="147"/>
    </row>
    <row r="129" spans="1:18">
      <c r="A129" s="145"/>
      <c r="R129" s="147"/>
    </row>
    <row r="130" spans="1:18">
      <c r="A130" s="145"/>
      <c r="R130" s="147"/>
    </row>
    <row r="131" spans="1:18">
      <c r="A131" s="145"/>
      <c r="R131" s="147"/>
    </row>
    <row r="132" spans="1:18">
      <c r="A132" s="145"/>
      <c r="R132" s="147"/>
    </row>
    <row r="133" spans="1:18">
      <c r="A133" s="145"/>
      <c r="R133" s="147"/>
    </row>
    <row r="134" spans="1:18">
      <c r="A134" s="145"/>
      <c r="R134" s="147"/>
    </row>
    <row r="135" spans="1:18">
      <c r="A135" s="145"/>
      <c r="R135" s="147"/>
    </row>
    <row r="136" spans="1:18">
      <c r="A136" s="145"/>
      <c r="R136" s="147"/>
    </row>
    <row r="137" spans="1:18">
      <c r="A137" s="145"/>
      <c r="R137" s="147"/>
    </row>
    <row r="138" spans="1:18">
      <c r="A138" s="145"/>
      <c r="R138" s="147"/>
    </row>
    <row r="139" spans="1:18">
      <c r="A139" s="145"/>
      <c r="R139" s="147"/>
    </row>
    <row r="140" spans="1:18">
      <c r="A140" s="145"/>
      <c r="R140" s="147"/>
    </row>
    <row r="141" spans="1:18">
      <c r="A141" s="145"/>
      <c r="R141" s="147"/>
    </row>
    <row r="142" spans="1:18">
      <c r="A142" s="145"/>
      <c r="R142" s="147"/>
    </row>
    <row r="143" spans="1:18">
      <c r="A143" s="145"/>
      <c r="R143" s="147"/>
    </row>
    <row r="144" spans="1:18">
      <c r="A144" s="145"/>
      <c r="R144" s="147"/>
    </row>
    <row r="145" spans="1:18">
      <c r="A145" s="145"/>
      <c r="R145" s="147"/>
    </row>
    <row r="146" spans="1:18">
      <c r="A146" s="145"/>
      <c r="R146" s="147"/>
    </row>
    <row r="147" spans="1:18">
      <c r="A147" s="145"/>
      <c r="R147" s="147"/>
    </row>
    <row r="148" spans="1:18">
      <c r="A148" s="145"/>
      <c r="R148" s="147"/>
    </row>
    <row r="149" spans="1:18">
      <c r="A149" s="145"/>
      <c r="R149" s="147"/>
    </row>
    <row r="150" spans="1:18">
      <c r="A150" s="145"/>
      <c r="R150" s="147"/>
    </row>
    <row r="151" spans="1:18">
      <c r="A151" s="145"/>
      <c r="R151" s="147"/>
    </row>
    <row r="152" spans="1:18">
      <c r="A152" s="145"/>
      <c r="R152" s="147"/>
    </row>
    <row r="153" spans="1:18">
      <c r="A153" s="145"/>
      <c r="R153" s="147"/>
    </row>
    <row r="154" spans="1:18">
      <c r="A154" s="145"/>
      <c r="R154" s="147"/>
    </row>
    <row r="155" spans="1:18">
      <c r="A155" s="145"/>
      <c r="R155" s="147"/>
    </row>
    <row r="156" spans="1:18">
      <c r="A156" s="145"/>
      <c r="R156" s="147"/>
    </row>
    <row r="157" spans="1:18">
      <c r="A157" s="145"/>
      <c r="R157" s="147"/>
    </row>
    <row r="158" spans="1:18">
      <c r="A158" s="145"/>
      <c r="R158" s="147"/>
    </row>
    <row r="159" spans="1:18">
      <c r="A159" s="145"/>
      <c r="R159" s="147"/>
    </row>
    <row r="160" spans="1:18">
      <c r="A160" s="145"/>
      <c r="R160" s="147"/>
    </row>
    <row r="161" spans="1:18">
      <c r="A161" s="145"/>
      <c r="R161" s="147"/>
    </row>
    <row r="162" spans="1:18">
      <c r="A162" s="145"/>
      <c r="R162" s="147"/>
    </row>
    <row r="163" spans="1:18">
      <c r="A163" s="145"/>
      <c r="R163" s="147"/>
    </row>
    <row r="164" spans="1:18">
      <c r="A164" s="145"/>
      <c r="R164" s="147"/>
    </row>
    <row r="165" spans="1:18">
      <c r="A165" s="145"/>
      <c r="R165" s="147"/>
    </row>
    <row r="166" spans="1:18">
      <c r="A166" s="145"/>
      <c r="R166" s="147"/>
    </row>
    <row r="167" spans="1:18">
      <c r="A167" s="145"/>
      <c r="R167" s="147"/>
    </row>
    <row r="168" spans="1:18">
      <c r="A168" s="145"/>
      <c r="R168" s="147"/>
    </row>
    <row r="169" spans="1:18">
      <c r="A169" s="145"/>
      <c r="R169" s="147"/>
    </row>
    <row r="170" spans="1:18">
      <c r="A170" s="145"/>
      <c r="R170" s="147"/>
    </row>
    <row r="171" spans="1:18">
      <c r="A171" s="145"/>
      <c r="R171" s="147"/>
    </row>
    <row r="172" spans="1:18">
      <c r="A172" s="145"/>
      <c r="R172" s="147"/>
    </row>
    <row r="173" spans="1:18">
      <c r="A173" s="145"/>
      <c r="R173" s="147"/>
    </row>
    <row r="174" spans="1:18">
      <c r="A174" s="145"/>
      <c r="R174" s="147"/>
    </row>
    <row r="175" spans="1:18">
      <c r="A175" s="145"/>
      <c r="R175" s="147"/>
    </row>
    <row r="176" spans="1:18">
      <c r="A176" s="145"/>
      <c r="R176" s="147"/>
    </row>
    <row r="177" spans="1:18">
      <c r="A177" s="145"/>
      <c r="R177" s="147"/>
    </row>
    <row r="178" spans="1:18">
      <c r="A178" s="145"/>
      <c r="R178" s="147"/>
    </row>
    <row r="179" spans="1:18">
      <c r="A179" s="145"/>
      <c r="R179" s="147"/>
    </row>
    <row r="180" spans="1:18">
      <c r="A180" s="145"/>
      <c r="R180" s="147"/>
    </row>
    <row r="181" spans="1:18">
      <c r="A181" s="145"/>
      <c r="R181" s="147"/>
    </row>
    <row r="182" spans="1:18">
      <c r="A182" s="145"/>
      <c r="R182" s="147"/>
    </row>
    <row r="183" spans="1:18">
      <c r="A183" s="145"/>
      <c r="R183" s="147"/>
    </row>
    <row r="184" spans="1:18">
      <c r="A184" s="145"/>
      <c r="R184" s="147"/>
    </row>
    <row r="185" spans="1:18">
      <c r="A185" s="145"/>
      <c r="R185" s="147"/>
    </row>
    <row r="186" spans="1:18">
      <c r="A186" s="145"/>
      <c r="R186" s="147"/>
    </row>
    <row r="187" spans="1:18">
      <c r="A187" s="145"/>
      <c r="R187" s="147"/>
    </row>
    <row r="188" spans="1:18">
      <c r="A188" s="145"/>
      <c r="R188" s="147"/>
    </row>
    <row r="189" spans="1:18">
      <c r="A189" s="145"/>
      <c r="R189" s="147"/>
    </row>
    <row r="190" spans="1:18">
      <c r="A190" s="145"/>
      <c r="R190" s="147"/>
    </row>
    <row r="191" spans="1:18">
      <c r="A191" s="145"/>
      <c r="R191" s="147"/>
    </row>
    <row r="192" spans="1:18">
      <c r="A192" s="145"/>
      <c r="R192" s="147"/>
    </row>
    <row r="193" spans="1:18">
      <c r="A193" s="145"/>
      <c r="R193" s="147"/>
    </row>
    <row r="194" spans="1:18">
      <c r="A194" s="145"/>
      <c r="R194" s="147"/>
    </row>
    <row r="195" spans="1:18">
      <c r="A195" s="145"/>
      <c r="R195" s="147"/>
    </row>
    <row r="196" spans="1:18">
      <c r="A196" s="145"/>
      <c r="R196" s="147"/>
    </row>
    <row r="197" spans="1:18">
      <c r="A197" s="145"/>
      <c r="R197" s="147"/>
    </row>
    <row r="198" spans="1:18">
      <c r="A198" s="145"/>
      <c r="R198" s="147"/>
    </row>
    <row r="199" spans="1:18">
      <c r="A199" s="145"/>
      <c r="R199" s="147"/>
    </row>
    <row r="200" spans="1:18">
      <c r="A200" s="145"/>
      <c r="R200" s="147"/>
    </row>
    <row r="201" spans="1:18">
      <c r="A201" s="145"/>
      <c r="R201" s="147"/>
    </row>
    <row r="202" spans="1:18">
      <c r="A202" s="145"/>
      <c r="R202" s="147"/>
    </row>
    <row r="203" spans="1:18">
      <c r="A203" s="145"/>
      <c r="R203" s="147"/>
    </row>
    <row r="204" spans="1:18">
      <c r="A204" s="145"/>
      <c r="R204" s="147"/>
    </row>
    <row r="205" spans="1:18">
      <c r="A205" s="145"/>
      <c r="R205" s="147"/>
    </row>
    <row r="206" spans="1:18">
      <c r="A206" s="145"/>
      <c r="R206" s="147"/>
    </row>
    <row r="207" spans="1:18">
      <c r="A207" s="145"/>
      <c r="R207" s="147"/>
    </row>
    <row r="208" spans="1:18">
      <c r="A208" s="145"/>
      <c r="R208" s="147"/>
    </row>
    <row r="209" spans="1:18">
      <c r="A209" s="145"/>
      <c r="R209" s="147"/>
    </row>
    <row r="210" spans="1:18">
      <c r="A210" s="145"/>
      <c r="R210" s="147"/>
    </row>
    <row r="211" spans="1:18">
      <c r="A211" s="145"/>
      <c r="R211" s="147"/>
    </row>
    <row r="212" spans="1:18">
      <c r="A212" s="145"/>
      <c r="R212" s="147"/>
    </row>
    <row r="213" spans="1:18">
      <c r="A213" s="145"/>
      <c r="R213" s="147"/>
    </row>
    <row r="214" spans="1:18">
      <c r="A214" s="145"/>
      <c r="R214" s="147"/>
    </row>
    <row r="215" spans="1:18">
      <c r="A215" s="145"/>
      <c r="R215" s="147"/>
    </row>
    <row r="216" spans="1:18">
      <c r="A216" s="145"/>
      <c r="R216" s="147"/>
    </row>
    <row r="217" spans="1:18">
      <c r="A217" s="145"/>
      <c r="R217" s="147"/>
    </row>
    <row r="218" spans="1:18">
      <c r="A218" s="145"/>
      <c r="R218" s="147"/>
    </row>
    <row r="219" spans="1:18">
      <c r="A219" s="145"/>
      <c r="R219" s="147"/>
    </row>
    <row r="220" spans="1:18">
      <c r="A220" s="145"/>
      <c r="R220" s="147"/>
    </row>
    <row r="221" spans="1:18">
      <c r="A221" s="145"/>
      <c r="R221" s="147"/>
    </row>
    <row r="222" spans="1:18">
      <c r="A222" s="145"/>
      <c r="R222" s="147"/>
    </row>
    <row r="223" spans="1:18">
      <c r="A223" s="145"/>
      <c r="R223" s="147"/>
    </row>
    <row r="224" spans="1:18">
      <c r="A224" s="145"/>
      <c r="R224" s="147"/>
    </row>
    <row r="225" spans="1:18">
      <c r="A225" s="145"/>
      <c r="R225" s="147"/>
    </row>
    <row r="226" spans="1:18">
      <c r="A226" s="145"/>
      <c r="R226" s="147"/>
    </row>
    <row r="227" spans="1:18">
      <c r="A227" s="145"/>
      <c r="R227" s="147"/>
    </row>
    <row r="228" spans="1:18">
      <c r="A228" s="145"/>
      <c r="R228" s="147"/>
    </row>
    <row r="229" spans="1:18">
      <c r="A229" s="145"/>
      <c r="R229" s="147"/>
    </row>
    <row r="230" spans="1:18">
      <c r="A230" s="145"/>
      <c r="R230" s="147"/>
    </row>
    <row r="231" spans="1:18">
      <c r="A231" s="145"/>
      <c r="R231" s="147"/>
    </row>
    <row r="232" spans="1:18">
      <c r="A232" s="145"/>
      <c r="R232" s="147"/>
    </row>
    <row r="233" spans="1:18">
      <c r="A233" s="145"/>
      <c r="R233" s="147"/>
    </row>
    <row r="234" spans="1:18">
      <c r="A234" s="145"/>
      <c r="R234" s="147"/>
    </row>
    <row r="235" spans="1:18">
      <c r="A235" s="145"/>
      <c r="R235" s="147"/>
    </row>
    <row r="236" spans="1:18">
      <c r="A236" s="145"/>
      <c r="R236" s="147"/>
    </row>
    <row r="237" spans="1:18">
      <c r="A237" s="145"/>
      <c r="R237" s="147"/>
    </row>
    <row r="238" spans="1:18">
      <c r="A238" s="145"/>
      <c r="R238" s="147"/>
    </row>
    <row r="239" spans="1:18">
      <c r="A239" s="145"/>
      <c r="R239" s="147"/>
    </row>
    <row r="240" spans="1:18">
      <c r="A240" s="145"/>
      <c r="R240" s="147"/>
    </row>
    <row r="241" spans="1:18">
      <c r="A241" s="145"/>
      <c r="R241" s="147"/>
    </row>
    <row r="242" spans="1:18">
      <c r="A242" s="145"/>
      <c r="R242" s="147"/>
    </row>
    <row r="243" spans="1:18">
      <c r="A243" s="145"/>
      <c r="R243" s="147"/>
    </row>
    <row r="244" spans="1:18">
      <c r="A244" s="145"/>
      <c r="R244" s="147"/>
    </row>
    <row r="245" spans="1:18">
      <c r="A245" s="145"/>
      <c r="R245" s="147"/>
    </row>
    <row r="246" spans="1:18">
      <c r="A246" s="145"/>
      <c r="R246" s="147"/>
    </row>
    <row r="247" spans="1:18">
      <c r="A247" s="145"/>
      <c r="R247" s="147"/>
    </row>
    <row r="248" spans="1:18">
      <c r="A248" s="145"/>
      <c r="R248" s="147"/>
    </row>
    <row r="249" spans="1:18">
      <c r="A249" s="145"/>
      <c r="R249" s="147"/>
    </row>
    <row r="250" spans="1:18">
      <c r="A250" s="145"/>
      <c r="R250" s="147"/>
    </row>
    <row r="251" spans="1:18">
      <c r="A251" s="145"/>
      <c r="R251" s="147"/>
    </row>
    <row r="252" spans="1:18">
      <c r="A252" s="145"/>
      <c r="R252" s="147"/>
    </row>
    <row r="253" spans="1:18">
      <c r="A253" s="145"/>
      <c r="R253" s="147"/>
    </row>
    <row r="254" spans="1:18">
      <c r="A254" s="145"/>
      <c r="R254" s="147"/>
    </row>
    <row r="255" spans="1:18">
      <c r="A255" s="145"/>
      <c r="R255" s="147"/>
    </row>
    <row r="256" spans="1:18">
      <c r="A256" s="145"/>
      <c r="R256" s="147"/>
    </row>
    <row r="257" spans="1:18">
      <c r="A257" s="145"/>
      <c r="R257" s="147"/>
    </row>
    <row r="258" spans="1:18">
      <c r="A258" s="145"/>
      <c r="R258" s="147"/>
    </row>
    <row r="259" spans="1:18">
      <c r="A259" s="145"/>
      <c r="R259" s="147"/>
    </row>
    <row r="260" spans="1:18">
      <c r="A260" s="145"/>
      <c r="R260" s="147"/>
    </row>
    <row r="261" spans="1:18">
      <c r="A261" s="145"/>
      <c r="R261" s="147"/>
    </row>
    <row r="262" spans="1:18">
      <c r="A262" s="145"/>
      <c r="R262" s="147"/>
    </row>
    <row r="263" spans="1:18">
      <c r="A263" s="145"/>
      <c r="R263" s="147"/>
    </row>
    <row r="264" spans="1:18">
      <c r="A264" s="145"/>
      <c r="R264" s="147"/>
    </row>
    <row r="265" spans="1:18">
      <c r="A265" s="145"/>
      <c r="R265" s="147"/>
    </row>
    <row r="266" spans="1:18">
      <c r="A266" s="145"/>
      <c r="R266" s="147"/>
    </row>
    <row r="267" spans="1:18">
      <c r="A267" s="145"/>
      <c r="R267" s="147"/>
    </row>
    <row r="268" spans="1:18">
      <c r="A268" s="145"/>
      <c r="R268" s="147"/>
    </row>
    <row r="269" spans="1:18">
      <c r="A269" s="145"/>
      <c r="R269" s="147"/>
    </row>
    <row r="270" spans="1:18">
      <c r="A270" s="145"/>
      <c r="R270" s="147"/>
    </row>
    <row r="271" spans="1:18">
      <c r="A271" s="145"/>
      <c r="R271" s="147"/>
    </row>
    <row r="272" spans="1:18">
      <c r="A272" s="145"/>
      <c r="R272" s="147"/>
    </row>
    <row r="273" spans="1:18">
      <c r="A273" s="145"/>
      <c r="R273" s="147"/>
    </row>
    <row r="274" spans="1:18">
      <c r="A274" s="145"/>
      <c r="R274" s="147"/>
    </row>
    <row r="275" spans="1:18">
      <c r="A275" s="145"/>
      <c r="R275" s="147"/>
    </row>
    <row r="276" spans="1:18">
      <c r="A276" s="145"/>
      <c r="R276" s="147"/>
    </row>
    <row r="277" spans="1:18">
      <c r="A277" s="145"/>
      <c r="R277" s="147"/>
    </row>
    <row r="278" spans="1:18">
      <c r="A278" s="145"/>
      <c r="R278" s="147"/>
    </row>
    <row r="279" spans="1:18">
      <c r="A279" s="145"/>
      <c r="R279" s="147"/>
    </row>
    <row r="280" spans="1:18">
      <c r="A280" s="145"/>
      <c r="R280" s="147"/>
    </row>
    <row r="281" spans="1:18">
      <c r="A281" s="145"/>
      <c r="R281" s="147"/>
    </row>
    <row r="282" spans="1:18">
      <c r="A282" s="145"/>
      <c r="R282" s="147"/>
    </row>
    <row r="283" spans="1:18">
      <c r="A283" s="145"/>
      <c r="R283" s="147"/>
    </row>
    <row r="284" spans="1:18">
      <c r="A284" s="145"/>
      <c r="R284" s="147"/>
    </row>
    <row r="285" spans="1:18">
      <c r="A285" s="145"/>
      <c r="R285" s="147"/>
    </row>
    <row r="286" spans="1:18">
      <c r="A286" s="145"/>
      <c r="R286" s="147"/>
    </row>
    <row r="287" spans="1:18">
      <c r="A287" s="145"/>
      <c r="R287" s="147"/>
    </row>
    <row r="288" spans="1:18">
      <c r="A288" s="145"/>
      <c r="R288" s="147"/>
    </row>
    <row r="289" spans="1:18">
      <c r="A289" s="145"/>
      <c r="R289" s="147"/>
    </row>
    <row r="290" spans="1:18">
      <c r="A290" s="145"/>
      <c r="R290" s="147"/>
    </row>
    <row r="291" spans="1:18">
      <c r="A291" s="145"/>
      <c r="R291" s="147"/>
    </row>
    <row r="292" spans="1:18">
      <c r="A292" s="145"/>
      <c r="R292" s="147"/>
    </row>
    <row r="293" spans="1:18">
      <c r="A293" s="145"/>
      <c r="R293" s="147"/>
    </row>
    <row r="294" spans="1:18">
      <c r="A294" s="145"/>
      <c r="R294" s="147"/>
    </row>
    <row r="295" spans="1:18">
      <c r="A295" s="145"/>
      <c r="R295" s="147"/>
    </row>
    <row r="296" spans="1:18">
      <c r="A296" s="145"/>
      <c r="R296" s="147"/>
    </row>
    <row r="297" spans="1:18">
      <c r="A297" s="145"/>
      <c r="R297" s="147"/>
    </row>
    <row r="298" spans="1:18">
      <c r="A298" s="145"/>
      <c r="R298" s="147"/>
    </row>
    <row r="299" spans="1:18">
      <c r="A299" s="146"/>
      <c r="R299" s="147"/>
    </row>
    <row r="300" spans="1:18">
      <c r="A300" s="146"/>
      <c r="R300" s="147"/>
    </row>
    <row r="301" spans="1:18">
      <c r="A301" s="146"/>
      <c r="R301" s="147"/>
    </row>
    <row r="302" spans="1:18">
      <c r="A302" s="146"/>
      <c r="R302" s="147"/>
    </row>
    <row r="303" spans="1:18">
      <c r="A303" s="146"/>
      <c r="R303" s="147"/>
    </row>
    <row r="304" spans="1:18">
      <c r="A304" s="146"/>
      <c r="R304" s="147"/>
    </row>
  </sheetData>
  <sheetProtection sheet="1" objects="1" scenarios="1"/>
  <protectedRanges>
    <protectedRange sqref="R7:R10" name="Range1"/>
  </protectedRanges>
  <mergeCells count="26">
    <mergeCell ref="O4:P4"/>
    <mergeCell ref="O7:O9"/>
    <mergeCell ref="I7:I9"/>
    <mergeCell ref="H7:H9"/>
    <mergeCell ref="Q1:Q4"/>
    <mergeCell ref="A5:N5"/>
    <mergeCell ref="A7:A9"/>
    <mergeCell ref="B7:B9"/>
    <mergeCell ref="C7:C9"/>
    <mergeCell ref="D7:D9"/>
    <mergeCell ref="M7:M9"/>
    <mergeCell ref="F7:F9"/>
    <mergeCell ref="G7:G9"/>
    <mergeCell ref="C1:P1"/>
    <mergeCell ref="C2:P2"/>
    <mergeCell ref="C3:M3"/>
    <mergeCell ref="C4:M4"/>
    <mergeCell ref="E7:E9"/>
    <mergeCell ref="P7:P9"/>
    <mergeCell ref="O3:P3"/>
    <mergeCell ref="R7:R9"/>
    <mergeCell ref="J7:J9"/>
    <mergeCell ref="L7:L9"/>
    <mergeCell ref="K7:K9"/>
    <mergeCell ref="N7:N9"/>
    <mergeCell ref="Q7:Q9"/>
  </mergeCells>
  <phoneticPr fontId="2" type="noConversion"/>
  <dataValidations disablePrompts="1" count="2">
    <dataValidation type="list" allowBlank="1" showInputMessage="1" showErrorMessage="1" sqref="AP10:IT10" xr:uid="{00000000-0002-0000-0300-000000000000}">
      <formula1>AN11:AN304</formula1>
    </dataValidation>
    <dataValidation type="list" allowBlank="1" showInputMessage="1" showErrorMessage="1" sqref="IU10:IV10" xr:uid="{00000000-0002-0000-0300-000001000000}">
      <formula1>F11:IS304</formula1>
    </dataValidation>
  </dataValidations>
  <pageMargins left="0.75" right="0.75" top="1" bottom="1" header="0.5" footer="0.5"/>
  <pageSetup scale="31" fitToHeight="0" orientation="landscape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X304"/>
  <sheetViews>
    <sheetView workbookViewId="0">
      <pane xSplit="1" ySplit="9" topLeftCell="AF10" activePane="bottomRight" state="frozen"/>
      <selection pane="topRight" activeCell="B1" sqref="B1"/>
      <selection pane="bottomLeft" activeCell="A10" sqref="A10"/>
      <selection pane="bottomRight" activeCell="AK10" sqref="AK10"/>
    </sheetView>
  </sheetViews>
  <sheetFormatPr defaultColWidth="9.1796875" defaultRowHeight="12.5"/>
  <cols>
    <col min="1" max="1" width="20" style="4" customWidth="1"/>
    <col min="2" max="2" width="10" style="4" customWidth="1"/>
    <col min="3" max="3" width="18" style="4" customWidth="1"/>
    <col min="4" max="4" width="14.7265625" style="4" customWidth="1"/>
    <col min="5" max="5" width="19" style="4" customWidth="1"/>
    <col min="6" max="6" width="6.7265625" style="4" customWidth="1"/>
    <col min="7" max="7" width="11" style="4" customWidth="1"/>
    <col min="8" max="8" width="12.7265625" style="4" customWidth="1"/>
    <col min="9" max="9" width="11.26953125" style="4" customWidth="1"/>
    <col min="10" max="10" width="14" style="4" customWidth="1"/>
    <col min="11" max="11" width="10.7265625" style="4" customWidth="1"/>
    <col min="12" max="12" width="9.1796875" style="4"/>
    <col min="13" max="13" width="16.1796875" style="4" customWidth="1"/>
    <col min="14" max="14" width="12" style="4" customWidth="1"/>
    <col min="15" max="15" width="10.26953125" style="4" customWidth="1"/>
    <col min="16" max="16" width="7.81640625" style="4" customWidth="1"/>
    <col min="17" max="17" width="11.1796875" style="4" customWidth="1"/>
    <col min="18" max="18" width="7.81640625" style="4" customWidth="1"/>
    <col min="19" max="19" width="7.81640625" style="113" customWidth="1"/>
    <col min="20" max="20" width="13.54296875" style="4" customWidth="1"/>
    <col min="21" max="21" width="11.7265625" style="4" customWidth="1"/>
    <col min="22" max="22" width="8.81640625" style="4" customWidth="1"/>
    <col min="23" max="23" width="14" style="4" customWidth="1"/>
    <col min="24" max="24" width="12.7265625" style="4" customWidth="1"/>
    <col min="25" max="25" width="12.453125" style="4" customWidth="1"/>
    <col min="26" max="26" width="9.7265625" style="4" customWidth="1"/>
    <col min="27" max="27" width="12.26953125" style="4" customWidth="1"/>
    <col min="28" max="28" width="10.7265625" style="4" customWidth="1"/>
    <col min="29" max="31" width="9.1796875" style="4"/>
    <col min="32" max="32" width="14.26953125" style="4" customWidth="1"/>
    <col min="33" max="33" width="10.453125" style="4" customWidth="1"/>
    <col min="34" max="34" width="11.7265625" style="4" customWidth="1"/>
    <col min="35" max="35" width="28.453125" style="4" customWidth="1"/>
    <col min="36" max="36" width="29.1796875" style="4" customWidth="1"/>
    <col min="37" max="37" width="13.1796875" style="60" bestFit="1" customWidth="1"/>
    <col min="38" max="38" width="27.453125" style="60" customWidth="1"/>
    <col min="39" max="39" width="49.7265625" style="60" customWidth="1"/>
    <col min="40" max="40" width="12.81640625" style="60" bestFit="1" customWidth="1"/>
    <col min="41" max="42" width="13.1796875" style="60" bestFit="1" customWidth="1"/>
    <col min="43" max="43" width="12.81640625" style="4" bestFit="1" customWidth="1"/>
    <col min="44" max="44" width="13.1796875" style="4" bestFit="1" customWidth="1"/>
    <col min="45" max="45" width="12.81640625" style="4" bestFit="1" customWidth="1"/>
    <col min="46" max="46" width="13.1796875" style="4" bestFit="1" customWidth="1"/>
    <col min="47" max="47" width="12.81640625" style="4" bestFit="1" customWidth="1"/>
    <col min="48" max="48" width="13.1796875" style="4" bestFit="1" customWidth="1"/>
    <col min="49" max="49" width="12.81640625" style="4" bestFit="1" customWidth="1"/>
    <col min="50" max="50" width="12.54296875" style="4" customWidth="1"/>
    <col min="51" max="16384" width="9.1796875" style="4"/>
  </cols>
  <sheetData>
    <row r="1" spans="1:50" ht="14">
      <c r="A1" s="10"/>
      <c r="B1" s="3" t="s">
        <v>1507</v>
      </c>
      <c r="C1" s="192">
        <f>_FormulaHelpers_!B43</f>
        <v>0</v>
      </c>
      <c r="D1" s="193"/>
      <c r="E1" s="193"/>
      <c r="F1" s="193"/>
      <c r="G1" s="193"/>
      <c r="H1" s="193"/>
      <c r="I1" s="193"/>
      <c r="J1" s="193"/>
      <c r="K1" s="193"/>
      <c r="L1" s="194"/>
      <c r="M1" s="185"/>
      <c r="N1" s="186"/>
      <c r="O1" s="17"/>
      <c r="P1" s="17"/>
      <c r="Q1" s="17"/>
      <c r="R1" s="17"/>
      <c r="S1" s="112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spans="1:50" ht="14">
      <c r="A2" s="11"/>
      <c r="B2" s="3" t="s">
        <v>1508</v>
      </c>
      <c r="C2" s="179">
        <f>_FormulaHelpers_!B44</f>
        <v>0</v>
      </c>
      <c r="D2" s="180"/>
      <c r="E2" s="180"/>
      <c r="F2" s="180"/>
      <c r="G2" s="180"/>
      <c r="H2" s="180"/>
      <c r="I2" s="180"/>
      <c r="J2" s="180"/>
      <c r="K2" s="180"/>
      <c r="L2" s="181"/>
      <c r="M2" s="187"/>
      <c r="N2" s="188"/>
    </row>
    <row r="3" spans="1:50" ht="14">
      <c r="A3" s="11"/>
      <c r="B3" s="3" t="s">
        <v>1794</v>
      </c>
      <c r="C3" s="179">
        <f>_FormulaHelpers_!B45</f>
        <v>0</v>
      </c>
      <c r="D3" s="180"/>
      <c r="E3" s="180"/>
      <c r="F3" s="180"/>
      <c r="G3" s="180"/>
      <c r="H3" s="180"/>
      <c r="I3" s="181"/>
      <c r="J3" s="3" t="s">
        <v>1510</v>
      </c>
      <c r="K3" s="191" t="str">
        <f>_FormulaHelpers_!B48</f>
        <v>Base</v>
      </c>
      <c r="L3" s="191"/>
      <c r="M3" s="187"/>
      <c r="N3" s="188"/>
    </row>
    <row r="4" spans="1:50" ht="14">
      <c r="A4" s="12"/>
      <c r="B4" s="3" t="s">
        <v>1509</v>
      </c>
      <c r="C4" s="182">
        <f>_FormulaHelpers_!B46</f>
        <v>45699</v>
      </c>
      <c r="D4" s="183"/>
      <c r="E4" s="183"/>
      <c r="F4" s="183"/>
      <c r="G4" s="183"/>
      <c r="H4" s="183"/>
      <c r="I4" s="184"/>
      <c r="J4" s="3" t="s">
        <v>1795</v>
      </c>
      <c r="K4" s="191" t="str">
        <f>_FormulaHelpers_!B52</f>
        <v>Normal</v>
      </c>
      <c r="L4" s="191"/>
      <c r="M4" s="189"/>
      <c r="N4" s="190"/>
    </row>
    <row r="5" spans="1:50" ht="18.75" customHeight="1">
      <c r="A5" s="178" t="s">
        <v>536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"/>
      <c r="P5" s="17"/>
      <c r="Q5" s="17"/>
      <c r="R5" s="17"/>
      <c r="S5" s="112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7" spans="1:50" s="15" customFormat="1" ht="15" customHeight="1">
      <c r="A7" s="172" t="s">
        <v>1922</v>
      </c>
      <c r="B7" s="172" t="s">
        <v>4616</v>
      </c>
      <c r="C7" s="172" t="s">
        <v>2230</v>
      </c>
      <c r="D7" s="173" t="s">
        <v>2152</v>
      </c>
      <c r="E7" s="172" t="s">
        <v>1512</v>
      </c>
      <c r="F7" s="172" t="s">
        <v>1602</v>
      </c>
      <c r="G7" s="172" t="s">
        <v>4697</v>
      </c>
      <c r="H7" s="172" t="s">
        <v>2241</v>
      </c>
      <c r="I7" s="172" t="s">
        <v>2242</v>
      </c>
      <c r="J7" s="176" t="s">
        <v>537</v>
      </c>
      <c r="K7" s="176" t="s">
        <v>1802</v>
      </c>
      <c r="L7" s="176" t="s">
        <v>538</v>
      </c>
      <c r="M7" s="176" t="s">
        <v>539</v>
      </c>
      <c r="N7" s="176" t="s">
        <v>540</v>
      </c>
      <c r="O7" s="176" t="s">
        <v>541</v>
      </c>
      <c r="P7" s="176" t="s">
        <v>542</v>
      </c>
      <c r="Q7" s="176" t="s">
        <v>543</v>
      </c>
      <c r="R7" s="176" t="s">
        <v>544</v>
      </c>
      <c r="S7" s="175" t="s">
        <v>545</v>
      </c>
      <c r="T7" s="176" t="s">
        <v>546</v>
      </c>
      <c r="U7" s="176" t="s">
        <v>547</v>
      </c>
      <c r="V7" s="176" t="s">
        <v>548</v>
      </c>
      <c r="W7" s="176" t="s">
        <v>4765</v>
      </c>
      <c r="X7" s="172" t="s">
        <v>549</v>
      </c>
      <c r="Y7" s="172" t="s">
        <v>550</v>
      </c>
      <c r="Z7" s="172" t="s">
        <v>552</v>
      </c>
      <c r="AA7" s="172" t="s">
        <v>553</v>
      </c>
      <c r="AB7" s="172"/>
      <c r="AC7" s="172" t="s">
        <v>559</v>
      </c>
      <c r="AD7" s="172"/>
      <c r="AE7" s="172"/>
      <c r="AF7" s="172"/>
      <c r="AG7" s="172"/>
      <c r="AH7" s="172"/>
      <c r="AI7" s="172" t="s">
        <v>561</v>
      </c>
      <c r="AJ7" s="172"/>
      <c r="AK7" s="172"/>
      <c r="AL7" s="172" t="s">
        <v>12</v>
      </c>
      <c r="AM7" s="168" t="s">
        <v>2223</v>
      </c>
      <c r="AN7" s="64"/>
      <c r="AO7" s="64"/>
      <c r="AP7" s="64"/>
      <c r="AQ7" s="195"/>
      <c r="AR7" s="196"/>
      <c r="AS7" s="195"/>
      <c r="AT7" s="196"/>
      <c r="AU7" s="195"/>
      <c r="AV7" s="196"/>
      <c r="AW7" s="195"/>
      <c r="AX7" s="196"/>
    </row>
    <row r="8" spans="1:50" s="15" customFormat="1" ht="15" customHeight="1">
      <c r="A8" s="172"/>
      <c r="B8" s="172"/>
      <c r="C8" s="172"/>
      <c r="D8" s="177"/>
      <c r="E8" s="172"/>
      <c r="F8" s="172"/>
      <c r="G8" s="172"/>
      <c r="H8" s="172"/>
      <c r="I8" s="172"/>
      <c r="J8" s="176"/>
      <c r="K8" s="176"/>
      <c r="L8" s="176"/>
      <c r="M8" s="176"/>
      <c r="N8" s="176"/>
      <c r="O8" s="176"/>
      <c r="P8" s="176"/>
      <c r="Q8" s="176"/>
      <c r="R8" s="176"/>
      <c r="S8" s="175"/>
      <c r="T8" s="176"/>
      <c r="U8" s="176"/>
      <c r="V8" s="176"/>
      <c r="W8" s="176"/>
      <c r="X8" s="172"/>
      <c r="Y8" s="172"/>
      <c r="Z8" s="172"/>
      <c r="AA8" s="172" t="s">
        <v>554</v>
      </c>
      <c r="AB8" s="172" t="s">
        <v>555</v>
      </c>
      <c r="AC8" s="172" t="s">
        <v>558</v>
      </c>
      <c r="AD8" s="172"/>
      <c r="AE8" s="172"/>
      <c r="AF8" s="172" t="s">
        <v>560</v>
      </c>
      <c r="AG8" s="172"/>
      <c r="AH8" s="172"/>
      <c r="AI8" s="173" t="s">
        <v>370</v>
      </c>
      <c r="AJ8" s="172" t="s">
        <v>2249</v>
      </c>
      <c r="AK8" s="172"/>
      <c r="AL8" s="172"/>
      <c r="AM8" s="169"/>
      <c r="AN8" s="65" t="s">
        <v>2295</v>
      </c>
      <c r="AO8" s="66" t="s">
        <v>2296</v>
      </c>
      <c r="AP8" s="66" t="s">
        <v>2297</v>
      </c>
      <c r="AQ8" s="197" t="s">
        <v>2286</v>
      </c>
      <c r="AR8" s="198"/>
      <c r="AS8" s="197" t="s">
        <v>2287</v>
      </c>
      <c r="AT8" s="198"/>
      <c r="AU8" s="197" t="s">
        <v>2288</v>
      </c>
      <c r="AV8" s="198"/>
      <c r="AW8" s="197" t="s">
        <v>2298</v>
      </c>
      <c r="AX8" s="198"/>
    </row>
    <row r="9" spans="1:50" s="15" customFormat="1" ht="15" customHeight="1">
      <c r="A9" s="172"/>
      <c r="B9" s="172"/>
      <c r="C9" s="172"/>
      <c r="D9" s="174"/>
      <c r="E9" s="172"/>
      <c r="F9" s="172"/>
      <c r="G9" s="172"/>
      <c r="H9" s="172"/>
      <c r="I9" s="172"/>
      <c r="J9" s="176"/>
      <c r="K9" s="176"/>
      <c r="L9" s="176"/>
      <c r="M9" s="176"/>
      <c r="N9" s="176"/>
      <c r="O9" s="176"/>
      <c r="P9" s="176"/>
      <c r="Q9" s="176"/>
      <c r="R9" s="176"/>
      <c r="S9" s="175"/>
      <c r="T9" s="176"/>
      <c r="U9" s="176"/>
      <c r="V9" s="176"/>
      <c r="W9" s="176" t="s">
        <v>4765</v>
      </c>
      <c r="X9" s="172"/>
      <c r="Y9" s="172"/>
      <c r="Z9" s="172"/>
      <c r="AA9" s="172"/>
      <c r="AB9" s="172"/>
      <c r="AC9" s="27" t="s">
        <v>556</v>
      </c>
      <c r="AD9" s="27" t="s">
        <v>1612</v>
      </c>
      <c r="AE9" s="27" t="s">
        <v>557</v>
      </c>
      <c r="AF9" s="27" t="s">
        <v>556</v>
      </c>
      <c r="AG9" s="27" t="s">
        <v>1612</v>
      </c>
      <c r="AH9" s="27" t="s">
        <v>557</v>
      </c>
      <c r="AI9" s="174"/>
      <c r="AJ9" s="27" t="s">
        <v>2167</v>
      </c>
      <c r="AK9" s="27" t="s">
        <v>2166</v>
      </c>
      <c r="AL9" s="172"/>
      <c r="AM9" s="170"/>
      <c r="AN9" s="62"/>
      <c r="AO9" s="62"/>
      <c r="AP9" s="62"/>
      <c r="AQ9" s="62" t="s">
        <v>2289</v>
      </c>
      <c r="AR9" s="62" t="s">
        <v>2290</v>
      </c>
      <c r="AS9" s="62" t="s">
        <v>2291</v>
      </c>
      <c r="AT9" s="62" t="s">
        <v>2292</v>
      </c>
      <c r="AU9" s="62" t="s">
        <v>2293</v>
      </c>
      <c r="AV9" s="62" t="s">
        <v>2294</v>
      </c>
      <c r="AW9" s="62" t="s">
        <v>2293</v>
      </c>
      <c r="AX9" s="62" t="s">
        <v>2294</v>
      </c>
    </row>
    <row r="10" spans="1:50" ht="15" customHeight="1">
      <c r="A10" s="13" t="s">
        <v>1853</v>
      </c>
      <c r="B10" s="13" t="s">
        <v>2248</v>
      </c>
      <c r="C10" s="13" t="s">
        <v>2231</v>
      </c>
      <c r="D10" s="13" t="s">
        <v>2153</v>
      </c>
      <c r="E10" s="13" t="s">
        <v>1854</v>
      </c>
      <c r="F10" s="14" t="s">
        <v>4693</v>
      </c>
      <c r="G10" s="14" t="s">
        <v>4696</v>
      </c>
      <c r="H10" s="13" t="s">
        <v>2267</v>
      </c>
      <c r="I10" s="13" t="s">
        <v>2268</v>
      </c>
      <c r="J10" s="16" t="s">
        <v>588</v>
      </c>
      <c r="K10" s="13">
        <f>Frequency</f>
        <v>60</v>
      </c>
      <c r="L10" s="28" t="s">
        <v>589</v>
      </c>
      <c r="M10" s="28" t="s">
        <v>590</v>
      </c>
      <c r="N10" s="28" t="s">
        <v>591</v>
      </c>
      <c r="O10" s="28" t="s">
        <v>592</v>
      </c>
      <c r="P10" s="16" t="s">
        <v>593</v>
      </c>
      <c r="Q10" s="16" t="s">
        <v>594</v>
      </c>
      <c r="R10" s="16" t="s">
        <v>595</v>
      </c>
      <c r="S10" s="114" t="s">
        <v>4705</v>
      </c>
      <c r="T10" s="28" t="s">
        <v>596</v>
      </c>
      <c r="U10" s="28" t="s">
        <v>588</v>
      </c>
      <c r="V10" s="28" t="s">
        <v>597</v>
      </c>
      <c r="W10" s="28" t="s">
        <v>4855</v>
      </c>
      <c r="X10" s="28" t="s">
        <v>5019</v>
      </c>
      <c r="Y10" s="14" t="s">
        <v>551</v>
      </c>
      <c r="Z10" s="14" t="s">
        <v>565</v>
      </c>
      <c r="AA10" s="14" t="s">
        <v>566</v>
      </c>
      <c r="AB10" s="14" t="s">
        <v>567</v>
      </c>
      <c r="AC10" s="14" t="s">
        <v>568</v>
      </c>
      <c r="AD10" s="14" t="s">
        <v>569</v>
      </c>
      <c r="AE10" s="14" t="s">
        <v>570</v>
      </c>
      <c r="AF10" s="14" t="s">
        <v>5055</v>
      </c>
      <c r="AG10" s="26" t="s">
        <v>5056</v>
      </c>
      <c r="AH10" s="14" t="s">
        <v>5057</v>
      </c>
      <c r="AI10" s="13" t="s">
        <v>2250</v>
      </c>
      <c r="AJ10" s="13" t="s">
        <v>5058</v>
      </c>
      <c r="AK10" s="13" t="s">
        <v>5059</v>
      </c>
      <c r="AL10" s="29" t="s">
        <v>571</v>
      </c>
      <c r="AM10" s="56" t="s">
        <v>2224</v>
      </c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</row>
    <row r="11" spans="1:50">
      <c r="A11" s="7"/>
    </row>
    <row r="12" spans="1:50">
      <c r="A12" s="7"/>
    </row>
    <row r="13" spans="1:50">
      <c r="A13" s="7"/>
    </row>
    <row r="14" spans="1:50">
      <c r="A14" s="7"/>
    </row>
    <row r="15" spans="1:50">
      <c r="A15" s="7"/>
    </row>
    <row r="16" spans="1:50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</sheetData>
  <protectedRanges>
    <protectedRange sqref="AM7:AM10" name="Range1_1"/>
  </protectedRanges>
  <mergeCells count="53">
    <mergeCell ref="AW7:AX7"/>
    <mergeCell ref="AW8:AX8"/>
    <mergeCell ref="AQ7:AR7"/>
    <mergeCell ref="AS7:AT7"/>
    <mergeCell ref="AU7:AV7"/>
    <mergeCell ref="AQ8:AR8"/>
    <mergeCell ref="AS8:AT8"/>
    <mergeCell ref="AU8:AV8"/>
    <mergeCell ref="C3:I3"/>
    <mergeCell ref="C4:I4"/>
    <mergeCell ref="M1:N4"/>
    <mergeCell ref="K3:L3"/>
    <mergeCell ref="K4:L4"/>
    <mergeCell ref="C1:L1"/>
    <mergeCell ref="C2:L2"/>
    <mergeCell ref="D7:D9"/>
    <mergeCell ref="A7:A9"/>
    <mergeCell ref="I7:I9"/>
    <mergeCell ref="AM7:AM9"/>
    <mergeCell ref="A5:N5"/>
    <mergeCell ref="B7:B9"/>
    <mergeCell ref="P7:P9"/>
    <mergeCell ref="Q7:Q9"/>
    <mergeCell ref="R7:R9"/>
    <mergeCell ref="C7:C9"/>
    <mergeCell ref="E7:E9"/>
    <mergeCell ref="H7:H9"/>
    <mergeCell ref="L7:L9"/>
    <mergeCell ref="M7:M9"/>
    <mergeCell ref="N7:N9"/>
    <mergeCell ref="O7:O9"/>
    <mergeCell ref="F7:F9"/>
    <mergeCell ref="G7:G9"/>
    <mergeCell ref="J7:J9"/>
    <mergeCell ref="K7:K9"/>
    <mergeCell ref="Y7:Y9"/>
    <mergeCell ref="S7:S9"/>
    <mergeCell ref="Z7:Z9"/>
    <mergeCell ref="V7:V9"/>
    <mergeCell ref="X7:X9"/>
    <mergeCell ref="T7:T9"/>
    <mergeCell ref="U7:U9"/>
    <mergeCell ref="W7:W9"/>
    <mergeCell ref="AL7:AL9"/>
    <mergeCell ref="AA7:AB7"/>
    <mergeCell ref="AA8:AA9"/>
    <mergeCell ref="AB8:AB9"/>
    <mergeCell ref="AC8:AE8"/>
    <mergeCell ref="AC7:AH7"/>
    <mergeCell ref="AF8:AH8"/>
    <mergeCell ref="AI7:AK7"/>
    <mergeCell ref="AI8:AI9"/>
    <mergeCell ref="AJ8:AK8"/>
  </mergeCells>
  <phoneticPr fontId="2" type="noConversion"/>
  <pageMargins left="0.75" right="0.75" top="1" bottom="1" header="0.5" footer="0.5"/>
  <pageSetup scale="31" fitToHeight="0" orientation="landscape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O325"/>
  <sheetViews>
    <sheetView workbookViewId="0">
      <pane xSplit="1" ySplit="9" topLeftCell="AP10" activePane="bottomRight" state="frozen"/>
      <selection pane="topRight" activeCell="B1" sqref="B1"/>
      <selection pane="bottomLeft" activeCell="A10" sqref="A10"/>
      <selection pane="bottomRight" activeCell="BB16" sqref="BB16"/>
    </sheetView>
  </sheetViews>
  <sheetFormatPr defaultColWidth="9.1796875" defaultRowHeight="12.5"/>
  <cols>
    <col min="1" max="1" width="20" style="4" customWidth="1"/>
    <col min="2" max="2" width="12.26953125" style="4" customWidth="1"/>
    <col min="3" max="3" width="7.453125" style="4" customWidth="1"/>
    <col min="4" max="4" width="10.26953125" style="4" customWidth="1"/>
    <col min="5" max="5" width="18" style="4" customWidth="1"/>
    <col min="6" max="6" width="14.26953125" style="4" customWidth="1"/>
    <col min="7" max="7" width="7.453125" style="4" customWidth="1"/>
    <col min="8" max="8" width="25.1796875" style="4" customWidth="1"/>
    <col min="9" max="9" width="11.26953125" style="4" customWidth="1"/>
    <col min="10" max="10" width="11.81640625" style="4" customWidth="1"/>
    <col min="11" max="11" width="17.81640625" style="4" customWidth="1"/>
    <col min="12" max="12" width="11" style="4" customWidth="1"/>
    <col min="13" max="14" width="10.7265625" style="4" customWidth="1"/>
    <col min="15" max="15" width="12.7265625" style="4" customWidth="1"/>
    <col min="16" max="16" width="18.54296875" style="4" customWidth="1"/>
    <col min="17" max="17" width="13.81640625" style="4" customWidth="1"/>
    <col min="18" max="18" width="11.81640625" style="4" customWidth="1"/>
    <col min="19" max="19" width="12" style="4" customWidth="1"/>
    <col min="20" max="20" width="10.26953125" style="4" customWidth="1"/>
    <col min="21" max="21" width="12.453125" style="4" customWidth="1"/>
    <col min="22" max="22" width="17.7265625" style="4" customWidth="1"/>
    <col min="23" max="23" width="10" style="4" customWidth="1"/>
    <col min="24" max="24" width="12.7265625" style="4" customWidth="1"/>
    <col min="25" max="25" width="8.26953125" style="4" customWidth="1"/>
    <col min="26" max="26" width="11.54296875" style="4" customWidth="1"/>
    <col min="27" max="27" width="11.26953125" style="4" customWidth="1"/>
    <col min="28" max="28" width="10.1796875" style="4" customWidth="1"/>
    <col min="29" max="29" width="12.7265625" style="4" customWidth="1"/>
    <col min="30" max="30" width="9" style="4" customWidth="1"/>
    <col min="31" max="31" width="10" style="4" customWidth="1"/>
    <col min="32" max="32" width="13.1796875" style="4" bestFit="1" customWidth="1"/>
    <col min="33" max="33" width="12.81640625" style="4" bestFit="1" customWidth="1"/>
    <col min="34" max="34" width="10.1796875" style="4" customWidth="1"/>
    <col min="35" max="35" width="12.81640625" style="4" bestFit="1" customWidth="1"/>
    <col min="36" max="36" width="17.81640625" style="4" customWidth="1"/>
    <col min="37" max="37" width="12.81640625" style="4" bestFit="1" customWidth="1"/>
    <col min="38" max="38" width="12.81640625" style="4" customWidth="1"/>
    <col min="39" max="39" width="13.1796875" style="4" bestFit="1" customWidth="1"/>
    <col min="40" max="40" width="12.81640625" style="4" bestFit="1" customWidth="1"/>
    <col min="41" max="41" width="13.1796875" style="4" bestFit="1" customWidth="1"/>
    <col min="42" max="42" width="12.81640625" style="4" bestFit="1" customWidth="1"/>
    <col min="43" max="54" width="9.1796875" style="4"/>
    <col min="55" max="55" width="11.1796875" style="4" customWidth="1"/>
    <col min="56" max="56" width="36.453125" style="4" customWidth="1"/>
    <col min="57" max="57" width="9.1796875" style="4"/>
    <col min="58" max="58" width="16" style="4" customWidth="1"/>
    <col min="59" max="59" width="15.54296875" style="4" customWidth="1"/>
    <col min="60" max="60" width="13.1796875" style="4" bestFit="1" customWidth="1"/>
    <col min="61" max="61" width="13" style="4" customWidth="1"/>
    <col min="62" max="62" width="13.1796875" style="4" bestFit="1" customWidth="1"/>
    <col min="63" max="63" width="16" style="4" customWidth="1"/>
    <col min="64" max="64" width="14.81640625" style="4" customWidth="1"/>
    <col min="65" max="65" width="15.81640625" style="4" customWidth="1"/>
    <col min="66" max="66" width="14.81640625" style="4" customWidth="1"/>
    <col min="67" max="67" width="15" style="4" customWidth="1"/>
    <col min="68" max="16384" width="9.1796875" style="4"/>
  </cols>
  <sheetData>
    <row r="1" spans="1:67" ht="14">
      <c r="A1" s="10"/>
      <c r="B1" s="3" t="s">
        <v>1507</v>
      </c>
      <c r="C1" s="192">
        <f>_FormulaHelpers_!B43</f>
        <v>0</v>
      </c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4"/>
      <c r="R1" s="185"/>
      <c r="S1" s="186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67" ht="14">
      <c r="A2" s="11"/>
      <c r="B2" s="3" t="s">
        <v>1508</v>
      </c>
      <c r="C2" s="179">
        <f>_FormulaHelpers_!B44</f>
        <v>0</v>
      </c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1"/>
      <c r="R2" s="187"/>
      <c r="S2" s="188"/>
    </row>
    <row r="3" spans="1:67" ht="14">
      <c r="A3" s="11"/>
      <c r="B3" s="3" t="s">
        <v>1794</v>
      </c>
      <c r="C3" s="179">
        <f>_FormulaHelpers_!B45</f>
        <v>0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1"/>
      <c r="O3" s="3" t="s">
        <v>1510</v>
      </c>
      <c r="P3" s="191" t="str">
        <f>_FormulaHelpers_!B48</f>
        <v>Base</v>
      </c>
      <c r="Q3" s="191"/>
      <c r="R3" s="187"/>
      <c r="S3" s="188"/>
    </row>
    <row r="4" spans="1:67" ht="14">
      <c r="A4" s="12"/>
      <c r="B4" s="3" t="s">
        <v>1509</v>
      </c>
      <c r="C4" s="182">
        <f>_FormulaHelpers_!B46</f>
        <v>45699</v>
      </c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4"/>
      <c r="O4" s="3" t="s">
        <v>1795</v>
      </c>
      <c r="P4" s="191" t="str">
        <f>_FormulaHelpers_!B52</f>
        <v>Normal</v>
      </c>
      <c r="Q4" s="191"/>
      <c r="R4" s="189"/>
      <c r="S4" s="190"/>
    </row>
    <row r="5" spans="1:67" ht="18.75" customHeight="1">
      <c r="A5" s="178" t="s">
        <v>1203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7" spans="1:67" s="15" customFormat="1" ht="15" customHeight="1">
      <c r="A7" s="172" t="s">
        <v>1922</v>
      </c>
      <c r="B7" s="172" t="s">
        <v>1447</v>
      </c>
      <c r="C7" s="172" t="s">
        <v>1448</v>
      </c>
      <c r="D7" s="173" t="s">
        <v>552</v>
      </c>
      <c r="E7" s="172" t="s">
        <v>2230</v>
      </c>
      <c r="F7" s="173" t="s">
        <v>2152</v>
      </c>
      <c r="G7" s="172" t="s">
        <v>1602</v>
      </c>
      <c r="H7" s="172" t="s">
        <v>1512</v>
      </c>
      <c r="I7" s="172" t="s">
        <v>2241</v>
      </c>
      <c r="J7" s="172" t="s">
        <v>2242</v>
      </c>
      <c r="K7" s="199" t="s">
        <v>4751</v>
      </c>
      <c r="L7" s="199"/>
      <c r="M7" s="199"/>
      <c r="N7" s="199"/>
      <c r="O7" s="199"/>
      <c r="P7" s="199"/>
      <c r="Q7" s="199" t="s">
        <v>4752</v>
      </c>
      <c r="R7" s="199"/>
      <c r="S7" s="199"/>
      <c r="T7" s="199"/>
      <c r="U7" s="199"/>
      <c r="V7" s="199"/>
      <c r="W7" s="200" t="s">
        <v>4753</v>
      </c>
      <c r="X7" s="201"/>
      <c r="Y7" s="201"/>
      <c r="Z7" s="201"/>
      <c r="AA7" s="201"/>
      <c r="AB7" s="201"/>
      <c r="AC7" s="201"/>
      <c r="AD7" s="201"/>
      <c r="AE7" s="201"/>
      <c r="AF7" s="202"/>
      <c r="AG7" s="203" t="s">
        <v>4754</v>
      </c>
      <c r="AH7" s="203" t="s">
        <v>4755</v>
      </c>
      <c r="AI7" s="203" t="s">
        <v>4756</v>
      </c>
      <c r="AJ7" s="172" t="s">
        <v>816</v>
      </c>
      <c r="AK7" s="172"/>
      <c r="AL7" s="172"/>
      <c r="AM7" s="172"/>
      <c r="AN7" s="172" t="s">
        <v>1478</v>
      </c>
      <c r="AO7" s="172"/>
      <c r="AP7" s="172"/>
      <c r="AQ7" s="172"/>
      <c r="AR7" s="172"/>
      <c r="AS7" s="172"/>
      <c r="AT7" s="172"/>
      <c r="AU7" s="172"/>
      <c r="AV7" s="172"/>
      <c r="AW7" s="172"/>
      <c r="AX7" s="172"/>
      <c r="AY7" s="172"/>
      <c r="AZ7" s="172" t="s">
        <v>561</v>
      </c>
      <c r="BA7" s="172"/>
      <c r="BB7" s="172"/>
      <c r="BC7" s="172" t="s">
        <v>12</v>
      </c>
      <c r="BD7" s="168" t="s">
        <v>2223</v>
      </c>
      <c r="BE7" s="64"/>
      <c r="BF7" s="64"/>
      <c r="BG7" s="64"/>
      <c r="BH7" s="195"/>
      <c r="BI7" s="196"/>
      <c r="BJ7" s="195"/>
      <c r="BK7" s="196"/>
      <c r="BL7" s="195"/>
      <c r="BM7" s="196"/>
      <c r="BN7" s="195"/>
      <c r="BO7" s="196"/>
    </row>
    <row r="8" spans="1:67" s="15" customFormat="1" ht="15" customHeight="1">
      <c r="A8" s="172"/>
      <c r="B8" s="172"/>
      <c r="C8" s="172"/>
      <c r="D8" s="177"/>
      <c r="E8" s="172"/>
      <c r="F8" s="177"/>
      <c r="G8" s="172"/>
      <c r="H8" s="172"/>
      <c r="I8" s="172"/>
      <c r="J8" s="172"/>
      <c r="K8" s="206" t="s">
        <v>537</v>
      </c>
      <c r="L8" s="206" t="s">
        <v>1802</v>
      </c>
      <c r="M8" s="206" t="s">
        <v>4757</v>
      </c>
      <c r="N8" s="206" t="s">
        <v>4758</v>
      </c>
      <c r="O8" s="206" t="s">
        <v>4765</v>
      </c>
      <c r="P8" s="206" t="s">
        <v>4759</v>
      </c>
      <c r="Q8" s="206" t="s">
        <v>537</v>
      </c>
      <c r="R8" s="206" t="s">
        <v>1802</v>
      </c>
      <c r="S8" s="206" t="s">
        <v>4757</v>
      </c>
      <c r="T8" s="206" t="s">
        <v>4758</v>
      </c>
      <c r="U8" s="206" t="s">
        <v>4765</v>
      </c>
      <c r="V8" s="206" t="s">
        <v>4759</v>
      </c>
      <c r="W8" s="208" t="s">
        <v>4760</v>
      </c>
      <c r="X8" s="209"/>
      <c r="Y8" s="208" t="s">
        <v>4761</v>
      </c>
      <c r="Z8" s="209"/>
      <c r="AA8" s="208" t="s">
        <v>4762</v>
      </c>
      <c r="AB8" s="209"/>
      <c r="AC8" s="208" t="s">
        <v>4763</v>
      </c>
      <c r="AD8" s="209"/>
      <c r="AE8" s="208" t="s">
        <v>4764</v>
      </c>
      <c r="AF8" s="209"/>
      <c r="AG8" s="204"/>
      <c r="AH8" s="204"/>
      <c r="AI8" s="204"/>
      <c r="AJ8" s="172" t="s">
        <v>1457</v>
      </c>
      <c r="AK8" s="172" t="s">
        <v>1458</v>
      </c>
      <c r="AL8" s="172" t="s">
        <v>1459</v>
      </c>
      <c r="AM8" s="172" t="s">
        <v>1460</v>
      </c>
      <c r="AN8" s="172" t="s">
        <v>1467</v>
      </c>
      <c r="AO8" s="172"/>
      <c r="AP8" s="172"/>
      <c r="AQ8" s="172"/>
      <c r="AR8" s="172" t="s">
        <v>1468</v>
      </c>
      <c r="AS8" s="172"/>
      <c r="AT8" s="172"/>
      <c r="AU8" s="172"/>
      <c r="AV8" s="172" t="s">
        <v>1473</v>
      </c>
      <c r="AW8" s="172"/>
      <c r="AX8" s="172"/>
      <c r="AY8" s="172"/>
      <c r="AZ8" s="173" t="s">
        <v>370</v>
      </c>
      <c r="BA8" s="172" t="s">
        <v>2249</v>
      </c>
      <c r="BB8" s="172"/>
      <c r="BC8" s="172"/>
      <c r="BD8" s="169"/>
      <c r="BE8" s="65" t="s">
        <v>2295</v>
      </c>
      <c r="BF8" s="66" t="s">
        <v>2296</v>
      </c>
      <c r="BG8" s="66" t="s">
        <v>2297</v>
      </c>
      <c r="BH8" s="197" t="s">
        <v>2286</v>
      </c>
      <c r="BI8" s="198"/>
      <c r="BJ8" s="197" t="s">
        <v>2287</v>
      </c>
      <c r="BK8" s="198"/>
      <c r="BL8" s="197" t="s">
        <v>2288</v>
      </c>
      <c r="BM8" s="198"/>
      <c r="BN8" s="197" t="s">
        <v>2298</v>
      </c>
      <c r="BO8" s="198"/>
    </row>
    <row r="9" spans="1:67" s="15" customFormat="1" ht="24" customHeight="1">
      <c r="A9" s="172"/>
      <c r="B9" s="172"/>
      <c r="C9" s="172"/>
      <c r="D9" s="174"/>
      <c r="E9" s="172"/>
      <c r="F9" s="174"/>
      <c r="G9" s="172"/>
      <c r="H9" s="172"/>
      <c r="I9" s="172"/>
      <c r="J9" s="172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207"/>
      <c r="W9" s="115" t="s">
        <v>1612</v>
      </c>
      <c r="X9" s="116" t="s">
        <v>557</v>
      </c>
      <c r="Y9" s="115" t="s">
        <v>1612</v>
      </c>
      <c r="Z9" s="116" t="s">
        <v>557</v>
      </c>
      <c r="AA9" s="115" t="s">
        <v>1612</v>
      </c>
      <c r="AB9" s="116" t="s">
        <v>557</v>
      </c>
      <c r="AC9" s="115" t="s">
        <v>1612</v>
      </c>
      <c r="AD9" s="116" t="s">
        <v>557</v>
      </c>
      <c r="AE9" s="115" t="s">
        <v>1612</v>
      </c>
      <c r="AF9" s="116" t="s">
        <v>557</v>
      </c>
      <c r="AG9" s="205"/>
      <c r="AH9" s="205"/>
      <c r="AI9" s="205"/>
      <c r="AJ9" s="172"/>
      <c r="AK9" s="172"/>
      <c r="AL9" s="172"/>
      <c r="AM9" s="172"/>
      <c r="AN9" s="27" t="s">
        <v>1465</v>
      </c>
      <c r="AO9" s="27" t="s">
        <v>1466</v>
      </c>
      <c r="AP9" s="27" t="s">
        <v>1612</v>
      </c>
      <c r="AQ9" s="27" t="s">
        <v>557</v>
      </c>
      <c r="AR9" s="27" t="s">
        <v>1465</v>
      </c>
      <c r="AS9" s="27" t="s">
        <v>1466</v>
      </c>
      <c r="AT9" s="27" t="s">
        <v>1612</v>
      </c>
      <c r="AU9" s="27" t="s">
        <v>557</v>
      </c>
      <c r="AV9" s="27" t="s">
        <v>1465</v>
      </c>
      <c r="AW9" s="27" t="s">
        <v>1466</v>
      </c>
      <c r="AX9" s="27" t="s">
        <v>1612</v>
      </c>
      <c r="AY9" s="27" t="s">
        <v>557</v>
      </c>
      <c r="AZ9" s="174"/>
      <c r="BA9" s="27" t="s">
        <v>2167</v>
      </c>
      <c r="BB9" s="27" t="s">
        <v>2166</v>
      </c>
      <c r="BC9" s="172"/>
      <c r="BD9" s="170"/>
      <c r="BE9" s="62"/>
      <c r="BF9" s="62"/>
      <c r="BG9" s="62"/>
      <c r="BH9" s="62" t="s">
        <v>2289</v>
      </c>
      <c r="BI9" s="62" t="s">
        <v>2290</v>
      </c>
      <c r="BJ9" s="62" t="s">
        <v>2291</v>
      </c>
      <c r="BK9" s="62" t="s">
        <v>2292</v>
      </c>
      <c r="BL9" s="62" t="s">
        <v>2293</v>
      </c>
      <c r="BM9" s="62" t="s">
        <v>2294</v>
      </c>
      <c r="BN9" s="62" t="s">
        <v>2299</v>
      </c>
      <c r="BO9" s="62" t="s">
        <v>2300</v>
      </c>
    </row>
    <row r="10" spans="1:67" ht="15" customHeight="1">
      <c r="A10" s="13" t="s">
        <v>1853</v>
      </c>
      <c r="B10" s="36" t="s">
        <v>1452</v>
      </c>
      <c r="C10" s="30" t="s">
        <v>1450</v>
      </c>
      <c r="D10" s="13" t="s">
        <v>1451</v>
      </c>
      <c r="E10" s="13" t="s">
        <v>2231</v>
      </c>
      <c r="F10" s="13" t="s">
        <v>2153</v>
      </c>
      <c r="G10" s="14" t="s">
        <v>4693</v>
      </c>
      <c r="H10" s="13" t="s">
        <v>1854</v>
      </c>
      <c r="I10" s="13" t="s">
        <v>2267</v>
      </c>
      <c r="J10" s="13" t="s">
        <v>2268</v>
      </c>
      <c r="K10" s="13" t="s">
        <v>4780</v>
      </c>
      <c r="L10" s="13" t="s">
        <v>4790</v>
      </c>
      <c r="M10" s="13" t="s">
        <v>4781</v>
      </c>
      <c r="N10" s="13" t="s">
        <v>4782</v>
      </c>
      <c r="O10" s="13" t="s">
        <v>4783</v>
      </c>
      <c r="P10" s="13" t="s">
        <v>4789</v>
      </c>
      <c r="Q10" s="13" t="s">
        <v>4784</v>
      </c>
      <c r="R10" s="13" t="s">
        <v>4791</v>
      </c>
      <c r="S10" s="13" t="s">
        <v>4785</v>
      </c>
      <c r="T10" s="13" t="s">
        <v>4786</v>
      </c>
      <c r="U10" s="13" t="s">
        <v>4787</v>
      </c>
      <c r="V10" s="13" t="s">
        <v>4788</v>
      </c>
      <c r="W10" s="16" t="s">
        <v>4767</v>
      </c>
      <c r="X10" s="16" t="s">
        <v>4768</v>
      </c>
      <c r="Y10" s="16" t="s">
        <v>4769</v>
      </c>
      <c r="Z10" s="16" t="s">
        <v>4770</v>
      </c>
      <c r="AA10" s="16" t="s">
        <v>4771</v>
      </c>
      <c r="AB10" s="16" t="s">
        <v>4772</v>
      </c>
      <c r="AC10" s="16" t="s">
        <v>4776</v>
      </c>
      <c r="AD10" s="16" t="s">
        <v>4777</v>
      </c>
      <c r="AE10" s="16" t="s">
        <v>4778</v>
      </c>
      <c r="AF10" s="16" t="s">
        <v>4779</v>
      </c>
      <c r="AG10" s="16" t="s">
        <v>4773</v>
      </c>
      <c r="AH10" s="16" t="s">
        <v>4774</v>
      </c>
      <c r="AI10" s="16" t="s">
        <v>4775</v>
      </c>
      <c r="AJ10" s="13" t="s">
        <v>1453</v>
      </c>
      <c r="AK10" s="13" t="s">
        <v>1454</v>
      </c>
      <c r="AL10" s="13" t="s">
        <v>1455</v>
      </c>
      <c r="AM10" s="13" t="s">
        <v>1456</v>
      </c>
      <c r="AN10" s="28" t="s">
        <v>1461</v>
      </c>
      <c r="AO10" s="28" t="s">
        <v>1462</v>
      </c>
      <c r="AP10" s="28" t="s">
        <v>1463</v>
      </c>
      <c r="AQ10" s="28" t="s">
        <v>1464</v>
      </c>
      <c r="AR10" s="28" t="s">
        <v>1469</v>
      </c>
      <c r="AS10" s="28" t="s">
        <v>1470</v>
      </c>
      <c r="AT10" s="28" t="s">
        <v>1471</v>
      </c>
      <c r="AU10" s="28" t="s">
        <v>1472</v>
      </c>
      <c r="AV10" s="28" t="s">
        <v>1474</v>
      </c>
      <c r="AW10" s="28" t="s">
        <v>1475</v>
      </c>
      <c r="AX10" s="28" t="s">
        <v>1476</v>
      </c>
      <c r="AY10" s="28" t="s">
        <v>1477</v>
      </c>
      <c r="AZ10" s="13" t="s">
        <v>1449</v>
      </c>
      <c r="BA10" s="13" t="s">
        <v>5064</v>
      </c>
      <c r="BB10" s="13" t="s">
        <v>5065</v>
      </c>
      <c r="BC10" s="29" t="s">
        <v>571</v>
      </c>
      <c r="BD10" s="56" t="s">
        <v>2224</v>
      </c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</row>
    <row r="12" spans="1:67" ht="13">
      <c r="A12" s="6"/>
      <c r="BA12" s="48"/>
    </row>
    <row r="13" spans="1:67">
      <c r="A13" s="7"/>
    </row>
    <row r="14" spans="1:67">
      <c r="A14" s="7"/>
    </row>
    <row r="15" spans="1:67">
      <c r="A15" s="7"/>
    </row>
    <row r="16" spans="1:67">
      <c r="A16" s="7"/>
    </row>
    <row r="20" spans="1:1" customFormat="1"/>
    <row r="21" spans="1:1" customFormat="1"/>
    <row r="22" spans="1:1" customFormat="1"/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</sheetData>
  <protectedRanges>
    <protectedRange sqref="BD7:BD10" name="Range1_1"/>
  </protectedRanges>
  <mergeCells count="63">
    <mergeCell ref="BN7:BO7"/>
    <mergeCell ref="BN8:BO8"/>
    <mergeCell ref="C2:Q2"/>
    <mergeCell ref="A5:S5"/>
    <mergeCell ref="BH7:BI7"/>
    <mergeCell ref="BJ7:BK7"/>
    <mergeCell ref="BL7:BM7"/>
    <mergeCell ref="BH8:BI8"/>
    <mergeCell ref="BJ8:BK8"/>
    <mergeCell ref="BL8:BM8"/>
    <mergeCell ref="BA8:BB8"/>
    <mergeCell ref="B7:B9"/>
    <mergeCell ref="P4:Q4"/>
    <mergeCell ref="J7:J9"/>
    <mergeCell ref="R1:S4"/>
    <mergeCell ref="AJ7:AM7"/>
    <mergeCell ref="AJ8:AJ9"/>
    <mergeCell ref="AK8:AK9"/>
    <mergeCell ref="C1:Q1"/>
    <mergeCell ref="AM8:AM9"/>
    <mergeCell ref="A7:A9"/>
    <mergeCell ref="C7:C9"/>
    <mergeCell ref="C3:N3"/>
    <mergeCell ref="D7:D9"/>
    <mergeCell ref="C4:N4"/>
    <mergeCell ref="P3:Q3"/>
    <mergeCell ref="V8:V9"/>
    <mergeCell ref="W8:X8"/>
    <mergeCell ref="Y8:Z8"/>
    <mergeCell ref="AA8:AB8"/>
    <mergeCell ref="AC8:AD8"/>
    <mergeCell ref="AV8:AY8"/>
    <mergeCell ref="AL8:AL9"/>
    <mergeCell ref="AN7:AY7"/>
    <mergeCell ref="E7:E9"/>
    <mergeCell ref="AR8:AU8"/>
    <mergeCell ref="AN8:AQ8"/>
    <mergeCell ref="H7:H9"/>
    <mergeCell ref="G7:G9"/>
    <mergeCell ref="F7:F9"/>
    <mergeCell ref="P8:P9"/>
    <mergeCell ref="Q8:Q9"/>
    <mergeCell ref="R8:R9"/>
    <mergeCell ref="S8:S9"/>
    <mergeCell ref="T8:T9"/>
    <mergeCell ref="AE8:AF8"/>
    <mergeCell ref="U8:U9"/>
    <mergeCell ref="BD7:BD9"/>
    <mergeCell ref="AZ7:BB7"/>
    <mergeCell ref="BC7:BC9"/>
    <mergeCell ref="I7:I9"/>
    <mergeCell ref="AZ8:AZ9"/>
    <mergeCell ref="K7:P7"/>
    <mergeCell ref="Q7:V7"/>
    <mergeCell ref="W7:AF7"/>
    <mergeCell ref="AG7:AG9"/>
    <mergeCell ref="AH7:AH9"/>
    <mergeCell ref="AI7:AI9"/>
    <mergeCell ref="K8:K9"/>
    <mergeCell ref="L8:L9"/>
    <mergeCell ref="M8:M9"/>
    <mergeCell ref="N8:N9"/>
    <mergeCell ref="O8:O9"/>
  </mergeCells>
  <phoneticPr fontId="2" type="noConversion"/>
  <pageMargins left="0.75" right="0.75" top="1" bottom="1" header="0.5" footer="0.5"/>
  <pageSetup scale="31" fitToHeight="0" orientation="landscape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U325"/>
  <sheetViews>
    <sheetView workbookViewId="0">
      <pane xSplit="1" ySplit="9" topLeftCell="AM10" activePane="bottomRight" state="frozen"/>
      <selection pane="topRight" activeCell="B1" sqref="B1"/>
      <selection pane="bottomLeft" activeCell="A10" sqref="A10"/>
      <selection pane="bottomRight" activeCell="AU17" sqref="AU17"/>
    </sheetView>
  </sheetViews>
  <sheetFormatPr defaultColWidth="9.1796875" defaultRowHeight="12.5"/>
  <cols>
    <col min="1" max="1" width="20" style="4" customWidth="1"/>
    <col min="2" max="3" width="14" style="4" customWidth="1"/>
    <col min="4" max="4" width="18" style="4" customWidth="1"/>
    <col min="5" max="5" width="11.26953125" style="4" customWidth="1"/>
    <col min="6" max="6" width="12.453125" style="4" customWidth="1"/>
    <col min="7" max="7" width="7.1796875" style="4" customWidth="1"/>
    <col min="8" max="8" width="12.7265625" style="4" customWidth="1"/>
    <col min="9" max="9" width="10.7265625" style="4" customWidth="1"/>
    <col min="10" max="10" width="12.1796875" style="4" customWidth="1"/>
    <col min="11" max="11" width="10" style="126" customWidth="1"/>
    <col min="12" max="12" width="12.7265625" style="4" customWidth="1"/>
    <col min="13" max="16" width="11.81640625" style="126" customWidth="1"/>
    <col min="17" max="17" width="9.81640625" style="4" customWidth="1"/>
    <col min="18" max="19" width="9.54296875" style="4" customWidth="1"/>
    <col min="20" max="20" width="11.81640625" style="4" customWidth="1"/>
    <col min="21" max="21" width="9.54296875" style="4" customWidth="1"/>
    <col min="22" max="22" width="11.54296875" style="4" customWidth="1"/>
    <col min="23" max="24" width="8.54296875" style="4" customWidth="1"/>
    <col min="25" max="25" width="10.453125" style="4" customWidth="1"/>
    <col min="26" max="26" width="8.54296875" style="4" customWidth="1"/>
    <col min="27" max="37" width="10.453125" style="4" customWidth="1"/>
    <col min="38" max="39" width="15.54296875" style="4" customWidth="1"/>
    <col min="40" max="40" width="10.453125" style="4" customWidth="1"/>
    <col min="41" max="41" width="15.81640625" style="4" customWidth="1"/>
    <col min="42" max="42" width="12.26953125" style="4" customWidth="1"/>
    <col min="43" max="43" width="10.453125" style="4" customWidth="1"/>
    <col min="44" max="46" width="13" style="4" customWidth="1"/>
    <col min="47" max="47" width="19" style="4" customWidth="1"/>
    <col min="48" max="55" width="13" style="4" customWidth="1"/>
    <col min="56" max="56" width="13.7265625" style="4" customWidth="1"/>
    <col min="57" max="57" width="14" style="4" customWidth="1"/>
    <col min="58" max="58" width="11.7265625" style="4" customWidth="1"/>
    <col min="59" max="59" width="16.7265625" style="4" customWidth="1"/>
    <col min="60" max="60" width="12.54296875" style="4" customWidth="1"/>
    <col min="61" max="61" width="11.7265625" style="4" customWidth="1"/>
    <col min="62" max="62" width="9.1796875" style="4"/>
    <col min="63" max="63" width="19.1796875" style="4" customWidth="1"/>
    <col min="64" max="64" width="23.54296875" style="4" customWidth="1"/>
    <col min="65" max="65" width="14.81640625" style="4" customWidth="1"/>
    <col min="66" max="66" width="18.453125" style="4" customWidth="1"/>
    <col min="67" max="67" width="12.453125" style="4" customWidth="1"/>
    <col min="68" max="68" width="36.26953125" style="4" customWidth="1"/>
    <col min="69" max="69" width="13.1796875" style="4" bestFit="1" customWidth="1"/>
    <col min="70" max="70" width="15.26953125" style="4" customWidth="1"/>
    <col min="71" max="71" width="10.26953125" style="4" customWidth="1"/>
    <col min="72" max="72" width="13.26953125" style="4" customWidth="1"/>
    <col min="73" max="73" width="14.81640625" style="4" customWidth="1"/>
    <col min="74" max="16384" width="9.1796875" style="4"/>
  </cols>
  <sheetData>
    <row r="1" spans="1:73" ht="14">
      <c r="A1" s="10"/>
      <c r="B1" s="3" t="s">
        <v>1507</v>
      </c>
      <c r="C1" s="192">
        <f>_FormulaHelpers_!B43</f>
        <v>0</v>
      </c>
      <c r="D1" s="193"/>
      <c r="E1" s="193"/>
      <c r="F1" s="193"/>
      <c r="G1" s="193"/>
      <c r="H1" s="193"/>
      <c r="I1" s="193"/>
      <c r="J1" s="193"/>
      <c r="K1" s="193"/>
      <c r="L1" s="194"/>
      <c r="M1" s="185"/>
      <c r="N1" s="213"/>
      <c r="O1" s="213"/>
      <c r="P1" s="213"/>
      <c r="Q1" s="186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</row>
    <row r="2" spans="1:73" ht="14">
      <c r="A2" s="11"/>
      <c r="B2" s="3" t="s">
        <v>1508</v>
      </c>
      <c r="C2" s="179">
        <f>_FormulaHelpers_!B44</f>
        <v>0</v>
      </c>
      <c r="D2" s="180"/>
      <c r="E2" s="180"/>
      <c r="F2" s="180"/>
      <c r="G2" s="180"/>
      <c r="H2" s="180"/>
      <c r="I2" s="180"/>
      <c r="J2" s="180"/>
      <c r="K2" s="180"/>
      <c r="L2" s="181"/>
      <c r="M2" s="187"/>
      <c r="N2" s="214"/>
      <c r="O2" s="214"/>
      <c r="P2" s="214"/>
      <c r="Q2" s="188"/>
    </row>
    <row r="3" spans="1:73" ht="14">
      <c r="A3" s="11"/>
      <c r="B3" s="3" t="s">
        <v>1794</v>
      </c>
      <c r="C3" s="179">
        <f>_FormulaHelpers_!B45</f>
        <v>0</v>
      </c>
      <c r="D3" s="180"/>
      <c r="E3" s="180"/>
      <c r="F3" s="180"/>
      <c r="G3" s="181"/>
      <c r="H3" s="3" t="s">
        <v>1510</v>
      </c>
      <c r="I3" s="191" t="str">
        <f>_FormulaHelpers_!B48</f>
        <v>Base</v>
      </c>
      <c r="J3" s="191"/>
      <c r="K3" s="191"/>
      <c r="L3" s="191"/>
      <c r="M3" s="187"/>
      <c r="N3" s="214"/>
      <c r="O3" s="214"/>
      <c r="P3" s="214"/>
      <c r="Q3" s="188"/>
    </row>
    <row r="4" spans="1:73" ht="14">
      <c r="A4" s="12"/>
      <c r="B4" s="3" t="s">
        <v>1509</v>
      </c>
      <c r="C4" s="182">
        <f>_FormulaHelpers_!B46</f>
        <v>45699</v>
      </c>
      <c r="D4" s="183"/>
      <c r="E4" s="183"/>
      <c r="F4" s="183"/>
      <c r="G4" s="184"/>
      <c r="H4" s="3" t="s">
        <v>1795</v>
      </c>
      <c r="I4" s="191" t="str">
        <f>_FormulaHelpers_!B52</f>
        <v>Normal</v>
      </c>
      <c r="J4" s="191"/>
      <c r="K4" s="191"/>
      <c r="L4" s="191"/>
      <c r="M4" s="189"/>
      <c r="N4" s="215"/>
      <c r="O4" s="215"/>
      <c r="P4" s="215"/>
      <c r="Q4" s="190"/>
    </row>
    <row r="5" spans="1:73" ht="18.75" customHeight="1">
      <c r="A5" s="178" t="s">
        <v>843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40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</row>
    <row r="7" spans="1:73" s="122" customFormat="1" ht="15" customHeight="1">
      <c r="A7" s="171" t="s">
        <v>1922</v>
      </c>
      <c r="B7" s="171" t="s">
        <v>2230</v>
      </c>
      <c r="C7" s="168" t="s">
        <v>2152</v>
      </c>
      <c r="D7" s="171" t="s">
        <v>1512</v>
      </c>
      <c r="E7" s="171" t="s">
        <v>2243</v>
      </c>
      <c r="F7" s="171" t="s">
        <v>2244</v>
      </c>
      <c r="G7" s="210" t="s">
        <v>1602</v>
      </c>
      <c r="H7" s="212"/>
      <c r="I7" s="211"/>
      <c r="J7" s="171" t="s">
        <v>844</v>
      </c>
      <c r="K7" s="218" t="s">
        <v>2160</v>
      </c>
      <c r="L7" s="171" t="s">
        <v>2161</v>
      </c>
      <c r="M7" s="218" t="s">
        <v>5182</v>
      </c>
      <c r="N7" s="219" t="s">
        <v>4827</v>
      </c>
      <c r="O7" s="219" t="s">
        <v>4828</v>
      </c>
      <c r="P7" s="219" t="s">
        <v>4829</v>
      </c>
      <c r="Q7" s="210" t="s">
        <v>2170</v>
      </c>
      <c r="R7" s="212"/>
      <c r="S7" s="212"/>
      <c r="T7" s="210" t="s">
        <v>2171</v>
      </c>
      <c r="U7" s="212"/>
      <c r="V7" s="212"/>
      <c r="W7" s="210" t="s">
        <v>849</v>
      </c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1"/>
      <c r="AI7" s="210" t="s">
        <v>2172</v>
      </c>
      <c r="AJ7" s="211"/>
      <c r="AK7" s="171" t="s">
        <v>2179</v>
      </c>
      <c r="AL7" s="171"/>
      <c r="AM7" s="171"/>
      <c r="AN7" s="171"/>
      <c r="AO7" s="171"/>
      <c r="AP7" s="171"/>
      <c r="AQ7" s="171"/>
      <c r="AR7" s="171"/>
      <c r="AS7" s="171"/>
      <c r="AT7" s="171"/>
      <c r="AU7" s="171"/>
      <c r="AV7" s="171"/>
      <c r="AW7" s="210" t="s">
        <v>2192</v>
      </c>
      <c r="AX7" s="212"/>
      <c r="AY7" s="212"/>
      <c r="AZ7" s="211"/>
      <c r="BA7" s="210" t="s">
        <v>2205</v>
      </c>
      <c r="BB7" s="212"/>
      <c r="BC7" s="212"/>
      <c r="BD7" s="212"/>
      <c r="BE7" s="212"/>
      <c r="BF7" s="212"/>
      <c r="BG7" s="211"/>
      <c r="BH7" s="171" t="s">
        <v>851</v>
      </c>
      <c r="BI7" s="171" t="s">
        <v>853</v>
      </c>
      <c r="BJ7" s="171" t="s">
        <v>855</v>
      </c>
      <c r="BK7" s="222" t="s">
        <v>4836</v>
      </c>
      <c r="BL7" s="223"/>
      <c r="BM7" s="223"/>
      <c r="BN7" s="224"/>
      <c r="BO7" s="168" t="s">
        <v>12</v>
      </c>
      <c r="BP7" s="168" t="s">
        <v>2223</v>
      </c>
      <c r="BQ7" s="64"/>
      <c r="BR7" s="64"/>
      <c r="BS7" s="64"/>
      <c r="BT7" s="64"/>
      <c r="BU7" s="64"/>
    </row>
    <row r="8" spans="1:73" s="122" customFormat="1" ht="15" customHeight="1">
      <c r="A8" s="171"/>
      <c r="B8" s="171"/>
      <c r="C8" s="169"/>
      <c r="D8" s="171"/>
      <c r="E8" s="171"/>
      <c r="F8" s="171"/>
      <c r="G8" s="216" t="s">
        <v>1602</v>
      </c>
      <c r="H8" s="216" t="s">
        <v>4689</v>
      </c>
      <c r="I8" s="216" t="s">
        <v>4690</v>
      </c>
      <c r="J8" s="171"/>
      <c r="K8" s="218"/>
      <c r="L8" s="171"/>
      <c r="M8" s="218"/>
      <c r="N8" s="220"/>
      <c r="O8" s="220"/>
      <c r="P8" s="220"/>
      <c r="Q8" s="171" t="s">
        <v>2169</v>
      </c>
      <c r="R8" s="171" t="s">
        <v>2166</v>
      </c>
      <c r="S8" s="171" t="s">
        <v>995</v>
      </c>
      <c r="T8" s="171" t="s">
        <v>2169</v>
      </c>
      <c r="U8" s="171" t="s">
        <v>2166</v>
      </c>
      <c r="V8" s="171" t="s">
        <v>995</v>
      </c>
      <c r="W8" s="171" t="s">
        <v>558</v>
      </c>
      <c r="X8" s="171"/>
      <c r="Y8" s="171"/>
      <c r="Z8" s="171" t="s">
        <v>560</v>
      </c>
      <c r="AA8" s="171"/>
      <c r="AB8" s="171"/>
      <c r="AC8" s="168" t="s">
        <v>4830</v>
      </c>
      <c r="AD8" s="168" t="s">
        <v>4831</v>
      </c>
      <c r="AE8" s="168" t="s">
        <v>4832</v>
      </c>
      <c r="AF8" s="168" t="s">
        <v>4833</v>
      </c>
      <c r="AG8" s="168" t="s">
        <v>4834</v>
      </c>
      <c r="AH8" s="168" t="s">
        <v>4835</v>
      </c>
      <c r="AI8" s="168" t="s">
        <v>2170</v>
      </c>
      <c r="AJ8" s="168" t="s">
        <v>2171</v>
      </c>
      <c r="AK8" s="171" t="s">
        <v>2170</v>
      </c>
      <c r="AL8" s="171"/>
      <c r="AM8" s="171"/>
      <c r="AN8" s="171"/>
      <c r="AO8" s="171"/>
      <c r="AP8" s="171"/>
      <c r="AQ8" s="171" t="s">
        <v>2171</v>
      </c>
      <c r="AR8" s="171"/>
      <c r="AS8" s="171"/>
      <c r="AT8" s="171"/>
      <c r="AU8" s="171"/>
      <c r="AV8" s="171"/>
      <c r="AW8" s="210" t="s">
        <v>2170</v>
      </c>
      <c r="AX8" s="211"/>
      <c r="AY8" s="210" t="s">
        <v>2171</v>
      </c>
      <c r="AZ8" s="211"/>
      <c r="BA8" s="168" t="s">
        <v>1955</v>
      </c>
      <c r="BB8" s="168" t="s">
        <v>2196</v>
      </c>
      <c r="BC8" s="168" t="s">
        <v>2198</v>
      </c>
      <c r="BD8" s="168" t="s">
        <v>2199</v>
      </c>
      <c r="BE8" s="168" t="s">
        <v>2201</v>
      </c>
      <c r="BF8" s="168" t="s">
        <v>2203</v>
      </c>
      <c r="BG8" s="168" t="s">
        <v>2204</v>
      </c>
      <c r="BH8" s="171"/>
      <c r="BI8" s="171"/>
      <c r="BJ8" s="171"/>
      <c r="BK8" s="173" t="s">
        <v>4837</v>
      </c>
      <c r="BL8" s="173" t="s">
        <v>4838</v>
      </c>
      <c r="BM8" s="222" t="s">
        <v>3317</v>
      </c>
      <c r="BN8" s="224"/>
      <c r="BO8" s="169"/>
      <c r="BP8" s="169"/>
      <c r="BQ8" s="65" t="s">
        <v>2857</v>
      </c>
      <c r="BR8" s="66" t="s">
        <v>2285</v>
      </c>
      <c r="BS8" s="65" t="s">
        <v>2295</v>
      </c>
      <c r="BT8" s="66" t="s">
        <v>2296</v>
      </c>
      <c r="BU8" s="65" t="s">
        <v>2297</v>
      </c>
    </row>
    <row r="9" spans="1:73" s="122" customFormat="1" ht="15" customHeight="1">
      <c r="A9" s="171"/>
      <c r="B9" s="171"/>
      <c r="C9" s="170"/>
      <c r="D9" s="171"/>
      <c r="E9" s="171"/>
      <c r="F9" s="171"/>
      <c r="G9" s="217"/>
      <c r="H9" s="217"/>
      <c r="I9" s="217"/>
      <c r="J9" s="171"/>
      <c r="K9" s="218"/>
      <c r="L9" s="171"/>
      <c r="M9" s="218"/>
      <c r="N9" s="221"/>
      <c r="O9" s="221"/>
      <c r="P9" s="221"/>
      <c r="Q9" s="171"/>
      <c r="R9" s="171"/>
      <c r="S9" s="171"/>
      <c r="T9" s="171"/>
      <c r="U9" s="171"/>
      <c r="V9" s="171"/>
      <c r="W9" s="121" t="s">
        <v>2167</v>
      </c>
      <c r="X9" s="121" t="s">
        <v>2166</v>
      </c>
      <c r="Y9" s="121" t="s">
        <v>856</v>
      </c>
      <c r="Z9" s="121" t="s">
        <v>2167</v>
      </c>
      <c r="AA9" s="121" t="s">
        <v>2166</v>
      </c>
      <c r="AB9" s="121" t="s">
        <v>856</v>
      </c>
      <c r="AC9" s="170"/>
      <c r="AD9" s="170"/>
      <c r="AE9" s="170"/>
      <c r="AF9" s="170"/>
      <c r="AG9" s="170"/>
      <c r="AH9" s="170"/>
      <c r="AI9" s="170"/>
      <c r="AJ9" s="170"/>
      <c r="AK9" s="121" t="s">
        <v>2175</v>
      </c>
      <c r="AL9" s="121" t="s">
        <v>2189</v>
      </c>
      <c r="AM9" s="121" t="s">
        <v>2190</v>
      </c>
      <c r="AN9" s="121" t="s">
        <v>2191</v>
      </c>
      <c r="AO9" s="121" t="s">
        <v>4854</v>
      </c>
      <c r="AP9" s="121" t="s">
        <v>2178</v>
      </c>
      <c r="AQ9" s="121" t="s">
        <v>2175</v>
      </c>
      <c r="AR9" s="121" t="s">
        <v>2189</v>
      </c>
      <c r="AS9" s="121" t="s">
        <v>2190</v>
      </c>
      <c r="AT9" s="121" t="s">
        <v>2191</v>
      </c>
      <c r="AU9" s="121" t="s">
        <v>4854</v>
      </c>
      <c r="AV9" s="121" t="s">
        <v>2178</v>
      </c>
      <c r="AW9" s="121" t="s">
        <v>2180</v>
      </c>
      <c r="AX9" s="121" t="s">
        <v>370</v>
      </c>
      <c r="AY9" s="121" t="s">
        <v>2180</v>
      </c>
      <c r="AZ9" s="121" t="s">
        <v>370</v>
      </c>
      <c r="BA9" s="170"/>
      <c r="BB9" s="170"/>
      <c r="BC9" s="170"/>
      <c r="BD9" s="170"/>
      <c r="BE9" s="170"/>
      <c r="BF9" s="170"/>
      <c r="BG9" s="170"/>
      <c r="BH9" s="171"/>
      <c r="BI9" s="171"/>
      <c r="BJ9" s="171"/>
      <c r="BK9" s="174"/>
      <c r="BL9" s="174"/>
      <c r="BM9" s="85" t="s">
        <v>4839</v>
      </c>
      <c r="BN9" s="85" t="s">
        <v>4840</v>
      </c>
      <c r="BO9" s="170"/>
      <c r="BP9" s="170"/>
      <c r="BQ9" s="62"/>
      <c r="BR9" s="62"/>
      <c r="BS9" s="62"/>
      <c r="BT9" s="62"/>
      <c r="BU9" s="62"/>
    </row>
    <row r="10" spans="1:73" ht="15" customHeight="1">
      <c r="A10" s="13" t="s">
        <v>1853</v>
      </c>
      <c r="B10" s="13" t="s">
        <v>2231</v>
      </c>
      <c r="C10" s="13" t="s">
        <v>2153</v>
      </c>
      <c r="D10" s="13" t="s">
        <v>1854</v>
      </c>
      <c r="E10" s="13" t="s">
        <v>2283</v>
      </c>
      <c r="F10" s="13" t="s">
        <v>2284</v>
      </c>
      <c r="G10" s="13" t="s">
        <v>4693</v>
      </c>
      <c r="H10" s="13" t="s">
        <v>4691</v>
      </c>
      <c r="I10" s="13" t="s">
        <v>5044</v>
      </c>
      <c r="J10" s="16" t="s">
        <v>2277</v>
      </c>
      <c r="K10" s="128" t="s">
        <v>5042</v>
      </c>
      <c r="L10" s="35" t="s">
        <v>5041</v>
      </c>
      <c r="M10" s="125" t="s">
        <v>5183</v>
      </c>
      <c r="N10" s="125" t="s">
        <v>5045</v>
      </c>
      <c r="O10" s="125" t="s">
        <v>5046</v>
      </c>
      <c r="P10" s="125" t="s">
        <v>5047</v>
      </c>
      <c r="Q10" s="38" t="s">
        <v>2251</v>
      </c>
      <c r="R10" s="34" t="s">
        <v>847</v>
      </c>
      <c r="S10" s="16" t="s">
        <v>2281</v>
      </c>
      <c r="T10" s="38" t="s">
        <v>2252</v>
      </c>
      <c r="U10" s="35" t="s">
        <v>847</v>
      </c>
      <c r="V10" s="16" t="s">
        <v>2282</v>
      </c>
      <c r="W10" s="38" t="s">
        <v>862</v>
      </c>
      <c r="X10" s="35" t="s">
        <v>850</v>
      </c>
      <c r="Y10" s="28" t="s">
        <v>859</v>
      </c>
      <c r="Z10" s="38" t="s">
        <v>2168</v>
      </c>
      <c r="AA10" s="34" t="s">
        <v>850</v>
      </c>
      <c r="AB10" s="28" t="s">
        <v>2222</v>
      </c>
      <c r="AC10" s="28" t="s">
        <v>4845</v>
      </c>
      <c r="AD10" s="28" t="s">
        <v>4846</v>
      </c>
      <c r="AE10" s="28" t="s">
        <v>4847</v>
      </c>
      <c r="AF10" s="28" t="s">
        <v>4849</v>
      </c>
      <c r="AG10" s="28" t="s">
        <v>4848</v>
      </c>
      <c r="AH10" s="28" t="s">
        <v>4850</v>
      </c>
      <c r="AI10" s="28" t="s">
        <v>2173</v>
      </c>
      <c r="AJ10" s="28" t="s">
        <v>2174</v>
      </c>
      <c r="AK10" s="28" t="s">
        <v>2176</v>
      </c>
      <c r="AL10" s="16" t="s">
        <v>2181</v>
      </c>
      <c r="AM10" s="28" t="s">
        <v>2182</v>
      </c>
      <c r="AN10" s="28" t="s">
        <v>2183</v>
      </c>
      <c r="AO10" s="28" t="s">
        <v>4852</v>
      </c>
      <c r="AP10" s="28" t="s">
        <v>2184</v>
      </c>
      <c r="AQ10" s="28" t="s">
        <v>2177</v>
      </c>
      <c r="AR10" s="28" t="s">
        <v>2185</v>
      </c>
      <c r="AS10" s="28" t="s">
        <v>2186</v>
      </c>
      <c r="AT10" s="28" t="s">
        <v>2187</v>
      </c>
      <c r="AU10" s="28" t="s">
        <v>4853</v>
      </c>
      <c r="AV10" s="28" t="s">
        <v>2188</v>
      </c>
      <c r="AW10" s="16" t="s">
        <v>5043</v>
      </c>
      <c r="AX10" s="16" t="s">
        <v>2253</v>
      </c>
      <c r="AY10" s="16" t="s">
        <v>5049</v>
      </c>
      <c r="AZ10" s="16" t="s">
        <v>5050</v>
      </c>
      <c r="BA10" s="16" t="s">
        <v>2195</v>
      </c>
      <c r="BB10" s="16" t="s">
        <v>5184</v>
      </c>
      <c r="BC10" s="16" t="s">
        <v>2197</v>
      </c>
      <c r="BD10" s="16" t="s">
        <v>2200</v>
      </c>
      <c r="BE10" s="16" t="s">
        <v>2202</v>
      </c>
      <c r="BF10" s="16" t="s">
        <v>2206</v>
      </c>
      <c r="BG10" s="16" t="s">
        <v>5048</v>
      </c>
      <c r="BH10" s="16" t="s">
        <v>852</v>
      </c>
      <c r="BI10" s="28" t="s">
        <v>854</v>
      </c>
      <c r="BJ10" s="28" t="s">
        <v>861</v>
      </c>
      <c r="BK10" s="28" t="s">
        <v>4843</v>
      </c>
      <c r="BL10" s="28" t="s">
        <v>4844</v>
      </c>
      <c r="BM10" s="28" t="s">
        <v>4841</v>
      </c>
      <c r="BN10" s="28" t="s">
        <v>4842</v>
      </c>
      <c r="BO10" s="28" t="s">
        <v>571</v>
      </c>
      <c r="BP10" s="56" t="s">
        <v>2224</v>
      </c>
      <c r="BQ10" s="61"/>
      <c r="BR10" s="61"/>
      <c r="BS10" s="61"/>
      <c r="BT10" s="61"/>
      <c r="BU10" s="61"/>
    </row>
    <row r="12" spans="1:73" ht="13">
      <c r="A12" s="6"/>
    </row>
    <row r="13" spans="1:73">
      <c r="A13" s="7"/>
    </row>
    <row r="14" spans="1:73">
      <c r="A14" s="7"/>
      <c r="AW14" s="48"/>
    </row>
    <row r="15" spans="1:73">
      <c r="A15" s="7"/>
    </row>
    <row r="16" spans="1:73">
      <c r="A16" s="7"/>
    </row>
    <row r="20" spans="1:16" customFormat="1">
      <c r="K20" s="127"/>
      <c r="M20" s="127"/>
      <c r="N20" s="127"/>
      <c r="O20" s="127"/>
      <c r="P20" s="127"/>
    </row>
    <row r="21" spans="1:16" customFormat="1">
      <c r="K21" s="127"/>
      <c r="M21" s="127"/>
      <c r="N21" s="127"/>
      <c r="O21" s="127"/>
      <c r="P21" s="127"/>
    </row>
    <row r="22" spans="1:16" customFormat="1">
      <c r="K22" s="127"/>
      <c r="M22" s="127"/>
      <c r="N22" s="127"/>
      <c r="O22" s="127"/>
      <c r="P22" s="127"/>
    </row>
    <row r="23" spans="1:16">
      <c r="A23" s="7"/>
    </row>
    <row r="24" spans="1:16">
      <c r="A24" s="7"/>
    </row>
    <row r="25" spans="1:16">
      <c r="A25" s="7"/>
    </row>
    <row r="26" spans="1:16">
      <c r="A26" s="7"/>
    </row>
    <row r="27" spans="1:16">
      <c r="A27" s="7"/>
    </row>
    <row r="28" spans="1:16">
      <c r="A28" s="7"/>
    </row>
    <row r="29" spans="1:16">
      <c r="A29" s="7"/>
    </row>
    <row r="30" spans="1:16">
      <c r="A30" s="7"/>
    </row>
    <row r="31" spans="1:16">
      <c r="A31" s="7"/>
    </row>
    <row r="32" spans="1:16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</sheetData>
  <protectedRanges>
    <protectedRange sqref="BP10" name="Range1_1"/>
    <protectedRange sqref="BP7:BP9" name="Range1_1_1"/>
  </protectedRanges>
  <mergeCells count="68">
    <mergeCell ref="BB8:BB9"/>
    <mergeCell ref="BC8:BC9"/>
    <mergeCell ref="AW8:AX8"/>
    <mergeCell ref="AF8:AF9"/>
    <mergeCell ref="T8:T9"/>
    <mergeCell ref="U8:U9"/>
    <mergeCell ref="BK7:BN7"/>
    <mergeCell ref="BK8:BK9"/>
    <mergeCell ref="BL8:BL9"/>
    <mergeCell ref="BM8:BN8"/>
    <mergeCell ref="AG8:AG9"/>
    <mergeCell ref="AH8:AH9"/>
    <mergeCell ref="W7:AH7"/>
    <mergeCell ref="BJ7:BJ9"/>
    <mergeCell ref="AK7:AV7"/>
    <mergeCell ref="BI7:BI9"/>
    <mergeCell ref="AI7:AJ7"/>
    <mergeCell ref="BG8:BG9"/>
    <mergeCell ref="BF8:BF9"/>
    <mergeCell ref="BP7:BP9"/>
    <mergeCell ref="BH7:BH9"/>
    <mergeCell ref="M7:M9"/>
    <mergeCell ref="A7:A9"/>
    <mergeCell ref="F7:F9"/>
    <mergeCell ref="L7:L9"/>
    <mergeCell ref="R8:R9"/>
    <mergeCell ref="AQ8:AV8"/>
    <mergeCell ref="AK8:AP8"/>
    <mergeCell ref="BA7:BG7"/>
    <mergeCell ref="B7:B9"/>
    <mergeCell ref="D7:D9"/>
    <mergeCell ref="E7:E9"/>
    <mergeCell ref="J7:J9"/>
    <mergeCell ref="K7:K9"/>
    <mergeCell ref="C7:C9"/>
    <mergeCell ref="I8:I9"/>
    <mergeCell ref="G8:G9"/>
    <mergeCell ref="G7:I7"/>
    <mergeCell ref="H8:H9"/>
    <mergeCell ref="A5:R5"/>
    <mergeCell ref="N7:N9"/>
    <mergeCell ref="O7:O9"/>
    <mergeCell ref="P7:P9"/>
    <mergeCell ref="Q7:S7"/>
    <mergeCell ref="Q8:Q9"/>
    <mergeCell ref="C3:G3"/>
    <mergeCell ref="C4:G4"/>
    <mergeCell ref="M1:Q4"/>
    <mergeCell ref="I3:L3"/>
    <mergeCell ref="I4:L4"/>
    <mergeCell ref="C1:L1"/>
    <mergeCell ref="C2:L2"/>
    <mergeCell ref="AY8:AZ8"/>
    <mergeCell ref="AI8:AI9"/>
    <mergeCell ref="S8:S9"/>
    <mergeCell ref="BO7:BO9"/>
    <mergeCell ref="V8:V9"/>
    <mergeCell ref="Z8:AB8"/>
    <mergeCell ref="AW7:AZ7"/>
    <mergeCell ref="AJ8:AJ9"/>
    <mergeCell ref="BA8:BA9"/>
    <mergeCell ref="W8:Y8"/>
    <mergeCell ref="BE8:BE9"/>
    <mergeCell ref="BD8:BD9"/>
    <mergeCell ref="T7:V7"/>
    <mergeCell ref="AC8:AC9"/>
    <mergeCell ref="AD8:AD9"/>
    <mergeCell ref="AE8:AE9"/>
  </mergeCells>
  <phoneticPr fontId="2" type="noConversion"/>
  <pageMargins left="0.75" right="0.75" top="1" bottom="1" header="0.5" footer="0.5"/>
  <pageSetup scale="31" fitToHeight="0" orientation="landscape" r:id="rId1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F325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F26" sqref="F26"/>
    </sheetView>
  </sheetViews>
  <sheetFormatPr defaultColWidth="9.1796875" defaultRowHeight="12.5"/>
  <cols>
    <col min="1" max="1" width="20" style="4" customWidth="1"/>
    <col min="2" max="3" width="14" style="4" customWidth="1"/>
    <col min="4" max="4" width="18" style="4" customWidth="1"/>
    <col min="5" max="5" width="11.26953125" style="4" customWidth="1"/>
    <col min="6" max="7" width="12.453125" style="4" customWidth="1"/>
    <col min="8" max="8" width="12.7265625" style="4" customWidth="1"/>
    <col min="9" max="9" width="11.26953125" style="126" customWidth="1"/>
    <col min="10" max="10" width="10.7265625" style="4" customWidth="1"/>
    <col min="11" max="11" width="10" style="4" customWidth="1"/>
    <col min="12" max="12" width="9.1796875" style="4"/>
    <col min="13" max="13" width="9.81640625" style="4" customWidth="1"/>
    <col min="14" max="16" width="12" style="4" customWidth="1"/>
    <col min="17" max="17" width="12" style="126" customWidth="1"/>
    <col min="18" max="18" width="12" style="4" customWidth="1"/>
    <col min="19" max="19" width="12" style="126" customWidth="1"/>
    <col min="20" max="20" width="12" style="4" customWidth="1"/>
    <col min="21" max="21" width="11.81640625" style="4" customWidth="1"/>
    <col min="22" max="22" width="11.7265625" style="4" customWidth="1"/>
    <col min="23" max="23" width="7.81640625" style="4" customWidth="1"/>
    <col min="24" max="25" width="11.7265625" style="4" customWidth="1"/>
    <col min="26" max="26" width="8" style="4" customWidth="1"/>
    <col min="27" max="28" width="11.7265625" style="4" customWidth="1"/>
    <col min="29" max="29" width="8.54296875" style="4" customWidth="1"/>
    <col min="30" max="30" width="11.7265625" style="4" customWidth="1"/>
    <col min="31" max="31" width="9.1796875" style="4"/>
    <col min="32" max="32" width="25.26953125" style="4" customWidth="1"/>
    <col min="33" max="16384" width="9.1796875" style="4"/>
  </cols>
  <sheetData>
    <row r="1" spans="1:32" ht="14">
      <c r="A1" s="10"/>
      <c r="B1" s="3" t="s">
        <v>1507</v>
      </c>
      <c r="C1" s="52"/>
      <c r="D1" s="192">
        <f>_FormulaHelpers_!B43</f>
        <v>0</v>
      </c>
      <c r="E1" s="193"/>
      <c r="F1" s="193"/>
      <c r="G1" s="193"/>
      <c r="H1" s="193"/>
      <c r="I1" s="193"/>
      <c r="J1" s="193"/>
      <c r="K1" s="193"/>
      <c r="L1" s="194"/>
      <c r="M1" s="185"/>
      <c r="N1" s="186"/>
      <c r="O1" s="17"/>
      <c r="P1" s="17"/>
      <c r="Q1" s="129"/>
      <c r="R1" s="17"/>
      <c r="S1" s="129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spans="1:32" ht="14">
      <c r="A2" s="11"/>
      <c r="B2" s="3" t="s">
        <v>1508</v>
      </c>
      <c r="C2" s="53"/>
      <c r="D2" s="179">
        <f>_FormulaHelpers_!B44</f>
        <v>0</v>
      </c>
      <c r="E2" s="180"/>
      <c r="F2" s="180"/>
      <c r="G2" s="180"/>
      <c r="H2" s="180"/>
      <c r="I2" s="180"/>
      <c r="J2" s="180"/>
      <c r="K2" s="180"/>
      <c r="L2" s="181"/>
      <c r="M2" s="187"/>
      <c r="N2" s="188"/>
    </row>
    <row r="3" spans="1:32" ht="14">
      <c r="A3" s="11"/>
      <c r="B3" s="3" t="s">
        <v>1794</v>
      </c>
      <c r="C3" s="53"/>
      <c r="D3" s="179">
        <f>_FormulaHelpers_!B45</f>
        <v>0</v>
      </c>
      <c r="E3" s="180"/>
      <c r="F3" s="180"/>
      <c r="G3" s="180"/>
      <c r="H3" s="180"/>
      <c r="I3" s="181"/>
      <c r="J3" s="3" t="s">
        <v>1510</v>
      </c>
      <c r="K3" s="191" t="str">
        <f>_FormulaHelpers_!B48</f>
        <v>Base</v>
      </c>
      <c r="L3" s="191"/>
      <c r="M3" s="187"/>
      <c r="N3" s="188"/>
    </row>
    <row r="4" spans="1:32" ht="14">
      <c r="A4" s="12"/>
      <c r="B4" s="3" t="s">
        <v>1509</v>
      </c>
      <c r="C4" s="53"/>
      <c r="D4" s="182">
        <f>_FormulaHelpers_!B46</f>
        <v>45699</v>
      </c>
      <c r="E4" s="183"/>
      <c r="F4" s="183"/>
      <c r="G4" s="183"/>
      <c r="H4" s="183"/>
      <c r="I4" s="184"/>
      <c r="J4" s="3" t="s">
        <v>1795</v>
      </c>
      <c r="K4" s="191" t="str">
        <f>_FormulaHelpers_!B52</f>
        <v>Normal</v>
      </c>
      <c r="L4" s="191"/>
      <c r="M4" s="189"/>
      <c r="N4" s="190"/>
    </row>
    <row r="5" spans="1:32" ht="18.75" customHeight="1">
      <c r="A5" s="178" t="s">
        <v>863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40"/>
      <c r="P5" s="40"/>
      <c r="Q5" s="130"/>
      <c r="R5" s="40"/>
      <c r="S5" s="130"/>
      <c r="T5" s="40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7" spans="1:32" s="15" customFormat="1" ht="15" customHeight="1">
      <c r="A7" s="172" t="s">
        <v>1922</v>
      </c>
      <c r="B7" s="172" t="s">
        <v>2230</v>
      </c>
      <c r="C7" s="173" t="s">
        <v>2152</v>
      </c>
      <c r="D7" s="172" t="s">
        <v>1512</v>
      </c>
      <c r="E7" s="172" t="s">
        <v>2243</v>
      </c>
      <c r="F7" s="172" t="s">
        <v>2244</v>
      </c>
      <c r="G7" s="173" t="s">
        <v>2245</v>
      </c>
      <c r="H7" s="172" t="s">
        <v>844</v>
      </c>
      <c r="I7" s="225" t="s">
        <v>2160</v>
      </c>
      <c r="J7" s="172" t="s">
        <v>2161</v>
      </c>
      <c r="K7" s="172" t="s">
        <v>846</v>
      </c>
      <c r="L7" s="172" t="s">
        <v>2154</v>
      </c>
      <c r="M7" s="172" t="s">
        <v>848</v>
      </c>
      <c r="N7" s="172" t="s">
        <v>2155</v>
      </c>
      <c r="O7" s="173" t="s">
        <v>917</v>
      </c>
      <c r="P7" s="172" t="s">
        <v>2157</v>
      </c>
      <c r="Q7" s="225" t="s">
        <v>2162</v>
      </c>
      <c r="R7" s="172" t="s">
        <v>2163</v>
      </c>
      <c r="S7" s="225" t="s">
        <v>2164</v>
      </c>
      <c r="T7" s="172" t="s">
        <v>2165</v>
      </c>
      <c r="U7" s="172" t="s">
        <v>849</v>
      </c>
      <c r="V7" s="172" t="s">
        <v>2156</v>
      </c>
      <c r="W7" s="172" t="s">
        <v>924</v>
      </c>
      <c r="X7" s="172" t="s">
        <v>920</v>
      </c>
      <c r="Y7" s="172" t="s">
        <v>2158</v>
      </c>
      <c r="Z7" s="172" t="s">
        <v>926</v>
      </c>
      <c r="AA7" s="172" t="s">
        <v>922</v>
      </c>
      <c r="AB7" s="172" t="s">
        <v>2159</v>
      </c>
      <c r="AC7" s="172" t="s">
        <v>928</v>
      </c>
      <c r="AD7" s="172" t="s">
        <v>853</v>
      </c>
      <c r="AE7" s="172" t="s">
        <v>851</v>
      </c>
      <c r="AF7" s="168" t="s">
        <v>2223</v>
      </c>
    </row>
    <row r="8" spans="1:32" s="15" customFormat="1" ht="15" customHeight="1">
      <c r="A8" s="172"/>
      <c r="B8" s="172"/>
      <c r="C8" s="177"/>
      <c r="D8" s="172"/>
      <c r="E8" s="172"/>
      <c r="F8" s="172"/>
      <c r="G8" s="177"/>
      <c r="H8" s="172"/>
      <c r="I8" s="225"/>
      <c r="J8" s="172"/>
      <c r="K8" s="172"/>
      <c r="L8" s="172"/>
      <c r="M8" s="172"/>
      <c r="N8" s="172"/>
      <c r="O8" s="177"/>
      <c r="P8" s="172"/>
      <c r="Q8" s="225"/>
      <c r="R8" s="172"/>
      <c r="S8" s="225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69"/>
    </row>
    <row r="9" spans="1:32" s="15" customFormat="1" ht="15" customHeight="1">
      <c r="A9" s="172"/>
      <c r="B9" s="172"/>
      <c r="C9" s="174"/>
      <c r="D9" s="172"/>
      <c r="E9" s="172"/>
      <c r="F9" s="172"/>
      <c r="G9" s="174"/>
      <c r="H9" s="172"/>
      <c r="I9" s="225"/>
      <c r="J9" s="172"/>
      <c r="K9" s="172"/>
      <c r="L9" s="172"/>
      <c r="M9" s="172"/>
      <c r="N9" s="172"/>
      <c r="O9" s="174"/>
      <c r="P9" s="172"/>
      <c r="Q9" s="225"/>
      <c r="R9" s="172"/>
      <c r="S9" s="225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0"/>
    </row>
    <row r="10" spans="1:32" ht="15" customHeight="1">
      <c r="A10" s="13" t="s">
        <v>1853</v>
      </c>
      <c r="B10" s="13" t="s">
        <v>2231</v>
      </c>
      <c r="C10" s="13" t="s">
        <v>2153</v>
      </c>
      <c r="D10" s="13" t="s">
        <v>1854</v>
      </c>
      <c r="E10" s="13" t="s">
        <v>2270</v>
      </c>
      <c r="F10" s="13" t="s">
        <v>2271</v>
      </c>
      <c r="G10" s="13" t="s">
        <v>2272</v>
      </c>
      <c r="H10" s="16" t="s">
        <v>845</v>
      </c>
      <c r="I10" s="128" t="s">
        <v>5051</v>
      </c>
      <c r="J10" s="34" t="s">
        <v>5052</v>
      </c>
      <c r="K10" s="37" t="s">
        <v>857</v>
      </c>
      <c r="L10" s="34" t="s">
        <v>847</v>
      </c>
      <c r="M10" s="37" t="s">
        <v>858</v>
      </c>
      <c r="N10" s="35" t="s">
        <v>847</v>
      </c>
      <c r="O10" s="37" t="s">
        <v>918</v>
      </c>
      <c r="P10" s="35" t="s">
        <v>847</v>
      </c>
      <c r="Q10" s="128" t="s">
        <v>5053</v>
      </c>
      <c r="R10" s="34" t="s">
        <v>5052</v>
      </c>
      <c r="S10" s="128" t="s">
        <v>5054</v>
      </c>
      <c r="T10" s="34" t="s">
        <v>5052</v>
      </c>
      <c r="U10" s="38" t="s">
        <v>919</v>
      </c>
      <c r="V10" s="35" t="s">
        <v>850</v>
      </c>
      <c r="W10" s="28" t="s">
        <v>925</v>
      </c>
      <c r="X10" s="38" t="s">
        <v>921</v>
      </c>
      <c r="Y10" s="35" t="s">
        <v>850</v>
      </c>
      <c r="Z10" s="28" t="s">
        <v>927</v>
      </c>
      <c r="AA10" s="38" t="s">
        <v>923</v>
      </c>
      <c r="AB10" s="35" t="s">
        <v>850</v>
      </c>
      <c r="AC10" s="28" t="s">
        <v>929</v>
      </c>
      <c r="AD10" s="28" t="s">
        <v>854</v>
      </c>
      <c r="AE10" s="16" t="s">
        <v>852</v>
      </c>
      <c r="AF10" s="56" t="s">
        <v>2224</v>
      </c>
    </row>
    <row r="12" spans="1:32" ht="13">
      <c r="A12" s="6"/>
    </row>
    <row r="13" spans="1:32">
      <c r="A13" s="7"/>
    </row>
    <row r="14" spans="1:32">
      <c r="A14" s="7"/>
    </row>
    <row r="15" spans="1:32">
      <c r="A15" s="7"/>
    </row>
    <row r="16" spans="1:32">
      <c r="A16" s="7"/>
    </row>
    <row r="20" spans="1:19" customFormat="1">
      <c r="I20" s="127"/>
      <c r="Q20" s="127"/>
      <c r="S20" s="127"/>
    </row>
    <row r="21" spans="1:19" customFormat="1">
      <c r="I21" s="127"/>
      <c r="Q21" s="127"/>
      <c r="S21" s="127"/>
    </row>
    <row r="22" spans="1:19" customFormat="1">
      <c r="I22" s="127"/>
      <c r="Q22" s="127"/>
      <c r="S22" s="127"/>
    </row>
    <row r="23" spans="1:19">
      <c r="A23" s="7"/>
    </row>
    <row r="24" spans="1:19">
      <c r="A24" s="7"/>
    </row>
    <row r="25" spans="1:19">
      <c r="A25" s="7"/>
    </row>
    <row r="26" spans="1:19">
      <c r="A26" s="7"/>
    </row>
    <row r="27" spans="1:19">
      <c r="A27" s="7"/>
    </row>
    <row r="28" spans="1:19">
      <c r="A28" s="7"/>
    </row>
    <row r="29" spans="1:19">
      <c r="A29" s="7"/>
    </row>
    <row r="30" spans="1:19">
      <c r="A30" s="7"/>
    </row>
    <row r="31" spans="1:19">
      <c r="A31" s="7"/>
    </row>
    <row r="32" spans="1:19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</sheetData>
  <protectedRanges>
    <protectedRange sqref="AF7:AF10" name="Range1_1"/>
  </protectedRanges>
  <mergeCells count="40">
    <mergeCell ref="AD7:AD9"/>
    <mergeCell ref="W7:W9"/>
    <mergeCell ref="AF7:AF9"/>
    <mergeCell ref="C7:C9"/>
    <mergeCell ref="Q7:Q9"/>
    <mergeCell ref="N7:N9"/>
    <mergeCell ref="X7:X9"/>
    <mergeCell ref="K7:K9"/>
    <mergeCell ref="L7:L9"/>
    <mergeCell ref="M7:M9"/>
    <mergeCell ref="Y7:Y9"/>
    <mergeCell ref="G7:G9"/>
    <mergeCell ref="T7:T9"/>
    <mergeCell ref="AA7:AA9"/>
    <mergeCell ref="O7:O9"/>
    <mergeCell ref="U7:U9"/>
    <mergeCell ref="A5:N5"/>
    <mergeCell ref="D3:I3"/>
    <mergeCell ref="D4:I4"/>
    <mergeCell ref="M1:N4"/>
    <mergeCell ref="K3:L3"/>
    <mergeCell ref="K4:L4"/>
    <mergeCell ref="D1:L1"/>
    <mergeCell ref="D2:L2"/>
    <mergeCell ref="A7:A9"/>
    <mergeCell ref="F7:F9"/>
    <mergeCell ref="AE7:AE9"/>
    <mergeCell ref="Z7:Z9"/>
    <mergeCell ref="AC7:AC9"/>
    <mergeCell ref="AB7:AB9"/>
    <mergeCell ref="B7:B9"/>
    <mergeCell ref="D7:D9"/>
    <mergeCell ref="E7:E9"/>
    <mergeCell ref="H7:H9"/>
    <mergeCell ref="R7:R9"/>
    <mergeCell ref="S7:S9"/>
    <mergeCell ref="V7:V9"/>
    <mergeCell ref="P7:P9"/>
    <mergeCell ref="I7:I9"/>
    <mergeCell ref="J7:J9"/>
  </mergeCells>
  <phoneticPr fontId="2" type="noConversion"/>
  <pageMargins left="0.75" right="0.75" top="1" bottom="1" header="0.5" footer="0.5"/>
  <pageSetup scale="31" fitToHeight="0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B325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G15" sqref="G15"/>
    </sheetView>
  </sheetViews>
  <sheetFormatPr defaultColWidth="9.1796875" defaultRowHeight="12.5"/>
  <cols>
    <col min="1" max="1" width="16.1796875" style="4" customWidth="1"/>
    <col min="2" max="2" width="11.54296875" style="4" customWidth="1"/>
    <col min="3" max="3" width="7.453125" style="4" customWidth="1"/>
    <col min="4" max="4" width="7.26953125" style="4" customWidth="1"/>
    <col min="5" max="5" width="12.81640625" style="4" customWidth="1"/>
    <col min="6" max="6" width="13.54296875" style="4" customWidth="1"/>
    <col min="7" max="7" width="25.1796875" style="4" customWidth="1"/>
    <col min="8" max="8" width="11.26953125" style="4" customWidth="1"/>
    <col min="9" max="9" width="12.453125" style="4" customWidth="1"/>
    <col min="10" max="10" width="9.26953125" style="4" customWidth="1"/>
    <col min="11" max="11" width="9.54296875" style="4" customWidth="1"/>
    <col min="12" max="14" width="10.7265625" style="4" customWidth="1"/>
    <col min="15" max="15" width="26.1796875" style="4" customWidth="1"/>
    <col min="16" max="16" width="25.54296875" style="4" customWidth="1"/>
    <col min="17" max="17" width="12" style="4" bestFit="1" customWidth="1"/>
    <col min="18" max="18" width="12.1796875" style="4" bestFit="1" customWidth="1"/>
    <col min="19" max="19" width="10.26953125" style="4" customWidth="1"/>
    <col min="20" max="20" width="9.81640625" style="4" bestFit="1" customWidth="1"/>
    <col min="21" max="21" width="13.1796875" style="4" bestFit="1" customWidth="1"/>
    <col min="22" max="23" width="7.81640625" style="4" customWidth="1"/>
    <col min="24" max="24" width="13.54296875" style="4" customWidth="1"/>
    <col min="25" max="25" width="11.7265625" style="4" customWidth="1"/>
    <col min="26" max="26" width="11.26953125" style="4" customWidth="1"/>
    <col min="27" max="27" width="10.1796875" style="4" customWidth="1"/>
    <col min="28" max="28" width="12.7265625" style="4" customWidth="1"/>
    <col min="29" max="29" width="28.453125" style="4" customWidth="1"/>
    <col min="30" max="16384" width="9.1796875" style="4"/>
  </cols>
  <sheetData>
    <row r="1" spans="1:28" ht="14">
      <c r="A1" s="10"/>
      <c r="B1" s="3" t="s">
        <v>1507</v>
      </c>
      <c r="C1" s="192">
        <f>_FormulaHelpers_!B43</f>
        <v>0</v>
      </c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4"/>
      <c r="P1" s="185"/>
      <c r="Q1" s="186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8" ht="14">
      <c r="A2" s="11"/>
      <c r="B2" s="3" t="s">
        <v>1508</v>
      </c>
      <c r="C2" s="179">
        <f>_FormulaHelpers_!B44</f>
        <v>0</v>
      </c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1"/>
      <c r="P2" s="187"/>
      <c r="Q2" s="188"/>
    </row>
    <row r="3" spans="1:28" ht="14">
      <c r="A3" s="11"/>
      <c r="B3" s="3" t="s">
        <v>1794</v>
      </c>
      <c r="C3" s="179">
        <f>_FormulaHelpers_!B45</f>
        <v>0</v>
      </c>
      <c r="D3" s="180"/>
      <c r="E3" s="180"/>
      <c r="F3" s="180"/>
      <c r="G3" s="180"/>
      <c r="H3" s="180"/>
      <c r="I3" s="180"/>
      <c r="J3" s="180"/>
      <c r="K3" s="180"/>
      <c r="L3" s="180"/>
      <c r="M3" s="181"/>
      <c r="N3" s="3" t="s">
        <v>1510</v>
      </c>
      <c r="O3" s="110" t="str">
        <f>_FormulaHelpers_!B48</f>
        <v>Base</v>
      </c>
      <c r="P3" s="187"/>
      <c r="Q3" s="188"/>
    </row>
    <row r="4" spans="1:28" ht="14">
      <c r="A4" s="12"/>
      <c r="B4" s="3" t="s">
        <v>1509</v>
      </c>
      <c r="C4" s="182">
        <f>_FormulaHelpers_!B46</f>
        <v>45699</v>
      </c>
      <c r="D4" s="183"/>
      <c r="E4" s="183"/>
      <c r="F4" s="183"/>
      <c r="G4" s="183"/>
      <c r="H4" s="183"/>
      <c r="I4" s="183"/>
      <c r="J4" s="183"/>
      <c r="K4" s="183"/>
      <c r="L4" s="183"/>
      <c r="M4" s="184"/>
      <c r="N4" s="3" t="s">
        <v>1795</v>
      </c>
      <c r="O4" s="110" t="str">
        <f>_FormulaHelpers_!B52</f>
        <v>Normal</v>
      </c>
      <c r="P4" s="189"/>
      <c r="Q4" s="190"/>
    </row>
    <row r="5" spans="1:28" ht="18.75" customHeight="1">
      <c r="A5" s="178" t="s">
        <v>1411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"/>
      <c r="T5" s="17"/>
      <c r="U5" s="17"/>
      <c r="V5" s="17"/>
      <c r="W5" s="17"/>
      <c r="X5" s="17"/>
      <c r="Y5" s="17"/>
      <c r="Z5" s="17"/>
      <c r="AA5" s="17"/>
      <c r="AB5" s="17"/>
    </row>
    <row r="7" spans="1:28" customFormat="1" ht="15" customHeight="1">
      <c r="A7" s="172" t="s">
        <v>1922</v>
      </c>
      <c r="B7" s="172" t="s">
        <v>1602</v>
      </c>
      <c r="C7" s="172" t="s">
        <v>1351</v>
      </c>
      <c r="D7" s="173" t="s">
        <v>1353</v>
      </c>
      <c r="E7" s="172" t="s">
        <v>2230</v>
      </c>
      <c r="F7" s="173" t="s">
        <v>2152</v>
      </c>
      <c r="G7" s="172" t="s">
        <v>1512</v>
      </c>
      <c r="H7" s="172" t="s">
        <v>2241</v>
      </c>
      <c r="I7" s="172" t="s">
        <v>2242</v>
      </c>
      <c r="J7" s="172" t="s">
        <v>1355</v>
      </c>
      <c r="K7" s="172"/>
      <c r="L7" s="172"/>
      <c r="M7" s="172"/>
      <c r="N7" s="226" t="s">
        <v>552</v>
      </c>
      <c r="O7" s="172" t="s">
        <v>12</v>
      </c>
      <c r="P7" s="168" t="s">
        <v>2223</v>
      </c>
      <c r="Q7" s="64"/>
      <c r="R7" s="64"/>
      <c r="S7" s="64"/>
      <c r="T7" s="64"/>
      <c r="U7" s="64"/>
    </row>
    <row r="8" spans="1:28" customFormat="1" ht="15" customHeight="1">
      <c r="A8" s="172"/>
      <c r="B8" s="172"/>
      <c r="C8" s="172"/>
      <c r="D8" s="177"/>
      <c r="E8" s="172"/>
      <c r="F8" s="177"/>
      <c r="G8" s="172"/>
      <c r="H8" s="172"/>
      <c r="I8" s="172"/>
      <c r="J8" s="172" t="s">
        <v>1356</v>
      </c>
      <c r="K8" s="172" t="s">
        <v>1357</v>
      </c>
      <c r="L8" s="172" t="s">
        <v>1358</v>
      </c>
      <c r="M8" s="172" t="s">
        <v>1359</v>
      </c>
      <c r="N8" s="227"/>
      <c r="O8" s="172"/>
      <c r="P8" s="169"/>
      <c r="Q8" s="65" t="s">
        <v>2857</v>
      </c>
      <c r="R8" s="66" t="s">
        <v>2285</v>
      </c>
      <c r="S8" s="65" t="s">
        <v>2295</v>
      </c>
      <c r="T8" s="66" t="s">
        <v>2296</v>
      </c>
      <c r="U8" s="65" t="s">
        <v>2297</v>
      </c>
    </row>
    <row r="9" spans="1:28" customFormat="1" ht="15" customHeight="1">
      <c r="A9" s="172"/>
      <c r="B9" s="172"/>
      <c r="C9" s="172"/>
      <c r="D9" s="174"/>
      <c r="E9" s="172"/>
      <c r="F9" s="174"/>
      <c r="G9" s="172"/>
      <c r="H9" s="172"/>
      <c r="I9" s="172"/>
      <c r="J9" s="172"/>
      <c r="K9" s="172"/>
      <c r="L9" s="172"/>
      <c r="M9" s="172"/>
      <c r="N9" s="228"/>
      <c r="O9" s="172"/>
      <c r="P9" s="170"/>
      <c r="Q9" s="62"/>
      <c r="R9" s="62"/>
      <c r="S9" s="62"/>
      <c r="T9" s="62"/>
      <c r="U9" s="62"/>
    </row>
    <row r="10" spans="1:28" customFormat="1" ht="15" customHeight="1">
      <c r="A10" s="13" t="s">
        <v>1853</v>
      </c>
      <c r="B10" s="13" t="s">
        <v>4693</v>
      </c>
      <c r="C10" s="30" t="s">
        <v>1352</v>
      </c>
      <c r="D10" s="30" t="s">
        <v>1354</v>
      </c>
      <c r="E10" s="13" t="s">
        <v>2231</v>
      </c>
      <c r="F10" s="13" t="s">
        <v>2153</v>
      </c>
      <c r="G10" s="13" t="s">
        <v>1854</v>
      </c>
      <c r="H10" s="13" t="s">
        <v>2267</v>
      </c>
      <c r="I10" s="13" t="s">
        <v>2268</v>
      </c>
      <c r="J10" s="13" t="s">
        <v>1360</v>
      </c>
      <c r="K10" s="13" t="s">
        <v>1361</v>
      </c>
      <c r="L10" s="13" t="s">
        <v>5111</v>
      </c>
      <c r="M10" s="13" t="s">
        <v>5112</v>
      </c>
      <c r="N10" s="28" t="s">
        <v>1451</v>
      </c>
      <c r="O10" s="29" t="s">
        <v>571</v>
      </c>
      <c r="P10" s="56" t="s">
        <v>2224</v>
      </c>
      <c r="Q10" s="61"/>
      <c r="R10" s="61"/>
      <c r="S10" s="61"/>
      <c r="T10" s="61"/>
      <c r="U10" s="61"/>
    </row>
    <row r="12" spans="1:28" ht="13">
      <c r="A12" s="6"/>
    </row>
    <row r="13" spans="1:28">
      <c r="A13" s="7"/>
    </row>
    <row r="14" spans="1:28">
      <c r="A14" s="7"/>
    </row>
    <row r="15" spans="1:28">
      <c r="A15" s="7"/>
    </row>
    <row r="16" spans="1:28">
      <c r="A16" s="7"/>
    </row>
    <row r="20" spans="1:1" customFormat="1"/>
    <row r="21" spans="1:1" customFormat="1"/>
    <row r="22" spans="1:1" customFormat="1"/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</sheetData>
  <protectedRanges>
    <protectedRange sqref="P7:P10" name="Range1_1"/>
  </protectedRanges>
  <mergeCells count="23">
    <mergeCell ref="P7:P9"/>
    <mergeCell ref="A5:R5"/>
    <mergeCell ref="C3:M3"/>
    <mergeCell ref="C4:M4"/>
    <mergeCell ref="P1:Q4"/>
    <mergeCell ref="A7:A9"/>
    <mergeCell ref="B7:B9"/>
    <mergeCell ref="C2:O2"/>
    <mergeCell ref="C1:O1"/>
    <mergeCell ref="J8:J9"/>
    <mergeCell ref="K8:K9"/>
    <mergeCell ref="L8:L9"/>
    <mergeCell ref="M8:M9"/>
    <mergeCell ref="N7:N9"/>
    <mergeCell ref="O7:O9"/>
    <mergeCell ref="J7:M7"/>
    <mergeCell ref="I7:I9"/>
    <mergeCell ref="C7:C9"/>
    <mergeCell ref="G7:G9"/>
    <mergeCell ref="H7:H9"/>
    <mergeCell ref="E7:E9"/>
    <mergeCell ref="D7:D9"/>
    <mergeCell ref="F7:F9"/>
  </mergeCells>
  <phoneticPr fontId="2" type="noConversion"/>
  <pageMargins left="0.75" right="0.75" top="1" bottom="1" header="0.5" footer="0.5"/>
  <pageSetup scale="31" fitToHeight="0" orientation="landscape" r:id="rId1"/>
  <headerFooter alignWithMargins="0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B325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M19" sqref="M19"/>
    </sheetView>
  </sheetViews>
  <sheetFormatPr defaultColWidth="9.1796875" defaultRowHeight="12.5"/>
  <cols>
    <col min="1" max="1" width="20" style="60" customWidth="1"/>
    <col min="2" max="2" width="10.7265625" style="60" customWidth="1"/>
    <col min="3" max="3" width="7.453125" style="60" customWidth="1"/>
    <col min="4" max="4" width="12" style="60" customWidth="1"/>
    <col min="5" max="6" width="14" style="60" customWidth="1"/>
    <col min="7" max="7" width="25.1796875" style="60" customWidth="1"/>
    <col min="8" max="8" width="11.26953125" style="60" customWidth="1"/>
    <col min="9" max="9" width="12.453125" style="60" customWidth="1"/>
    <col min="10" max="10" width="9.26953125" style="60" customWidth="1"/>
    <col min="11" max="11" width="9.54296875" style="60" customWidth="1"/>
    <col min="12" max="12" width="8.453125" style="60" customWidth="1"/>
    <col min="13" max="14" width="10.7265625" style="60" customWidth="1"/>
    <col min="15" max="15" width="11.26953125" style="60" customWidth="1"/>
    <col min="16" max="16" width="33.1796875" style="60" customWidth="1"/>
    <col min="17" max="17" width="25.54296875" style="60" customWidth="1"/>
    <col min="18" max="18" width="12" style="60" customWidth="1"/>
    <col min="19" max="19" width="10.26953125" style="60" customWidth="1"/>
    <col min="20" max="23" width="7.81640625" style="60" customWidth="1"/>
    <col min="24" max="24" width="13.54296875" style="60" customWidth="1"/>
    <col min="25" max="25" width="11.7265625" style="60" customWidth="1"/>
    <col min="26" max="26" width="11.26953125" style="60" customWidth="1"/>
    <col min="27" max="27" width="10.1796875" style="60" customWidth="1"/>
    <col min="28" max="28" width="12.7265625" style="60" customWidth="1"/>
    <col min="29" max="29" width="28.453125" style="60" customWidth="1"/>
    <col min="30" max="16384" width="9.1796875" style="60"/>
  </cols>
  <sheetData>
    <row r="1" spans="1:28" ht="14">
      <c r="A1" s="86"/>
      <c r="B1" s="87" t="s">
        <v>1507</v>
      </c>
      <c r="C1" s="159">
        <f>_FormulaHelpers_!B43</f>
        <v>0</v>
      </c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1"/>
      <c r="Q1" s="229"/>
      <c r="R1" s="230"/>
      <c r="S1" s="89"/>
      <c r="T1" s="89"/>
      <c r="U1" s="89"/>
      <c r="V1" s="89"/>
      <c r="W1" s="89"/>
      <c r="X1" s="89"/>
      <c r="Y1" s="89"/>
      <c r="Z1" s="89"/>
      <c r="AA1" s="89"/>
      <c r="AB1" s="89"/>
    </row>
    <row r="2" spans="1:28" ht="14">
      <c r="A2" s="90"/>
      <c r="B2" s="87" t="s">
        <v>1508</v>
      </c>
      <c r="C2" s="162">
        <f>_FormulaHelpers_!B44</f>
        <v>0</v>
      </c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4"/>
      <c r="Q2" s="231"/>
      <c r="R2" s="232"/>
    </row>
    <row r="3" spans="1:28" ht="14">
      <c r="A3" s="90"/>
      <c r="B3" s="87" t="s">
        <v>1794</v>
      </c>
      <c r="C3" s="162">
        <f>_FormulaHelpers_!B45</f>
        <v>0</v>
      </c>
      <c r="D3" s="163"/>
      <c r="E3" s="163"/>
      <c r="F3" s="163"/>
      <c r="G3" s="163"/>
      <c r="H3" s="163"/>
      <c r="I3" s="163"/>
      <c r="J3" s="163"/>
      <c r="K3" s="163"/>
      <c r="L3" s="163"/>
      <c r="M3" s="164"/>
      <c r="N3" s="87" t="s">
        <v>1510</v>
      </c>
      <c r="O3" s="154" t="str">
        <f>_FormulaHelpers_!B48</f>
        <v>Base</v>
      </c>
      <c r="P3" s="154"/>
      <c r="Q3" s="231"/>
      <c r="R3" s="232"/>
    </row>
    <row r="4" spans="1:28" ht="14">
      <c r="A4" s="91"/>
      <c r="B4" s="87" t="s">
        <v>1509</v>
      </c>
      <c r="C4" s="165">
        <f>_FormulaHelpers_!B46</f>
        <v>45699</v>
      </c>
      <c r="D4" s="166"/>
      <c r="E4" s="166"/>
      <c r="F4" s="166"/>
      <c r="G4" s="166"/>
      <c r="H4" s="166"/>
      <c r="I4" s="166"/>
      <c r="J4" s="166"/>
      <c r="K4" s="166"/>
      <c r="L4" s="166"/>
      <c r="M4" s="167"/>
      <c r="N4" s="87" t="s">
        <v>1795</v>
      </c>
      <c r="O4" s="154" t="str">
        <f>_FormulaHelpers_!B52</f>
        <v>Normal</v>
      </c>
      <c r="P4" s="154"/>
      <c r="Q4" s="233"/>
      <c r="R4" s="234"/>
    </row>
    <row r="5" spans="1:28" ht="18.75" customHeight="1">
      <c r="A5" s="156" t="s">
        <v>1258</v>
      </c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89"/>
      <c r="T5" s="89"/>
      <c r="U5" s="89"/>
      <c r="V5" s="89"/>
      <c r="W5" s="89"/>
      <c r="X5" s="89"/>
      <c r="Y5" s="89"/>
      <c r="Z5" s="89"/>
      <c r="AA5" s="89"/>
      <c r="AB5" s="89"/>
    </row>
    <row r="7" spans="1:28" s="88" customFormat="1" ht="15" customHeight="1">
      <c r="A7" s="171" t="s">
        <v>1922</v>
      </c>
      <c r="B7" s="171" t="s">
        <v>1602</v>
      </c>
      <c r="C7" s="171" t="s">
        <v>1291</v>
      </c>
      <c r="D7" s="168" t="s">
        <v>1293</v>
      </c>
      <c r="E7" s="171" t="s">
        <v>2230</v>
      </c>
      <c r="F7" s="168" t="s">
        <v>2152</v>
      </c>
      <c r="G7" s="171" t="s">
        <v>1512</v>
      </c>
      <c r="H7" s="171" t="s">
        <v>2241</v>
      </c>
      <c r="I7" s="171" t="s">
        <v>2242</v>
      </c>
      <c r="J7" s="171" t="s">
        <v>1355</v>
      </c>
      <c r="K7" s="171"/>
      <c r="L7" s="171"/>
      <c r="M7" s="171"/>
      <c r="N7" s="171"/>
      <c r="O7" s="171"/>
      <c r="P7" s="168" t="s">
        <v>12</v>
      </c>
      <c r="Q7" s="168" t="s">
        <v>2223</v>
      </c>
    </row>
    <row r="8" spans="1:28" s="88" customFormat="1" ht="15" customHeight="1">
      <c r="A8" s="171"/>
      <c r="B8" s="171"/>
      <c r="C8" s="171"/>
      <c r="D8" s="169"/>
      <c r="E8" s="171"/>
      <c r="F8" s="169"/>
      <c r="G8" s="171"/>
      <c r="H8" s="171"/>
      <c r="I8" s="171"/>
      <c r="J8" s="171" t="s">
        <v>1294</v>
      </c>
      <c r="K8" s="171" t="s">
        <v>1295</v>
      </c>
      <c r="L8" s="171" t="s">
        <v>1296</v>
      </c>
      <c r="M8" s="171" t="s">
        <v>1300</v>
      </c>
      <c r="N8" s="171" t="s">
        <v>1301</v>
      </c>
      <c r="O8" s="168" t="s">
        <v>1302</v>
      </c>
      <c r="P8" s="169"/>
      <c r="Q8" s="169"/>
    </row>
    <row r="9" spans="1:28" s="88" customFormat="1" ht="15" customHeight="1">
      <c r="A9" s="171"/>
      <c r="B9" s="171"/>
      <c r="C9" s="171"/>
      <c r="D9" s="170"/>
      <c r="E9" s="171"/>
      <c r="F9" s="170"/>
      <c r="G9" s="171"/>
      <c r="H9" s="171"/>
      <c r="I9" s="171"/>
      <c r="J9" s="171"/>
      <c r="K9" s="171"/>
      <c r="L9" s="171"/>
      <c r="M9" s="171"/>
      <c r="N9" s="171"/>
      <c r="O9" s="170"/>
      <c r="P9" s="169"/>
      <c r="Q9" s="170"/>
    </row>
    <row r="10" spans="1:28" s="88" customFormat="1" ht="15" hidden="1" customHeight="1">
      <c r="A10" s="108" t="s">
        <v>1853</v>
      </c>
      <c r="B10" s="108" t="s">
        <v>4693</v>
      </c>
      <c r="C10" s="61" t="s">
        <v>1292</v>
      </c>
      <c r="D10" s="61" t="s">
        <v>1354</v>
      </c>
      <c r="E10" s="108" t="s">
        <v>2231</v>
      </c>
      <c r="F10" s="108" t="s">
        <v>2153</v>
      </c>
      <c r="G10" s="108" t="s">
        <v>1854</v>
      </c>
      <c r="H10" s="108" t="s">
        <v>2267</v>
      </c>
      <c r="I10" s="108" t="s">
        <v>2268</v>
      </c>
      <c r="J10" s="108" t="s">
        <v>1297</v>
      </c>
      <c r="K10" s="108" t="s">
        <v>1298</v>
      </c>
      <c r="L10" s="108" t="s">
        <v>1299</v>
      </c>
      <c r="M10" s="108" t="s">
        <v>5113</v>
      </c>
      <c r="N10" s="140" t="s">
        <v>5114</v>
      </c>
      <c r="O10" s="140" t="s">
        <v>5115</v>
      </c>
      <c r="P10" s="148" t="s">
        <v>571</v>
      </c>
      <c r="Q10" s="142" t="s">
        <v>2224</v>
      </c>
    </row>
    <row r="11" spans="1:28">
      <c r="A11" s="108" t="s">
        <v>5206</v>
      </c>
      <c r="B11" s="108" t="str">
        <f>IF(0 = 0, "3", "1")</f>
        <v>3</v>
      </c>
      <c r="C11" s="61" t="str">
        <f>IF(0 = 0, "%", "Ohms")</f>
        <v>%</v>
      </c>
      <c r="D11" s="61">
        <f>ROUND(0, 3)</f>
        <v>0</v>
      </c>
      <c r="E11" s="108" t="str">
        <f>IF(TRUE = TRUE, "Yes", "No")</f>
        <v>Yes</v>
      </c>
      <c r="F11" s="108" t="s">
        <v>5202</v>
      </c>
      <c r="G11" s="108"/>
      <c r="H11" s="108" t="str">
        <f>IF(TRIM("Bus2") = "", "Bus2", "Bus2")</f>
        <v>Bus2</v>
      </c>
      <c r="I11" s="108" t="str">
        <f>IF(TRIM("Bus1") = "", "Bus1", "Bus1")</f>
        <v>Bus1</v>
      </c>
      <c r="J11" s="108">
        <f>ROUND(500, 1)</f>
        <v>500</v>
      </c>
      <c r="K11" s="108">
        <f>ROUND(500, 1)</f>
        <v>500</v>
      </c>
      <c r="L11" s="108">
        <f>ROUND(0, 1)</f>
        <v>0</v>
      </c>
      <c r="M11" s="108">
        <f>IF(0 = 0,ROUND(500, 1),"--")</f>
        <v>500</v>
      </c>
      <c r="N11" s="140">
        <f>IF(0 = 0,ROUND(500, 1),"--")</f>
        <v>500</v>
      </c>
      <c r="O11" s="140">
        <f>IF(0 = 0,ROUND(0, 1),"--")</f>
        <v>0</v>
      </c>
      <c r="P11" s="148"/>
      <c r="Q11" s="56" t="s">
        <v>5207</v>
      </c>
    </row>
    <row r="12" spans="1:28" ht="13">
      <c r="A12" s="149"/>
      <c r="Q12" s="147"/>
    </row>
    <row r="13" spans="1:28">
      <c r="A13" s="145"/>
      <c r="Q13" s="147"/>
    </row>
    <row r="14" spans="1:28">
      <c r="A14" s="145"/>
      <c r="Q14" s="147"/>
    </row>
    <row r="15" spans="1:28">
      <c r="A15" s="145"/>
      <c r="Q15" s="147"/>
    </row>
    <row r="16" spans="1:28">
      <c r="A16" s="145"/>
      <c r="Q16" s="147"/>
    </row>
    <row r="17" spans="1:17">
      <c r="Q17" s="147"/>
    </row>
    <row r="18" spans="1:17">
      <c r="Q18" s="147"/>
    </row>
    <row r="19" spans="1:17">
      <c r="Q19" s="147"/>
    </row>
    <row r="20" spans="1:17" s="88" customFormat="1">
      <c r="Q20" s="134"/>
    </row>
    <row r="21" spans="1:17" s="88" customFormat="1">
      <c r="Q21" s="134"/>
    </row>
    <row r="22" spans="1:17" s="88" customFormat="1">
      <c r="Q22" s="134"/>
    </row>
    <row r="23" spans="1:17">
      <c r="A23" s="145"/>
      <c r="Q23" s="147"/>
    </row>
    <row r="24" spans="1:17">
      <c r="A24" s="145"/>
      <c r="Q24" s="147"/>
    </row>
    <row r="25" spans="1:17">
      <c r="A25" s="145"/>
      <c r="Q25" s="147"/>
    </row>
    <row r="26" spans="1:17">
      <c r="A26" s="145"/>
      <c r="Q26" s="147"/>
    </row>
    <row r="27" spans="1:17">
      <c r="A27" s="145"/>
      <c r="Q27" s="147"/>
    </row>
    <row r="28" spans="1:17">
      <c r="A28" s="145"/>
      <c r="Q28" s="147"/>
    </row>
    <row r="29" spans="1:17">
      <c r="A29" s="145"/>
      <c r="Q29" s="147"/>
    </row>
    <row r="30" spans="1:17">
      <c r="A30" s="145"/>
      <c r="Q30" s="147"/>
    </row>
    <row r="31" spans="1:17">
      <c r="A31" s="145"/>
      <c r="Q31" s="147"/>
    </row>
    <row r="32" spans="1:17">
      <c r="A32" s="145"/>
      <c r="Q32" s="147"/>
    </row>
    <row r="33" spans="1:17">
      <c r="A33" s="145"/>
      <c r="Q33" s="147"/>
    </row>
    <row r="34" spans="1:17">
      <c r="A34" s="145"/>
      <c r="Q34" s="147"/>
    </row>
    <row r="35" spans="1:17">
      <c r="A35" s="145"/>
      <c r="Q35" s="147"/>
    </row>
    <row r="36" spans="1:17">
      <c r="A36" s="145"/>
      <c r="Q36" s="147"/>
    </row>
    <row r="37" spans="1:17">
      <c r="A37" s="145"/>
      <c r="Q37" s="147"/>
    </row>
    <row r="38" spans="1:17">
      <c r="A38" s="145"/>
      <c r="Q38" s="147"/>
    </row>
    <row r="39" spans="1:17">
      <c r="A39" s="145"/>
      <c r="Q39" s="147"/>
    </row>
    <row r="40" spans="1:17">
      <c r="A40" s="145"/>
      <c r="Q40" s="147"/>
    </row>
    <row r="41" spans="1:17">
      <c r="A41" s="145"/>
      <c r="Q41" s="147"/>
    </row>
    <row r="42" spans="1:17">
      <c r="A42" s="145"/>
      <c r="Q42" s="147"/>
    </row>
    <row r="43" spans="1:17">
      <c r="A43" s="145"/>
      <c r="Q43" s="147"/>
    </row>
    <row r="44" spans="1:17">
      <c r="A44" s="145"/>
      <c r="Q44" s="147"/>
    </row>
    <row r="45" spans="1:17">
      <c r="A45" s="145"/>
      <c r="Q45" s="147"/>
    </row>
    <row r="46" spans="1:17">
      <c r="A46" s="145"/>
      <c r="Q46" s="147"/>
    </row>
    <row r="47" spans="1:17">
      <c r="A47" s="145"/>
      <c r="Q47" s="147"/>
    </row>
    <row r="48" spans="1:17">
      <c r="A48" s="145"/>
      <c r="Q48" s="147"/>
    </row>
    <row r="49" spans="1:17">
      <c r="A49" s="145"/>
      <c r="Q49" s="147"/>
    </row>
    <row r="50" spans="1:17">
      <c r="A50" s="145"/>
      <c r="Q50" s="147"/>
    </row>
    <row r="51" spans="1:17">
      <c r="A51" s="145"/>
      <c r="Q51" s="147"/>
    </row>
    <row r="52" spans="1:17">
      <c r="A52" s="145"/>
      <c r="Q52" s="147"/>
    </row>
    <row r="53" spans="1:17">
      <c r="A53" s="145"/>
      <c r="Q53" s="147"/>
    </row>
    <row r="54" spans="1:17">
      <c r="A54" s="145"/>
      <c r="Q54" s="147"/>
    </row>
    <row r="55" spans="1:17">
      <c r="A55" s="145"/>
      <c r="Q55" s="147"/>
    </row>
    <row r="56" spans="1:17">
      <c r="A56" s="145"/>
      <c r="Q56" s="147"/>
    </row>
    <row r="57" spans="1:17">
      <c r="A57" s="145"/>
      <c r="Q57" s="147"/>
    </row>
    <row r="58" spans="1:17">
      <c r="A58" s="145"/>
      <c r="Q58" s="147"/>
    </row>
    <row r="59" spans="1:17">
      <c r="A59" s="145"/>
      <c r="Q59" s="147"/>
    </row>
    <row r="60" spans="1:17">
      <c r="A60" s="145"/>
      <c r="Q60" s="147"/>
    </row>
    <row r="61" spans="1:17">
      <c r="A61" s="145"/>
      <c r="Q61" s="147"/>
    </row>
    <row r="62" spans="1:17">
      <c r="A62" s="145"/>
      <c r="Q62" s="147"/>
    </row>
    <row r="63" spans="1:17">
      <c r="A63" s="145"/>
      <c r="Q63" s="147"/>
    </row>
    <row r="64" spans="1:17">
      <c r="A64" s="145"/>
      <c r="Q64" s="147"/>
    </row>
    <row r="65" spans="1:17">
      <c r="A65" s="145"/>
      <c r="Q65" s="147"/>
    </row>
    <row r="66" spans="1:17">
      <c r="A66" s="145"/>
      <c r="Q66" s="147"/>
    </row>
    <row r="67" spans="1:17">
      <c r="A67" s="145"/>
      <c r="Q67" s="147"/>
    </row>
    <row r="68" spans="1:17">
      <c r="A68" s="145"/>
      <c r="Q68" s="147"/>
    </row>
    <row r="69" spans="1:17">
      <c r="A69" s="145"/>
      <c r="Q69" s="147"/>
    </row>
    <row r="70" spans="1:17">
      <c r="A70" s="145"/>
      <c r="Q70" s="147"/>
    </row>
    <row r="71" spans="1:17">
      <c r="A71" s="145"/>
      <c r="Q71" s="147"/>
    </row>
    <row r="72" spans="1:17">
      <c r="A72" s="145"/>
      <c r="Q72" s="147"/>
    </row>
    <row r="73" spans="1:17">
      <c r="A73" s="145"/>
      <c r="Q73" s="147"/>
    </row>
    <row r="74" spans="1:17">
      <c r="A74" s="145"/>
      <c r="Q74" s="147"/>
    </row>
    <row r="75" spans="1:17">
      <c r="A75" s="145"/>
      <c r="Q75" s="147"/>
    </row>
    <row r="76" spans="1:17">
      <c r="A76" s="145"/>
      <c r="Q76" s="147"/>
    </row>
    <row r="77" spans="1:17">
      <c r="A77" s="145"/>
      <c r="Q77" s="147"/>
    </row>
    <row r="78" spans="1:17">
      <c r="A78" s="145"/>
      <c r="Q78" s="147"/>
    </row>
    <row r="79" spans="1:17">
      <c r="A79" s="145"/>
      <c r="Q79" s="147"/>
    </row>
    <row r="80" spans="1:17">
      <c r="A80" s="145"/>
      <c r="Q80" s="147"/>
    </row>
    <row r="81" spans="1:17">
      <c r="A81" s="145"/>
      <c r="Q81" s="147"/>
    </row>
    <row r="82" spans="1:17">
      <c r="A82" s="145"/>
      <c r="Q82" s="147"/>
    </row>
    <row r="83" spans="1:17">
      <c r="A83" s="145"/>
      <c r="Q83" s="147"/>
    </row>
    <row r="84" spans="1:17">
      <c r="A84" s="145"/>
      <c r="Q84" s="147"/>
    </row>
    <row r="85" spans="1:17">
      <c r="A85" s="145"/>
      <c r="Q85" s="147"/>
    </row>
    <row r="86" spans="1:17">
      <c r="A86" s="145"/>
      <c r="Q86" s="147"/>
    </row>
    <row r="87" spans="1:17">
      <c r="A87" s="145"/>
      <c r="Q87" s="147"/>
    </row>
    <row r="88" spans="1:17">
      <c r="A88" s="145"/>
      <c r="Q88" s="147"/>
    </row>
    <row r="89" spans="1:17">
      <c r="A89" s="145"/>
      <c r="Q89" s="147"/>
    </row>
    <row r="90" spans="1:17">
      <c r="A90" s="145"/>
      <c r="Q90" s="147"/>
    </row>
    <row r="91" spans="1:17">
      <c r="A91" s="145"/>
      <c r="Q91" s="147"/>
    </row>
    <row r="92" spans="1:17">
      <c r="A92" s="145"/>
      <c r="Q92" s="147"/>
    </row>
    <row r="93" spans="1:17">
      <c r="A93" s="145"/>
      <c r="Q93" s="147"/>
    </row>
    <row r="94" spans="1:17">
      <c r="A94" s="145"/>
      <c r="Q94" s="147"/>
    </row>
    <row r="95" spans="1:17">
      <c r="A95" s="145"/>
      <c r="Q95" s="147"/>
    </row>
    <row r="96" spans="1:17">
      <c r="A96" s="145"/>
      <c r="Q96" s="147"/>
    </row>
    <row r="97" spans="1:17">
      <c r="A97" s="145"/>
      <c r="Q97" s="147"/>
    </row>
    <row r="98" spans="1:17">
      <c r="A98" s="145"/>
      <c r="Q98" s="147"/>
    </row>
    <row r="99" spans="1:17">
      <c r="A99" s="145"/>
      <c r="Q99" s="147"/>
    </row>
    <row r="100" spans="1:17">
      <c r="A100" s="145"/>
      <c r="Q100" s="147"/>
    </row>
    <row r="101" spans="1:17">
      <c r="A101" s="145"/>
      <c r="Q101" s="147"/>
    </row>
    <row r="102" spans="1:17">
      <c r="A102" s="145"/>
      <c r="Q102" s="147"/>
    </row>
    <row r="103" spans="1:17">
      <c r="A103" s="145"/>
      <c r="Q103" s="147"/>
    </row>
    <row r="104" spans="1:17">
      <c r="A104" s="145"/>
      <c r="Q104" s="147"/>
    </row>
    <row r="105" spans="1:17">
      <c r="A105" s="145"/>
      <c r="Q105" s="147"/>
    </row>
    <row r="106" spans="1:17">
      <c r="A106" s="145"/>
      <c r="Q106" s="147"/>
    </row>
    <row r="107" spans="1:17">
      <c r="A107" s="145"/>
      <c r="Q107" s="147"/>
    </row>
    <row r="108" spans="1:17">
      <c r="A108" s="145"/>
      <c r="Q108" s="147"/>
    </row>
    <row r="109" spans="1:17">
      <c r="A109" s="145"/>
      <c r="Q109" s="147"/>
    </row>
    <row r="110" spans="1:17">
      <c r="A110" s="145"/>
      <c r="Q110" s="147"/>
    </row>
    <row r="111" spans="1:17">
      <c r="A111" s="145"/>
      <c r="Q111" s="147"/>
    </row>
    <row r="112" spans="1:17">
      <c r="A112" s="145"/>
      <c r="Q112" s="147"/>
    </row>
    <row r="113" spans="1:17">
      <c r="A113" s="145"/>
      <c r="Q113" s="147"/>
    </row>
    <row r="114" spans="1:17">
      <c r="A114" s="145"/>
      <c r="Q114" s="147"/>
    </row>
    <row r="115" spans="1:17">
      <c r="A115" s="145"/>
      <c r="Q115" s="147"/>
    </row>
    <row r="116" spans="1:17">
      <c r="A116" s="145"/>
      <c r="Q116" s="147"/>
    </row>
    <row r="117" spans="1:17">
      <c r="A117" s="145"/>
      <c r="Q117" s="147"/>
    </row>
    <row r="118" spans="1:17">
      <c r="A118" s="145"/>
      <c r="Q118" s="147"/>
    </row>
    <row r="119" spans="1:17">
      <c r="A119" s="145"/>
      <c r="Q119" s="147"/>
    </row>
    <row r="120" spans="1:17">
      <c r="A120" s="145"/>
      <c r="Q120" s="147"/>
    </row>
    <row r="121" spans="1:17">
      <c r="A121" s="145"/>
      <c r="Q121" s="147"/>
    </row>
    <row r="122" spans="1:17">
      <c r="A122" s="145"/>
      <c r="Q122" s="147"/>
    </row>
    <row r="123" spans="1:17">
      <c r="A123" s="145"/>
      <c r="Q123" s="147"/>
    </row>
    <row r="124" spans="1:17">
      <c r="A124" s="145"/>
      <c r="Q124" s="147"/>
    </row>
    <row r="125" spans="1:17">
      <c r="A125" s="145"/>
      <c r="Q125" s="147"/>
    </row>
    <row r="126" spans="1:17">
      <c r="A126" s="145"/>
      <c r="Q126" s="147"/>
    </row>
    <row r="127" spans="1:17">
      <c r="A127" s="145"/>
      <c r="Q127" s="147"/>
    </row>
    <row r="128" spans="1:17">
      <c r="A128" s="145"/>
      <c r="Q128" s="147"/>
    </row>
    <row r="129" spans="1:17">
      <c r="A129" s="145"/>
      <c r="Q129" s="147"/>
    </row>
    <row r="130" spans="1:17">
      <c r="A130" s="145"/>
      <c r="Q130" s="147"/>
    </row>
    <row r="131" spans="1:17">
      <c r="A131" s="145"/>
      <c r="Q131" s="147"/>
    </row>
    <row r="132" spans="1:17">
      <c r="A132" s="145"/>
      <c r="Q132" s="147"/>
    </row>
    <row r="133" spans="1:17">
      <c r="A133" s="145"/>
      <c r="Q133" s="147"/>
    </row>
    <row r="134" spans="1:17">
      <c r="A134" s="145"/>
      <c r="Q134" s="147"/>
    </row>
    <row r="135" spans="1:17">
      <c r="A135" s="145"/>
      <c r="Q135" s="147"/>
    </row>
    <row r="136" spans="1:17">
      <c r="A136" s="145"/>
      <c r="Q136" s="147"/>
    </row>
    <row r="137" spans="1:17">
      <c r="A137" s="145"/>
      <c r="Q137" s="147"/>
    </row>
    <row r="138" spans="1:17">
      <c r="A138" s="145"/>
      <c r="Q138" s="147"/>
    </row>
    <row r="139" spans="1:17">
      <c r="A139" s="145"/>
      <c r="Q139" s="147"/>
    </row>
    <row r="140" spans="1:17">
      <c r="A140" s="145"/>
      <c r="Q140" s="147"/>
    </row>
    <row r="141" spans="1:17">
      <c r="A141" s="145"/>
      <c r="Q141" s="147"/>
    </row>
    <row r="142" spans="1:17">
      <c r="A142" s="145"/>
      <c r="Q142" s="147"/>
    </row>
    <row r="143" spans="1:17">
      <c r="A143" s="145"/>
      <c r="Q143" s="147"/>
    </row>
    <row r="144" spans="1:17">
      <c r="A144" s="145"/>
      <c r="Q144" s="147"/>
    </row>
    <row r="145" spans="1:17">
      <c r="A145" s="145"/>
      <c r="Q145" s="147"/>
    </row>
    <row r="146" spans="1:17">
      <c r="A146" s="145"/>
      <c r="Q146" s="147"/>
    </row>
    <row r="147" spans="1:17">
      <c r="A147" s="145"/>
      <c r="Q147" s="147"/>
    </row>
    <row r="148" spans="1:17">
      <c r="A148" s="145"/>
      <c r="Q148" s="147"/>
    </row>
    <row r="149" spans="1:17">
      <c r="A149" s="145"/>
      <c r="Q149" s="147"/>
    </row>
    <row r="150" spans="1:17">
      <c r="A150" s="145"/>
      <c r="Q150" s="147"/>
    </row>
    <row r="151" spans="1:17">
      <c r="A151" s="145"/>
      <c r="Q151" s="147"/>
    </row>
    <row r="152" spans="1:17">
      <c r="A152" s="145"/>
      <c r="Q152" s="147"/>
    </row>
    <row r="153" spans="1:17">
      <c r="A153" s="145"/>
      <c r="Q153" s="147"/>
    </row>
    <row r="154" spans="1:17">
      <c r="A154" s="145"/>
      <c r="Q154" s="147"/>
    </row>
    <row r="155" spans="1:17">
      <c r="A155" s="145"/>
      <c r="Q155" s="147"/>
    </row>
    <row r="156" spans="1:17">
      <c r="A156" s="145"/>
      <c r="Q156" s="147"/>
    </row>
    <row r="157" spans="1:17">
      <c r="A157" s="145"/>
      <c r="Q157" s="147"/>
    </row>
    <row r="158" spans="1:17">
      <c r="A158" s="145"/>
      <c r="Q158" s="147"/>
    </row>
    <row r="159" spans="1:17">
      <c r="A159" s="145"/>
      <c r="Q159" s="147"/>
    </row>
    <row r="160" spans="1:17">
      <c r="A160" s="145"/>
      <c r="Q160" s="147"/>
    </row>
    <row r="161" spans="1:17">
      <c r="A161" s="145"/>
      <c r="Q161" s="147"/>
    </row>
    <row r="162" spans="1:17">
      <c r="A162" s="145"/>
      <c r="Q162" s="147"/>
    </row>
    <row r="163" spans="1:17">
      <c r="A163" s="145"/>
      <c r="Q163" s="147"/>
    </row>
    <row r="164" spans="1:17">
      <c r="A164" s="145"/>
      <c r="Q164" s="147"/>
    </row>
    <row r="165" spans="1:17">
      <c r="A165" s="145"/>
      <c r="Q165" s="147"/>
    </row>
    <row r="166" spans="1:17">
      <c r="A166" s="145"/>
      <c r="Q166" s="147"/>
    </row>
    <row r="167" spans="1:17">
      <c r="A167" s="145"/>
      <c r="Q167" s="147"/>
    </row>
    <row r="168" spans="1:17">
      <c r="A168" s="145"/>
      <c r="Q168" s="147"/>
    </row>
    <row r="169" spans="1:17">
      <c r="A169" s="145"/>
      <c r="Q169" s="147"/>
    </row>
    <row r="170" spans="1:17">
      <c r="A170" s="145"/>
      <c r="Q170" s="147"/>
    </row>
    <row r="171" spans="1:17">
      <c r="A171" s="145"/>
      <c r="Q171" s="147"/>
    </row>
    <row r="172" spans="1:17">
      <c r="A172" s="145"/>
      <c r="Q172" s="147"/>
    </row>
    <row r="173" spans="1:17">
      <c r="A173" s="145"/>
      <c r="Q173" s="147"/>
    </row>
    <row r="174" spans="1:17">
      <c r="A174" s="145"/>
      <c r="Q174" s="147"/>
    </row>
    <row r="175" spans="1:17">
      <c r="A175" s="145"/>
      <c r="Q175" s="147"/>
    </row>
    <row r="176" spans="1:17">
      <c r="A176" s="145"/>
      <c r="Q176" s="147"/>
    </row>
    <row r="177" spans="1:17">
      <c r="A177" s="145"/>
      <c r="Q177" s="147"/>
    </row>
    <row r="178" spans="1:17">
      <c r="A178" s="145"/>
      <c r="Q178" s="147"/>
    </row>
    <row r="179" spans="1:17">
      <c r="A179" s="145"/>
      <c r="Q179" s="147"/>
    </row>
    <row r="180" spans="1:17">
      <c r="A180" s="145"/>
      <c r="Q180" s="147"/>
    </row>
    <row r="181" spans="1:17">
      <c r="A181" s="145"/>
      <c r="Q181" s="147"/>
    </row>
    <row r="182" spans="1:17">
      <c r="A182" s="145"/>
      <c r="Q182" s="147"/>
    </row>
    <row r="183" spans="1:17">
      <c r="A183" s="145"/>
      <c r="Q183" s="147"/>
    </row>
    <row r="184" spans="1:17">
      <c r="A184" s="145"/>
      <c r="Q184" s="147"/>
    </row>
    <row r="185" spans="1:17">
      <c r="A185" s="145"/>
      <c r="Q185" s="147"/>
    </row>
    <row r="186" spans="1:17">
      <c r="A186" s="145"/>
      <c r="Q186" s="147"/>
    </row>
    <row r="187" spans="1:17">
      <c r="A187" s="145"/>
      <c r="Q187" s="147"/>
    </row>
    <row r="188" spans="1:17">
      <c r="A188" s="145"/>
      <c r="Q188" s="147"/>
    </row>
    <row r="189" spans="1:17">
      <c r="A189" s="145"/>
      <c r="Q189" s="147"/>
    </row>
    <row r="190" spans="1:17">
      <c r="A190" s="145"/>
      <c r="Q190" s="147"/>
    </row>
    <row r="191" spans="1:17">
      <c r="A191" s="145"/>
      <c r="Q191" s="147"/>
    </row>
    <row r="192" spans="1:17">
      <c r="A192" s="145"/>
      <c r="Q192" s="147"/>
    </row>
    <row r="193" spans="1:17">
      <c r="A193" s="145"/>
      <c r="Q193" s="147"/>
    </row>
    <row r="194" spans="1:17">
      <c r="A194" s="145"/>
      <c r="Q194" s="147"/>
    </row>
    <row r="195" spans="1:17">
      <c r="A195" s="145"/>
      <c r="Q195" s="147"/>
    </row>
    <row r="196" spans="1:17">
      <c r="A196" s="145"/>
      <c r="Q196" s="147"/>
    </row>
    <row r="197" spans="1:17">
      <c r="A197" s="145"/>
      <c r="Q197" s="147"/>
    </row>
    <row r="198" spans="1:17">
      <c r="A198" s="145"/>
      <c r="Q198" s="147"/>
    </row>
    <row r="199" spans="1:17">
      <c r="A199" s="145"/>
      <c r="Q199" s="147"/>
    </row>
    <row r="200" spans="1:17">
      <c r="A200" s="145"/>
      <c r="Q200" s="147"/>
    </row>
    <row r="201" spans="1:17">
      <c r="A201" s="145"/>
      <c r="Q201" s="147"/>
    </row>
    <row r="202" spans="1:17">
      <c r="A202" s="145"/>
      <c r="Q202" s="147"/>
    </row>
    <row r="203" spans="1:17">
      <c r="A203" s="145"/>
      <c r="Q203" s="147"/>
    </row>
    <row r="204" spans="1:17">
      <c r="A204" s="145"/>
      <c r="Q204" s="147"/>
    </row>
    <row r="205" spans="1:17">
      <c r="A205" s="145"/>
      <c r="Q205" s="147"/>
    </row>
    <row r="206" spans="1:17">
      <c r="A206" s="145"/>
      <c r="Q206" s="147"/>
    </row>
    <row r="207" spans="1:17">
      <c r="A207" s="145"/>
      <c r="Q207" s="147"/>
    </row>
    <row r="208" spans="1:17">
      <c r="A208" s="145"/>
      <c r="Q208" s="147"/>
    </row>
    <row r="209" spans="1:17">
      <c r="A209" s="145"/>
      <c r="Q209" s="147"/>
    </row>
    <row r="210" spans="1:17">
      <c r="A210" s="145"/>
      <c r="Q210" s="147"/>
    </row>
    <row r="211" spans="1:17">
      <c r="A211" s="145"/>
      <c r="Q211" s="147"/>
    </row>
    <row r="212" spans="1:17">
      <c r="A212" s="145"/>
      <c r="Q212" s="147"/>
    </row>
    <row r="213" spans="1:17">
      <c r="A213" s="145"/>
      <c r="Q213" s="147"/>
    </row>
    <row r="214" spans="1:17">
      <c r="A214" s="145"/>
      <c r="Q214" s="147"/>
    </row>
    <row r="215" spans="1:17">
      <c r="A215" s="145"/>
      <c r="Q215" s="147"/>
    </row>
    <row r="216" spans="1:17">
      <c r="A216" s="145"/>
      <c r="Q216" s="147"/>
    </row>
    <row r="217" spans="1:17">
      <c r="A217" s="145"/>
      <c r="Q217" s="147"/>
    </row>
    <row r="218" spans="1:17">
      <c r="A218" s="145"/>
      <c r="Q218" s="147"/>
    </row>
    <row r="219" spans="1:17">
      <c r="A219" s="145"/>
      <c r="Q219" s="147"/>
    </row>
    <row r="220" spans="1:17">
      <c r="A220" s="145"/>
      <c r="Q220" s="147"/>
    </row>
    <row r="221" spans="1:17">
      <c r="A221" s="145"/>
      <c r="Q221" s="147"/>
    </row>
    <row r="222" spans="1:17">
      <c r="A222" s="145"/>
      <c r="Q222" s="147"/>
    </row>
    <row r="223" spans="1:17">
      <c r="A223" s="145"/>
      <c r="Q223" s="147"/>
    </row>
    <row r="224" spans="1:17">
      <c r="A224" s="145"/>
      <c r="Q224" s="147"/>
    </row>
    <row r="225" spans="1:17">
      <c r="A225" s="145"/>
      <c r="Q225" s="147"/>
    </row>
    <row r="226" spans="1:17">
      <c r="A226" s="145"/>
      <c r="Q226" s="147"/>
    </row>
    <row r="227" spans="1:17">
      <c r="A227" s="145"/>
      <c r="Q227" s="147"/>
    </row>
    <row r="228" spans="1:17">
      <c r="A228" s="145"/>
      <c r="Q228" s="147"/>
    </row>
    <row r="229" spans="1:17">
      <c r="A229" s="145"/>
      <c r="Q229" s="147"/>
    </row>
    <row r="230" spans="1:17">
      <c r="A230" s="145"/>
      <c r="Q230" s="147"/>
    </row>
    <row r="231" spans="1:17">
      <c r="A231" s="145"/>
      <c r="Q231" s="147"/>
    </row>
    <row r="232" spans="1:17">
      <c r="A232" s="145"/>
      <c r="Q232" s="147"/>
    </row>
    <row r="233" spans="1:17">
      <c r="A233" s="145"/>
      <c r="Q233" s="147"/>
    </row>
    <row r="234" spans="1:17">
      <c r="A234" s="145"/>
      <c r="Q234" s="147"/>
    </row>
    <row r="235" spans="1:17">
      <c r="A235" s="145"/>
      <c r="Q235" s="147"/>
    </row>
    <row r="236" spans="1:17">
      <c r="A236" s="145"/>
      <c r="Q236" s="147"/>
    </row>
    <row r="237" spans="1:17">
      <c r="A237" s="145"/>
      <c r="Q237" s="147"/>
    </row>
    <row r="238" spans="1:17">
      <c r="A238" s="145"/>
      <c r="Q238" s="147"/>
    </row>
    <row r="239" spans="1:17">
      <c r="A239" s="145"/>
      <c r="Q239" s="147"/>
    </row>
    <row r="240" spans="1:17">
      <c r="A240" s="145"/>
      <c r="Q240" s="147"/>
    </row>
    <row r="241" spans="1:17">
      <c r="A241" s="145"/>
      <c r="Q241" s="147"/>
    </row>
    <row r="242" spans="1:17">
      <c r="A242" s="145"/>
      <c r="Q242" s="147"/>
    </row>
    <row r="243" spans="1:17">
      <c r="A243" s="145"/>
      <c r="Q243" s="147"/>
    </row>
    <row r="244" spans="1:17">
      <c r="A244" s="145"/>
      <c r="Q244" s="147"/>
    </row>
    <row r="245" spans="1:17">
      <c r="A245" s="145"/>
      <c r="Q245" s="147"/>
    </row>
    <row r="246" spans="1:17">
      <c r="A246" s="145"/>
      <c r="Q246" s="147"/>
    </row>
    <row r="247" spans="1:17">
      <c r="A247" s="145"/>
      <c r="Q247" s="147"/>
    </row>
    <row r="248" spans="1:17">
      <c r="A248" s="145"/>
      <c r="Q248" s="147"/>
    </row>
    <row r="249" spans="1:17">
      <c r="A249" s="145"/>
      <c r="Q249" s="147"/>
    </row>
    <row r="250" spans="1:17">
      <c r="A250" s="145"/>
      <c r="Q250" s="147"/>
    </row>
    <row r="251" spans="1:17">
      <c r="A251" s="145"/>
      <c r="Q251" s="147"/>
    </row>
    <row r="252" spans="1:17">
      <c r="A252" s="145"/>
      <c r="Q252" s="147"/>
    </row>
    <row r="253" spans="1:17">
      <c r="A253" s="145"/>
      <c r="Q253" s="147"/>
    </row>
    <row r="254" spans="1:17">
      <c r="A254" s="145"/>
      <c r="Q254" s="147"/>
    </row>
    <row r="255" spans="1:17">
      <c r="A255" s="145"/>
      <c r="Q255" s="147"/>
    </row>
    <row r="256" spans="1:17">
      <c r="A256" s="145"/>
      <c r="Q256" s="147"/>
    </row>
    <row r="257" spans="1:17">
      <c r="A257" s="145"/>
      <c r="Q257" s="147"/>
    </row>
    <row r="258" spans="1:17">
      <c r="A258" s="145"/>
      <c r="Q258" s="147"/>
    </row>
    <row r="259" spans="1:17">
      <c r="A259" s="145"/>
      <c r="Q259" s="147"/>
    </row>
    <row r="260" spans="1:17">
      <c r="A260" s="145"/>
      <c r="Q260" s="147"/>
    </row>
    <row r="261" spans="1:17">
      <c r="A261" s="145"/>
      <c r="Q261" s="147"/>
    </row>
    <row r="262" spans="1:17">
      <c r="A262" s="145"/>
      <c r="Q262" s="147"/>
    </row>
    <row r="263" spans="1:17">
      <c r="A263" s="145"/>
      <c r="Q263" s="147"/>
    </row>
    <row r="264" spans="1:17">
      <c r="A264" s="145"/>
      <c r="Q264" s="147"/>
    </row>
    <row r="265" spans="1:17">
      <c r="A265" s="145"/>
      <c r="Q265" s="147"/>
    </row>
    <row r="266" spans="1:17">
      <c r="A266" s="145"/>
      <c r="Q266" s="147"/>
    </row>
    <row r="267" spans="1:17">
      <c r="A267" s="145"/>
      <c r="Q267" s="147"/>
    </row>
    <row r="268" spans="1:17">
      <c r="A268" s="145"/>
      <c r="Q268" s="147"/>
    </row>
    <row r="269" spans="1:17">
      <c r="A269" s="145"/>
      <c r="Q269" s="147"/>
    </row>
    <row r="270" spans="1:17">
      <c r="A270" s="145"/>
      <c r="Q270" s="147"/>
    </row>
    <row r="271" spans="1:17">
      <c r="A271" s="145"/>
      <c r="Q271" s="147"/>
    </row>
    <row r="272" spans="1:17">
      <c r="A272" s="145"/>
      <c r="Q272" s="147"/>
    </row>
    <row r="273" spans="1:17">
      <c r="A273" s="145"/>
      <c r="Q273" s="147"/>
    </row>
    <row r="274" spans="1:17">
      <c r="A274" s="145"/>
      <c r="Q274" s="147"/>
    </row>
    <row r="275" spans="1:17">
      <c r="A275" s="145"/>
      <c r="Q275" s="147"/>
    </row>
    <row r="276" spans="1:17">
      <c r="A276" s="145"/>
      <c r="Q276" s="147"/>
    </row>
    <row r="277" spans="1:17">
      <c r="A277" s="145"/>
      <c r="Q277" s="147"/>
    </row>
    <row r="278" spans="1:17">
      <c r="A278" s="145"/>
      <c r="Q278" s="147"/>
    </row>
    <row r="279" spans="1:17">
      <c r="A279" s="145"/>
      <c r="Q279" s="147"/>
    </row>
    <row r="280" spans="1:17">
      <c r="A280" s="145"/>
      <c r="Q280" s="147"/>
    </row>
    <row r="281" spans="1:17">
      <c r="A281" s="145"/>
      <c r="Q281" s="147"/>
    </row>
    <row r="282" spans="1:17">
      <c r="A282" s="145"/>
      <c r="Q282" s="147"/>
    </row>
    <row r="283" spans="1:17">
      <c r="A283" s="145"/>
      <c r="Q283" s="147"/>
    </row>
    <row r="284" spans="1:17">
      <c r="A284" s="145"/>
      <c r="Q284" s="147"/>
    </row>
    <row r="285" spans="1:17">
      <c r="A285" s="145"/>
      <c r="Q285" s="147"/>
    </row>
    <row r="286" spans="1:17">
      <c r="A286" s="145"/>
      <c r="Q286" s="147"/>
    </row>
    <row r="287" spans="1:17">
      <c r="A287" s="145"/>
      <c r="Q287" s="147"/>
    </row>
    <row r="288" spans="1:17">
      <c r="A288" s="145"/>
      <c r="Q288" s="147"/>
    </row>
    <row r="289" spans="1:17">
      <c r="A289" s="145"/>
      <c r="Q289" s="147"/>
    </row>
    <row r="290" spans="1:17">
      <c r="A290" s="145"/>
      <c r="Q290" s="147"/>
    </row>
    <row r="291" spans="1:17">
      <c r="A291" s="145"/>
      <c r="Q291" s="147"/>
    </row>
    <row r="292" spans="1:17">
      <c r="A292" s="145"/>
      <c r="Q292" s="147"/>
    </row>
    <row r="293" spans="1:17">
      <c r="A293" s="145"/>
      <c r="Q293" s="147"/>
    </row>
    <row r="294" spans="1:17">
      <c r="A294" s="145"/>
      <c r="Q294" s="147"/>
    </row>
    <row r="295" spans="1:17">
      <c r="A295" s="145"/>
      <c r="Q295" s="147"/>
    </row>
    <row r="296" spans="1:17">
      <c r="A296" s="145"/>
      <c r="Q296" s="147"/>
    </row>
    <row r="297" spans="1:17">
      <c r="A297" s="145"/>
      <c r="Q297" s="147"/>
    </row>
    <row r="298" spans="1:17">
      <c r="A298" s="145"/>
      <c r="Q298" s="147"/>
    </row>
    <row r="299" spans="1:17">
      <c r="A299" s="145"/>
      <c r="Q299" s="147"/>
    </row>
    <row r="300" spans="1:17">
      <c r="A300" s="145"/>
      <c r="Q300" s="147"/>
    </row>
    <row r="301" spans="1:17">
      <c r="A301" s="145"/>
      <c r="Q301" s="147"/>
    </row>
    <row r="302" spans="1:17">
      <c r="A302" s="145"/>
      <c r="Q302" s="147"/>
    </row>
    <row r="303" spans="1:17">
      <c r="A303" s="145"/>
      <c r="Q303" s="147"/>
    </row>
    <row r="304" spans="1:17">
      <c r="A304" s="145"/>
      <c r="Q304" s="147"/>
    </row>
    <row r="305" spans="1:17">
      <c r="A305" s="145"/>
      <c r="Q305" s="147"/>
    </row>
    <row r="306" spans="1:17">
      <c r="A306" s="145"/>
      <c r="Q306" s="147"/>
    </row>
    <row r="307" spans="1:17">
      <c r="A307" s="145"/>
      <c r="Q307" s="147"/>
    </row>
    <row r="308" spans="1:17">
      <c r="A308" s="145"/>
      <c r="Q308" s="147"/>
    </row>
    <row r="309" spans="1:17">
      <c r="A309" s="145"/>
      <c r="Q309" s="147"/>
    </row>
    <row r="310" spans="1:17">
      <c r="A310" s="145"/>
      <c r="Q310" s="147"/>
    </row>
    <row r="311" spans="1:17">
      <c r="A311" s="145"/>
      <c r="Q311" s="147"/>
    </row>
    <row r="312" spans="1:17">
      <c r="A312" s="145"/>
      <c r="Q312" s="147"/>
    </row>
    <row r="313" spans="1:17">
      <c r="A313" s="145"/>
      <c r="Q313" s="147"/>
    </row>
    <row r="314" spans="1:17">
      <c r="A314" s="145"/>
      <c r="Q314" s="147"/>
    </row>
    <row r="315" spans="1:17">
      <c r="A315" s="145"/>
      <c r="Q315" s="147"/>
    </row>
    <row r="316" spans="1:17">
      <c r="A316" s="145"/>
      <c r="Q316" s="147"/>
    </row>
    <row r="317" spans="1:17">
      <c r="A317" s="145"/>
      <c r="Q317" s="147"/>
    </row>
    <row r="318" spans="1:17">
      <c r="A318" s="145"/>
      <c r="Q318" s="147"/>
    </row>
    <row r="319" spans="1:17">
      <c r="A319" s="145"/>
      <c r="Q319" s="147"/>
    </row>
    <row r="320" spans="1:17">
      <c r="A320" s="146"/>
      <c r="Q320" s="147"/>
    </row>
    <row r="321" spans="1:17">
      <c r="A321" s="146"/>
      <c r="Q321" s="147"/>
    </row>
    <row r="322" spans="1:17">
      <c r="A322" s="146"/>
      <c r="Q322" s="147"/>
    </row>
    <row r="323" spans="1:17">
      <c r="A323" s="146"/>
      <c r="Q323" s="147"/>
    </row>
    <row r="324" spans="1:17">
      <c r="A324" s="146"/>
      <c r="Q324" s="147"/>
    </row>
    <row r="325" spans="1:17">
      <c r="A325" s="146"/>
      <c r="Q325" s="147"/>
    </row>
  </sheetData>
  <sheetProtection sheet="1" objects="1" scenarios="1"/>
  <protectedRanges>
    <protectedRange sqref="Q7:Q10" name="Range1_1"/>
  </protectedRanges>
  <mergeCells count="26">
    <mergeCell ref="Q7:Q9"/>
    <mergeCell ref="P7:P9"/>
    <mergeCell ref="J8:J9"/>
    <mergeCell ref="K8:K9"/>
    <mergeCell ref="L8:L9"/>
    <mergeCell ref="M8:M9"/>
    <mergeCell ref="J7:O7"/>
    <mergeCell ref="N8:N9"/>
    <mergeCell ref="O8:O9"/>
    <mergeCell ref="A7:A9"/>
    <mergeCell ref="I7:I9"/>
    <mergeCell ref="B7:B9"/>
    <mergeCell ref="C7:C9"/>
    <mergeCell ref="G7:G9"/>
    <mergeCell ref="H7:H9"/>
    <mergeCell ref="E7:E9"/>
    <mergeCell ref="D7:D9"/>
    <mergeCell ref="F7:F9"/>
    <mergeCell ref="A5:R5"/>
    <mergeCell ref="C3:M3"/>
    <mergeCell ref="C4:M4"/>
    <mergeCell ref="Q1:R4"/>
    <mergeCell ref="O3:P3"/>
    <mergeCell ref="O4:P4"/>
    <mergeCell ref="C1:P1"/>
    <mergeCell ref="C2:P2"/>
  </mergeCells>
  <phoneticPr fontId="2" type="noConversion"/>
  <pageMargins left="0.75" right="0.75" top="1" bottom="1" header="0.5" footer="0.5"/>
  <pageSetup scale="31" fitToHeight="0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">
    <pageSetUpPr fitToPage="1"/>
  </sheetPr>
  <dimension ref="A1:AU325"/>
  <sheetViews>
    <sheetView workbookViewId="0">
      <pane xSplit="1" ySplit="9" topLeftCell="V10" activePane="bottomRight" state="frozen"/>
      <selection pane="topRight" activeCell="B1" sqref="B1"/>
      <selection pane="bottomLeft" activeCell="A10" sqref="A10"/>
      <selection pane="bottomRight" activeCell="AG20" sqref="AG20"/>
    </sheetView>
  </sheetViews>
  <sheetFormatPr defaultColWidth="9.1796875" defaultRowHeight="12.5"/>
  <cols>
    <col min="1" max="1" width="20" style="4" customWidth="1"/>
    <col min="2" max="2" width="12.26953125" style="4" customWidth="1"/>
    <col min="3" max="3" width="18" style="4" customWidth="1"/>
    <col min="4" max="5" width="11.26953125" style="4" customWidth="1"/>
    <col min="6" max="6" width="12.453125" style="4" customWidth="1"/>
    <col min="7" max="8" width="12.7265625" style="4" customWidth="1"/>
    <col min="9" max="9" width="29.1796875" style="4" customWidth="1"/>
    <col min="10" max="10" width="9.81640625" style="4" customWidth="1"/>
    <col min="11" max="11" width="8.453125" style="4" customWidth="1"/>
    <col min="12" max="12" width="5.26953125" style="4" customWidth="1"/>
    <col min="13" max="13" width="12" style="4" customWidth="1"/>
    <col min="14" max="14" width="8.7265625" style="4" customWidth="1"/>
    <col min="15" max="15" width="12" style="4" customWidth="1"/>
    <col min="16" max="16" width="7" style="4" customWidth="1"/>
    <col min="17" max="24" width="7.81640625" style="4" customWidth="1"/>
    <col min="25" max="32" width="9.7265625" style="4" customWidth="1"/>
    <col min="33" max="34" width="12.26953125" style="4" customWidth="1"/>
    <col min="35" max="35" width="10.7265625" style="4" customWidth="1"/>
    <col min="36" max="38" width="9.1796875" style="4"/>
    <col min="39" max="39" width="11.453125" style="4" customWidth="1"/>
    <col min="40" max="40" width="10.453125" style="4" customWidth="1"/>
    <col min="41" max="41" width="22" style="4" customWidth="1"/>
    <col min="42" max="42" width="56.81640625" style="4" customWidth="1"/>
    <col min="43" max="43" width="12" style="4" bestFit="1" customWidth="1"/>
    <col min="44" max="44" width="12.1796875" style="4" bestFit="1" customWidth="1"/>
    <col min="45" max="45" width="9.1796875" style="4"/>
    <col min="46" max="46" width="9.81640625" style="4" bestFit="1" customWidth="1"/>
    <col min="47" max="47" width="13.1796875" style="4" bestFit="1" customWidth="1"/>
    <col min="48" max="16384" width="9.1796875" style="4"/>
  </cols>
  <sheetData>
    <row r="1" spans="1:47" ht="14">
      <c r="A1" s="10"/>
      <c r="B1" s="3" t="s">
        <v>1507</v>
      </c>
      <c r="C1" s="192">
        <f>_FormulaHelpers_!B43</f>
        <v>0</v>
      </c>
      <c r="D1" s="193"/>
      <c r="E1" s="193"/>
      <c r="F1" s="193"/>
      <c r="G1" s="193"/>
      <c r="H1" s="193"/>
      <c r="I1" s="193"/>
      <c r="J1" s="193"/>
      <c r="K1" s="193"/>
      <c r="L1" s="193"/>
      <c r="M1" s="194"/>
      <c r="N1" s="185"/>
      <c r="O1" s="186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pans="1:47" ht="14">
      <c r="A2" s="11"/>
      <c r="B2" s="3" t="s">
        <v>1508</v>
      </c>
      <c r="C2" s="179">
        <f>_FormulaHelpers_!B44</f>
        <v>0</v>
      </c>
      <c r="D2" s="180"/>
      <c r="E2" s="180"/>
      <c r="F2" s="180"/>
      <c r="G2" s="180"/>
      <c r="H2" s="180"/>
      <c r="I2" s="180"/>
      <c r="J2" s="180"/>
      <c r="K2" s="180"/>
      <c r="L2" s="180"/>
      <c r="M2" s="181"/>
      <c r="N2" s="187"/>
      <c r="O2" s="188"/>
    </row>
    <row r="3" spans="1:47" ht="14">
      <c r="A3" s="11"/>
      <c r="B3" s="3" t="s">
        <v>1794</v>
      </c>
      <c r="C3" s="179">
        <f>_FormulaHelpers_!B45</f>
        <v>0</v>
      </c>
      <c r="D3" s="180"/>
      <c r="E3" s="180"/>
      <c r="F3" s="180"/>
      <c r="G3" s="180"/>
      <c r="H3" s="180"/>
      <c r="I3" s="181"/>
      <c r="J3" s="3" t="s">
        <v>1510</v>
      </c>
      <c r="K3" s="191" t="str">
        <f>_FormulaHelpers_!B48</f>
        <v>Base</v>
      </c>
      <c r="L3" s="191"/>
      <c r="M3" s="191"/>
      <c r="N3" s="187"/>
      <c r="O3" s="188"/>
    </row>
    <row r="4" spans="1:47" ht="14">
      <c r="A4" s="12"/>
      <c r="B4" s="3" t="s">
        <v>1509</v>
      </c>
      <c r="C4" s="182">
        <f>_FormulaHelpers_!B46</f>
        <v>45699</v>
      </c>
      <c r="D4" s="183"/>
      <c r="E4" s="183"/>
      <c r="F4" s="183"/>
      <c r="G4" s="183"/>
      <c r="H4" s="183"/>
      <c r="I4" s="184"/>
      <c r="J4" s="3" t="s">
        <v>1795</v>
      </c>
      <c r="K4" s="191" t="str">
        <f>_FormulaHelpers_!B52</f>
        <v>Normal</v>
      </c>
      <c r="L4" s="191"/>
      <c r="M4" s="191"/>
      <c r="N4" s="189"/>
      <c r="O4" s="190"/>
    </row>
    <row r="5" spans="1:47" ht="18.75" customHeight="1">
      <c r="A5" s="178" t="s">
        <v>14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</row>
    <row r="7" spans="1:47" s="15" customFormat="1" ht="15" customHeight="1">
      <c r="A7" s="172" t="s">
        <v>1824</v>
      </c>
      <c r="B7" s="172" t="s">
        <v>1511</v>
      </c>
      <c r="C7" s="172" t="s">
        <v>2240</v>
      </c>
      <c r="D7" s="172" t="s">
        <v>1852</v>
      </c>
      <c r="E7" s="172" t="s">
        <v>1734</v>
      </c>
      <c r="F7" s="172" t="s">
        <v>1880</v>
      </c>
      <c r="G7" s="172" t="s">
        <v>1882</v>
      </c>
      <c r="H7" s="173" t="s">
        <v>2152</v>
      </c>
      <c r="I7" s="172" t="s">
        <v>1512</v>
      </c>
      <c r="J7" s="172" t="s">
        <v>2238</v>
      </c>
      <c r="K7" s="172" t="s">
        <v>2254</v>
      </c>
      <c r="L7" s="172"/>
      <c r="M7" s="172" t="s">
        <v>5020</v>
      </c>
      <c r="N7" s="172" t="s">
        <v>1602</v>
      </c>
      <c r="O7" s="172" t="s">
        <v>1883</v>
      </c>
      <c r="P7" s="172" t="s">
        <v>1884</v>
      </c>
      <c r="Q7" s="172" t="s">
        <v>1887</v>
      </c>
      <c r="R7" s="172" t="s">
        <v>1888</v>
      </c>
      <c r="S7" s="172" t="s">
        <v>1890</v>
      </c>
      <c r="T7" s="172" t="s">
        <v>1891</v>
      </c>
      <c r="U7" s="172" t="s">
        <v>1892</v>
      </c>
      <c r="V7" s="172" t="s">
        <v>1893</v>
      </c>
      <c r="W7" s="172" t="s">
        <v>1894</v>
      </c>
      <c r="X7" s="172" t="s">
        <v>1895</v>
      </c>
      <c r="Y7" s="172" t="s">
        <v>1896</v>
      </c>
      <c r="Z7" s="172" t="s">
        <v>1898</v>
      </c>
      <c r="AA7" s="172" t="s">
        <v>1900</v>
      </c>
      <c r="AB7" s="172" t="s">
        <v>1614</v>
      </c>
      <c r="AC7" s="171" t="s">
        <v>4818</v>
      </c>
      <c r="AD7" s="172" t="s">
        <v>1615</v>
      </c>
      <c r="AE7" s="171" t="s">
        <v>4819</v>
      </c>
      <c r="AF7" s="172" t="s">
        <v>4822</v>
      </c>
      <c r="AG7" s="172" t="s">
        <v>2192</v>
      </c>
      <c r="AH7" s="172"/>
      <c r="AI7" s="172"/>
      <c r="AJ7" s="172" t="s">
        <v>1903</v>
      </c>
      <c r="AK7" s="172" t="s">
        <v>1904</v>
      </c>
      <c r="AL7" s="172" t="s">
        <v>1905</v>
      </c>
      <c r="AM7" s="172" t="s">
        <v>1906</v>
      </c>
      <c r="AN7" s="172" t="s">
        <v>1907</v>
      </c>
      <c r="AO7" s="168" t="s">
        <v>12</v>
      </c>
      <c r="AP7" s="168" t="s">
        <v>2223</v>
      </c>
      <c r="AQ7" s="64"/>
      <c r="AR7" s="64"/>
      <c r="AS7" s="64"/>
      <c r="AT7" s="64"/>
      <c r="AU7" s="64"/>
    </row>
    <row r="8" spans="1:47" s="15" customFormat="1" ht="15" customHeight="1">
      <c r="A8" s="172"/>
      <c r="B8" s="172"/>
      <c r="C8" s="172"/>
      <c r="D8" s="172"/>
      <c r="E8" s="172"/>
      <c r="F8" s="172"/>
      <c r="G8" s="172"/>
      <c r="H8" s="177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1"/>
      <c r="AD8" s="172"/>
      <c r="AE8" s="171"/>
      <c r="AF8" s="172"/>
      <c r="AG8" s="172" t="s">
        <v>2258</v>
      </c>
      <c r="AH8" s="172" t="s">
        <v>370</v>
      </c>
      <c r="AI8" s="172" t="s">
        <v>2259</v>
      </c>
      <c r="AJ8" s="172"/>
      <c r="AK8" s="172"/>
      <c r="AL8" s="172"/>
      <c r="AM8" s="172"/>
      <c r="AN8" s="172"/>
      <c r="AO8" s="169"/>
      <c r="AP8" s="169"/>
      <c r="AQ8" s="65" t="s">
        <v>2857</v>
      </c>
      <c r="AR8" s="66" t="s">
        <v>2285</v>
      </c>
      <c r="AS8" s="65" t="s">
        <v>2295</v>
      </c>
      <c r="AT8" s="66" t="s">
        <v>2296</v>
      </c>
      <c r="AU8" s="65" t="s">
        <v>2297</v>
      </c>
    </row>
    <row r="9" spans="1:47" s="15" customFormat="1" ht="15" customHeight="1">
      <c r="A9" s="172"/>
      <c r="B9" s="172"/>
      <c r="C9" s="172"/>
      <c r="D9" s="172"/>
      <c r="E9" s="172"/>
      <c r="F9" s="172"/>
      <c r="G9" s="172"/>
      <c r="H9" s="174"/>
      <c r="I9" s="172"/>
      <c r="J9" s="172"/>
      <c r="K9" s="27" t="s">
        <v>2167</v>
      </c>
      <c r="L9" s="27" t="s">
        <v>2166</v>
      </c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1"/>
      <c r="AD9" s="172"/>
      <c r="AE9" s="171"/>
      <c r="AF9" s="172"/>
      <c r="AG9" s="172"/>
      <c r="AH9" s="172"/>
      <c r="AI9" s="172"/>
      <c r="AJ9" s="172"/>
      <c r="AK9" s="172"/>
      <c r="AL9" s="172"/>
      <c r="AM9" s="172"/>
      <c r="AN9" s="172"/>
      <c r="AO9" s="170"/>
      <c r="AP9" s="170"/>
      <c r="AQ9" s="62"/>
      <c r="AR9" s="62"/>
      <c r="AS9" s="62"/>
      <c r="AT9" s="62"/>
      <c r="AU9" s="62"/>
    </row>
    <row r="10" spans="1:47" ht="15" customHeight="1">
      <c r="A10" s="13" t="s">
        <v>1853</v>
      </c>
      <c r="B10" s="13" t="s">
        <v>1862</v>
      </c>
      <c r="C10" s="13" t="s">
        <v>2269</v>
      </c>
      <c r="D10" s="13" t="s">
        <v>1859</v>
      </c>
      <c r="E10" s="13" t="s">
        <v>1860</v>
      </c>
      <c r="F10" s="13" t="s">
        <v>1861</v>
      </c>
      <c r="G10" s="13" t="s">
        <v>1881</v>
      </c>
      <c r="H10" s="13" t="s">
        <v>2153</v>
      </c>
      <c r="I10" s="13" t="s">
        <v>1854</v>
      </c>
      <c r="J10" s="14" t="s">
        <v>1354</v>
      </c>
      <c r="K10" s="57" t="s">
        <v>2255</v>
      </c>
      <c r="L10" s="41" t="s">
        <v>2256</v>
      </c>
      <c r="M10" s="14" t="s">
        <v>5021</v>
      </c>
      <c r="N10" s="14" t="s">
        <v>4693</v>
      </c>
      <c r="O10" s="16" t="s">
        <v>1915</v>
      </c>
      <c r="P10" s="16" t="s">
        <v>1885</v>
      </c>
      <c r="Q10" s="16" t="s">
        <v>1886</v>
      </c>
      <c r="R10" s="16" t="s">
        <v>1889</v>
      </c>
      <c r="S10" s="14" t="s">
        <v>1864</v>
      </c>
      <c r="T10" s="14" t="s">
        <v>1865</v>
      </c>
      <c r="U10" s="14" t="s">
        <v>1866</v>
      </c>
      <c r="V10" s="14" t="s">
        <v>1867</v>
      </c>
      <c r="W10" s="14" t="s">
        <v>1868</v>
      </c>
      <c r="X10" s="14" t="s">
        <v>1869</v>
      </c>
      <c r="Y10" s="14" t="s">
        <v>1897</v>
      </c>
      <c r="Z10" s="14" t="s">
        <v>1899</v>
      </c>
      <c r="AA10" s="14" t="s">
        <v>1901</v>
      </c>
      <c r="AB10" s="14" t="s">
        <v>4816</v>
      </c>
      <c r="AC10" s="14" t="s">
        <v>4821</v>
      </c>
      <c r="AD10" s="14" t="s">
        <v>4817</v>
      </c>
      <c r="AE10" s="14" t="s">
        <v>4820</v>
      </c>
      <c r="AF10" s="14" t="s">
        <v>5063</v>
      </c>
      <c r="AG10" s="13" t="s">
        <v>5062</v>
      </c>
      <c r="AH10" s="13" t="s">
        <v>5061</v>
      </c>
      <c r="AI10" s="13" t="s">
        <v>5060</v>
      </c>
      <c r="AJ10" s="14" t="s">
        <v>17</v>
      </c>
      <c r="AK10" s="26" t="s">
        <v>18</v>
      </c>
      <c r="AL10" s="14" t="s">
        <v>1863</v>
      </c>
      <c r="AM10" s="14" t="s">
        <v>1908</v>
      </c>
      <c r="AN10" s="14" t="s">
        <v>1909</v>
      </c>
      <c r="AO10" s="14" t="s">
        <v>571</v>
      </c>
      <c r="AP10" s="56" t="s">
        <v>2224</v>
      </c>
      <c r="AQ10" s="61"/>
      <c r="AR10" s="61"/>
      <c r="AS10" s="61"/>
      <c r="AT10" s="61"/>
      <c r="AU10" s="61"/>
    </row>
    <row r="12" spans="1:47" ht="13">
      <c r="A12" s="6"/>
    </row>
    <row r="13" spans="1:47">
      <c r="A13" s="7"/>
    </row>
    <row r="14" spans="1:47">
      <c r="A14" s="7"/>
    </row>
    <row r="15" spans="1:47">
      <c r="A15" s="7"/>
    </row>
    <row r="16" spans="1:47">
      <c r="A16" s="7"/>
    </row>
    <row r="20" spans="1:1" customFormat="1"/>
    <row r="21" spans="1:1" customFormat="1"/>
    <row r="22" spans="1:1" customFormat="1"/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</sheetData>
  <protectedRanges>
    <protectedRange sqref="AP7:AP10" name="Range1_1"/>
  </protectedRanges>
  <mergeCells count="50">
    <mergeCell ref="Z7:Z9"/>
    <mergeCell ref="N7:N9"/>
    <mergeCell ref="Y7:Y9"/>
    <mergeCell ref="X7:X9"/>
    <mergeCell ref="O7:O9"/>
    <mergeCell ref="Q7:Q9"/>
    <mergeCell ref="S7:S9"/>
    <mergeCell ref="J7:J9"/>
    <mergeCell ref="K4:M4"/>
    <mergeCell ref="D7:D9"/>
    <mergeCell ref="C7:C9"/>
    <mergeCell ref="R7:R9"/>
    <mergeCell ref="M7:M9"/>
    <mergeCell ref="AP7:AP9"/>
    <mergeCell ref="AM7:AM9"/>
    <mergeCell ref="AJ7:AJ9"/>
    <mergeCell ref="AN7:AN9"/>
    <mergeCell ref="T7:T9"/>
    <mergeCell ref="V7:V9"/>
    <mergeCell ref="W7:W9"/>
    <mergeCell ref="AG8:AG9"/>
    <mergeCell ref="AH8:AH9"/>
    <mergeCell ref="AI8:AI9"/>
    <mergeCell ref="U7:U9"/>
    <mergeCell ref="AO7:AO9"/>
    <mergeCell ref="AB7:AB9"/>
    <mergeCell ref="AD7:AD9"/>
    <mergeCell ref="AC7:AC9"/>
    <mergeCell ref="AF7:AF9"/>
    <mergeCell ref="C3:I3"/>
    <mergeCell ref="C4:I4"/>
    <mergeCell ref="N1:O4"/>
    <mergeCell ref="K3:M3"/>
    <mergeCell ref="P7:P9"/>
    <mergeCell ref="C1:M1"/>
    <mergeCell ref="A5:O5"/>
    <mergeCell ref="C2:M2"/>
    <mergeCell ref="A7:A9"/>
    <mergeCell ref="F7:F9"/>
    <mergeCell ref="B7:B9"/>
    <mergeCell ref="E7:E9"/>
    <mergeCell ref="K7:L8"/>
    <mergeCell ref="H7:H9"/>
    <mergeCell ref="G7:G9"/>
    <mergeCell ref="I7:I9"/>
    <mergeCell ref="AA7:AA9"/>
    <mergeCell ref="AK7:AK9"/>
    <mergeCell ref="AL7:AL9"/>
    <mergeCell ref="AE7:AE9"/>
    <mergeCell ref="AG7:AI7"/>
  </mergeCells>
  <phoneticPr fontId="2" type="noConversion"/>
  <dataValidations disablePrompts="1" count="2">
    <dataValidation type="list" allowBlank="1" showInputMessage="1" showErrorMessage="1" sqref="AV10:IT10" xr:uid="{00000000-0002-0000-0A00-000000000000}">
      <formula1>AV13:AV325</formula1>
    </dataValidation>
    <dataValidation type="list" allowBlank="1" showInputMessage="1" showErrorMessage="1" sqref="IU10:IV10" xr:uid="{00000000-0002-0000-0A00-000001000000}">
      <formula1>A13:IU325</formula1>
    </dataValidation>
  </dataValidations>
  <pageMargins left="0.75" right="0.75" top="1" bottom="1" header="0.5" footer="0.5"/>
  <pageSetup scale="31" fitToHeight="0" orientation="landscape" r:id="rId1"/>
  <headerFooter alignWithMargins="0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M325"/>
  <sheetViews>
    <sheetView workbookViewId="0">
      <pane xSplit="1" ySplit="9" topLeftCell="AP10" activePane="bottomRight" state="frozen"/>
      <selection pane="topRight" activeCell="B1" sqref="B1"/>
      <selection pane="bottomLeft" activeCell="A10" sqref="A10"/>
      <selection pane="bottomRight" activeCell="AZ10" sqref="AZ10"/>
    </sheetView>
  </sheetViews>
  <sheetFormatPr defaultColWidth="9.1796875" defaultRowHeight="12.5"/>
  <cols>
    <col min="1" max="1" width="20" style="4" customWidth="1"/>
    <col min="2" max="2" width="12.1796875" style="4" customWidth="1"/>
    <col min="3" max="3" width="18" style="4" customWidth="1"/>
    <col min="4" max="5" width="11.26953125" style="4" customWidth="1"/>
    <col min="6" max="6" width="12.453125" style="4" customWidth="1"/>
    <col min="7" max="8" width="12.7265625" style="4" customWidth="1"/>
    <col min="9" max="9" width="29.1796875" style="4" customWidth="1"/>
    <col min="10" max="10" width="9.81640625" style="4" customWidth="1"/>
    <col min="11" max="11" width="8.453125" style="4" customWidth="1"/>
    <col min="12" max="12" width="5.81640625" style="4" customWidth="1"/>
    <col min="13" max="13" width="12" style="4" customWidth="1"/>
    <col min="14" max="14" width="8.453125" style="4" customWidth="1"/>
    <col min="15" max="15" width="12.1796875" style="4" customWidth="1"/>
    <col min="16" max="16" width="7" style="4" customWidth="1"/>
    <col min="17" max="25" width="7.81640625" style="4" customWidth="1"/>
    <col min="26" max="26" width="7.54296875" style="4" customWidth="1"/>
    <col min="27" max="27" width="8.81640625" style="4" customWidth="1"/>
    <col min="28" max="28" width="6.453125" style="4" customWidth="1"/>
    <col min="29" max="29" width="8.54296875" style="4" customWidth="1"/>
    <col min="30" max="30" width="7.453125" style="4" customWidth="1"/>
    <col min="31" max="31" width="7.1796875" style="4" customWidth="1"/>
    <col min="32" max="32" width="7.26953125" style="4" customWidth="1"/>
    <col min="33" max="33" width="14.453125" style="4" customWidth="1"/>
    <col min="34" max="34" width="6.453125" style="4" customWidth="1"/>
    <col min="35" max="35" width="7.26953125" style="4" customWidth="1"/>
    <col min="36" max="36" width="9.7265625" style="4" customWidth="1"/>
    <col min="37" max="37" width="9.1796875" style="4" customWidth="1"/>
    <col min="38" max="38" width="6.54296875" style="4" customWidth="1"/>
    <col min="39" max="39" width="9.1796875" style="4"/>
    <col min="40" max="40" width="7.1796875" style="4" customWidth="1"/>
    <col min="41" max="41" width="7" style="4" customWidth="1"/>
    <col min="42" max="42" width="6.54296875" style="4" customWidth="1"/>
    <col min="43" max="44" width="8.1796875" style="4" customWidth="1"/>
    <col min="45" max="45" width="9" style="4" customWidth="1"/>
    <col min="46" max="46" width="7.1796875" style="4" customWidth="1"/>
    <col min="47" max="47" width="9.1796875" style="4"/>
    <col min="48" max="48" width="11.81640625" style="4" customWidth="1"/>
    <col min="49" max="49" width="12.7265625" style="4" customWidth="1"/>
    <col min="50" max="55" width="9.1796875" style="4"/>
    <col min="56" max="56" width="10" style="4" customWidth="1"/>
    <col min="57" max="57" width="12" style="4" customWidth="1"/>
    <col min="58" max="59" width="13.81640625" style="4" customWidth="1"/>
    <col min="60" max="60" width="31.54296875" style="4" customWidth="1"/>
    <col min="61" max="61" width="12.1796875" style="4" bestFit="1" customWidth="1"/>
    <col min="62" max="62" width="13.81640625" style="4" customWidth="1"/>
    <col min="63" max="63" width="12" style="4" customWidth="1"/>
    <col min="64" max="64" width="13.1796875" style="4" bestFit="1" customWidth="1"/>
    <col min="65" max="65" width="16.1796875" style="4" customWidth="1"/>
    <col min="66" max="16384" width="9.1796875" style="4"/>
  </cols>
  <sheetData>
    <row r="1" spans="1:65" ht="14">
      <c r="A1" s="10"/>
      <c r="B1" s="3" t="s">
        <v>1507</v>
      </c>
      <c r="C1" s="192">
        <f>_FormulaHelpers_!B43</f>
        <v>0</v>
      </c>
      <c r="D1" s="193"/>
      <c r="E1" s="193"/>
      <c r="F1" s="193"/>
      <c r="G1" s="193"/>
      <c r="H1" s="193"/>
      <c r="I1" s="193"/>
      <c r="J1" s="193"/>
      <c r="K1" s="193"/>
      <c r="L1" s="193"/>
      <c r="M1" s="194"/>
      <c r="N1" s="185"/>
      <c r="O1" s="186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65" ht="14">
      <c r="A2" s="11"/>
      <c r="B2" s="3" t="s">
        <v>1508</v>
      </c>
      <c r="C2" s="179">
        <f>_FormulaHelpers_!B44</f>
        <v>0</v>
      </c>
      <c r="D2" s="180"/>
      <c r="E2" s="180"/>
      <c r="F2" s="180"/>
      <c r="G2" s="180"/>
      <c r="H2" s="180"/>
      <c r="I2" s="180"/>
      <c r="J2" s="180"/>
      <c r="K2" s="180"/>
      <c r="L2" s="180"/>
      <c r="M2" s="181"/>
      <c r="N2" s="187"/>
      <c r="O2" s="188"/>
    </row>
    <row r="3" spans="1:65" ht="14">
      <c r="A3" s="11"/>
      <c r="B3" s="3" t="s">
        <v>1794</v>
      </c>
      <c r="C3" s="179">
        <f>_FormulaHelpers_!B45</f>
        <v>0</v>
      </c>
      <c r="D3" s="180"/>
      <c r="E3" s="180"/>
      <c r="F3" s="180"/>
      <c r="G3" s="180"/>
      <c r="H3" s="180"/>
      <c r="I3" s="181"/>
      <c r="J3" s="3" t="s">
        <v>1510</v>
      </c>
      <c r="K3" s="191" t="str">
        <f>_FormulaHelpers_!B48</f>
        <v>Base</v>
      </c>
      <c r="L3" s="191"/>
      <c r="M3" s="191"/>
      <c r="N3" s="187"/>
      <c r="O3" s="188"/>
    </row>
    <row r="4" spans="1:65" ht="14">
      <c r="A4" s="12"/>
      <c r="B4" s="3" t="s">
        <v>1509</v>
      </c>
      <c r="C4" s="182">
        <f>_FormulaHelpers_!B46</f>
        <v>45699</v>
      </c>
      <c r="D4" s="183"/>
      <c r="E4" s="183"/>
      <c r="F4" s="183"/>
      <c r="G4" s="183"/>
      <c r="H4" s="183"/>
      <c r="I4" s="184"/>
      <c r="J4" s="3" t="s">
        <v>1795</v>
      </c>
      <c r="K4" s="191" t="str">
        <f>_FormulaHelpers_!B52</f>
        <v>Normal</v>
      </c>
      <c r="L4" s="191"/>
      <c r="M4" s="191"/>
      <c r="N4" s="189"/>
      <c r="O4" s="190"/>
    </row>
    <row r="5" spans="1:65" ht="18.75" customHeight="1">
      <c r="A5" s="178" t="s">
        <v>15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</row>
    <row r="7" spans="1:65" s="15" customFormat="1" ht="15" customHeight="1">
      <c r="A7" s="172" t="s">
        <v>1824</v>
      </c>
      <c r="B7" s="172" t="s">
        <v>1511</v>
      </c>
      <c r="C7" s="172" t="s">
        <v>2240</v>
      </c>
      <c r="D7" s="172" t="s">
        <v>1852</v>
      </c>
      <c r="E7" s="172" t="s">
        <v>1734</v>
      </c>
      <c r="F7" s="172" t="s">
        <v>1880</v>
      </c>
      <c r="G7" s="172" t="s">
        <v>2230</v>
      </c>
      <c r="H7" s="173" t="s">
        <v>2152</v>
      </c>
      <c r="I7" s="172" t="s">
        <v>1512</v>
      </c>
      <c r="J7" s="172" t="s">
        <v>2238</v>
      </c>
      <c r="K7" s="172" t="s">
        <v>2254</v>
      </c>
      <c r="L7" s="172"/>
      <c r="M7" s="172" t="s">
        <v>5018</v>
      </c>
      <c r="N7" s="172" t="s">
        <v>1602</v>
      </c>
      <c r="O7" s="172" t="s">
        <v>1883</v>
      </c>
      <c r="P7" s="172" t="s">
        <v>1884</v>
      </c>
      <c r="Q7" s="172" t="s">
        <v>1887</v>
      </c>
      <c r="R7" s="172" t="s">
        <v>1888</v>
      </c>
      <c r="S7" s="172" t="s">
        <v>1890</v>
      </c>
      <c r="T7" s="172" t="s">
        <v>1891</v>
      </c>
      <c r="U7" s="172" t="s">
        <v>1892</v>
      </c>
      <c r="V7" s="172" t="s">
        <v>1893</v>
      </c>
      <c r="W7" s="172" t="s">
        <v>1894</v>
      </c>
      <c r="X7" s="172" t="s">
        <v>1895</v>
      </c>
      <c r="Y7" s="172" t="s">
        <v>1604</v>
      </c>
      <c r="Z7" s="237" t="s">
        <v>1355</v>
      </c>
      <c r="AA7" s="238"/>
      <c r="AB7" s="238"/>
      <c r="AC7" s="238"/>
      <c r="AD7" s="238"/>
      <c r="AE7" s="238"/>
      <c r="AF7" s="239"/>
      <c r="AG7" s="237" t="s">
        <v>4548</v>
      </c>
      <c r="AH7" s="238"/>
      <c r="AI7" s="238"/>
      <c r="AJ7" s="238"/>
      <c r="AK7" s="238"/>
      <c r="AL7" s="238"/>
      <c r="AM7" s="238"/>
      <c r="AN7" s="238"/>
      <c r="AO7" s="238"/>
      <c r="AP7" s="238"/>
      <c r="AQ7" s="238"/>
      <c r="AR7" s="238"/>
      <c r="AS7" s="238"/>
      <c r="AT7" s="238"/>
      <c r="AU7" s="238"/>
      <c r="AV7" s="239"/>
      <c r="AW7" s="173" t="s">
        <v>1896</v>
      </c>
      <c r="AX7" s="173" t="s">
        <v>1898</v>
      </c>
      <c r="AY7" s="173" t="s">
        <v>1900</v>
      </c>
      <c r="AZ7" s="222" t="s">
        <v>2192</v>
      </c>
      <c r="BA7" s="223"/>
      <c r="BB7" s="224"/>
      <c r="BC7" s="173" t="s">
        <v>1903</v>
      </c>
      <c r="BD7" s="173" t="s">
        <v>1905</v>
      </c>
      <c r="BE7" s="173" t="s">
        <v>1906</v>
      </c>
      <c r="BF7" s="173" t="s">
        <v>1907</v>
      </c>
      <c r="BG7" s="168" t="s">
        <v>12</v>
      </c>
      <c r="BH7" s="168" t="s">
        <v>2223</v>
      </c>
      <c r="BI7" s="64"/>
      <c r="BJ7" s="64"/>
      <c r="BK7" s="64"/>
      <c r="BL7" s="64"/>
      <c r="BM7" s="64"/>
    </row>
    <row r="8" spans="1:65" s="15" customFormat="1" ht="15" customHeight="1">
      <c r="A8" s="172"/>
      <c r="B8" s="172"/>
      <c r="C8" s="172"/>
      <c r="D8" s="172"/>
      <c r="E8" s="172"/>
      <c r="F8" s="172"/>
      <c r="G8" s="172"/>
      <c r="H8" s="177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235" t="s">
        <v>4544</v>
      </c>
      <c r="AA8" s="235" t="s">
        <v>4540</v>
      </c>
      <c r="AB8" s="235" t="s">
        <v>4545</v>
      </c>
      <c r="AC8" s="235" t="s">
        <v>4541</v>
      </c>
      <c r="AD8" s="235" t="s">
        <v>4600</v>
      </c>
      <c r="AE8" s="235" t="s">
        <v>4601</v>
      </c>
      <c r="AF8" s="235" t="s">
        <v>4546</v>
      </c>
      <c r="AG8" s="235" t="s">
        <v>4547</v>
      </c>
      <c r="AH8" s="235" t="s">
        <v>4604</v>
      </c>
      <c r="AI8" s="235" t="s">
        <v>4605</v>
      </c>
      <c r="AJ8" s="235" t="s">
        <v>4608</v>
      </c>
      <c r="AK8" s="235" t="s">
        <v>4606</v>
      </c>
      <c r="AL8" s="235" t="s">
        <v>4607</v>
      </c>
      <c r="AM8" s="235" t="s">
        <v>4609</v>
      </c>
      <c r="AN8" s="235" t="s">
        <v>4610</v>
      </c>
      <c r="AO8" s="235" t="s">
        <v>4611</v>
      </c>
      <c r="AP8" s="235" t="s">
        <v>4612</v>
      </c>
      <c r="AQ8" s="235" t="s">
        <v>4613</v>
      </c>
      <c r="AR8" s="235" t="s">
        <v>4720</v>
      </c>
      <c r="AS8" s="235" t="s">
        <v>2711</v>
      </c>
      <c r="AT8" s="235" t="s">
        <v>2709</v>
      </c>
      <c r="AU8" s="235" t="s">
        <v>2710</v>
      </c>
      <c r="AV8" s="235" t="s">
        <v>2373</v>
      </c>
      <c r="AW8" s="177"/>
      <c r="AX8" s="177"/>
      <c r="AY8" s="177"/>
      <c r="AZ8" s="173" t="s">
        <v>2258</v>
      </c>
      <c r="BA8" s="173" t="s">
        <v>370</v>
      </c>
      <c r="BB8" s="173" t="s">
        <v>2259</v>
      </c>
      <c r="BC8" s="177"/>
      <c r="BD8" s="177"/>
      <c r="BE8" s="177"/>
      <c r="BF8" s="177"/>
      <c r="BG8" s="169"/>
      <c r="BH8" s="169"/>
      <c r="BI8" s="65" t="s">
        <v>2857</v>
      </c>
      <c r="BJ8" s="66" t="s">
        <v>2285</v>
      </c>
      <c r="BK8" s="65" t="s">
        <v>2295</v>
      </c>
      <c r="BL8" s="66" t="s">
        <v>2296</v>
      </c>
      <c r="BM8" s="65" t="s">
        <v>2297</v>
      </c>
    </row>
    <row r="9" spans="1:65" s="15" customFormat="1" ht="15" customHeight="1">
      <c r="A9" s="172"/>
      <c r="B9" s="172"/>
      <c r="C9" s="172"/>
      <c r="D9" s="172"/>
      <c r="E9" s="172"/>
      <c r="F9" s="172"/>
      <c r="G9" s="172"/>
      <c r="H9" s="174"/>
      <c r="I9" s="172"/>
      <c r="J9" s="172"/>
      <c r="K9" s="27" t="s">
        <v>2167</v>
      </c>
      <c r="L9" s="27" t="s">
        <v>2166</v>
      </c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236"/>
      <c r="AA9" s="236"/>
      <c r="AB9" s="236"/>
      <c r="AC9" s="236"/>
      <c r="AD9" s="236"/>
      <c r="AE9" s="236"/>
      <c r="AF9" s="236"/>
      <c r="AG9" s="236"/>
      <c r="AH9" s="236"/>
      <c r="AI9" s="236"/>
      <c r="AJ9" s="236"/>
      <c r="AK9" s="236"/>
      <c r="AL9" s="236"/>
      <c r="AM9" s="236"/>
      <c r="AN9" s="236"/>
      <c r="AO9" s="236"/>
      <c r="AP9" s="236"/>
      <c r="AQ9" s="236"/>
      <c r="AR9" s="236"/>
      <c r="AS9" s="236"/>
      <c r="AT9" s="236"/>
      <c r="AU9" s="236"/>
      <c r="AV9" s="236"/>
      <c r="AW9" s="174"/>
      <c r="AX9" s="174"/>
      <c r="AY9" s="174"/>
      <c r="AZ9" s="174"/>
      <c r="BA9" s="174"/>
      <c r="BB9" s="174"/>
      <c r="BC9" s="174"/>
      <c r="BD9" s="174"/>
      <c r="BE9" s="174"/>
      <c r="BF9" s="174"/>
      <c r="BG9" s="170"/>
      <c r="BH9" s="170"/>
      <c r="BI9" s="62"/>
      <c r="BJ9" s="62"/>
      <c r="BK9" s="62"/>
      <c r="BL9" s="62"/>
      <c r="BM9" s="62"/>
    </row>
    <row r="10" spans="1:65" ht="15" customHeight="1">
      <c r="A10" s="13" t="s">
        <v>1853</v>
      </c>
      <c r="B10" s="13" t="s">
        <v>1862</v>
      </c>
      <c r="C10" s="13" t="s">
        <v>2269</v>
      </c>
      <c r="D10" s="13" t="s">
        <v>1859</v>
      </c>
      <c r="E10" s="13" t="s">
        <v>1860</v>
      </c>
      <c r="F10" s="13" t="s">
        <v>1861</v>
      </c>
      <c r="G10" s="13" t="s">
        <v>2231</v>
      </c>
      <c r="H10" s="13" t="s">
        <v>2153</v>
      </c>
      <c r="I10" s="13" t="s">
        <v>1854</v>
      </c>
      <c r="J10" s="14" t="s">
        <v>1354</v>
      </c>
      <c r="K10" s="57" t="s">
        <v>2255</v>
      </c>
      <c r="L10" s="41" t="s">
        <v>2257</v>
      </c>
      <c r="M10" s="14" t="s">
        <v>5021</v>
      </c>
      <c r="N10" s="14" t="s">
        <v>4693</v>
      </c>
      <c r="O10" s="16" t="s">
        <v>1915</v>
      </c>
      <c r="P10" s="16" t="s">
        <v>1885</v>
      </c>
      <c r="Q10" s="16" t="s">
        <v>1886</v>
      </c>
      <c r="R10" s="16" t="s">
        <v>1889</v>
      </c>
      <c r="S10" s="14" t="s">
        <v>1864</v>
      </c>
      <c r="T10" s="14" t="s">
        <v>1865</v>
      </c>
      <c r="U10" s="14" t="s">
        <v>1866</v>
      </c>
      <c r="V10" s="14" t="s">
        <v>1867</v>
      </c>
      <c r="W10" s="14" t="s">
        <v>1868</v>
      </c>
      <c r="X10" s="14" t="s">
        <v>1869</v>
      </c>
      <c r="Y10" s="14" t="s">
        <v>4598</v>
      </c>
      <c r="Z10" s="74" t="s">
        <v>4729</v>
      </c>
      <c r="AA10" s="74" t="s">
        <v>4716</v>
      </c>
      <c r="AB10" s="74" t="s">
        <v>4730</v>
      </c>
      <c r="AC10" s="74" t="s">
        <v>4717</v>
      </c>
      <c r="AD10" s="74" t="s">
        <v>4731</v>
      </c>
      <c r="AE10" s="74" t="s">
        <v>4718</v>
      </c>
      <c r="AF10" s="74" t="s">
        <v>4732</v>
      </c>
      <c r="AG10" s="74" t="s">
        <v>4719</v>
      </c>
      <c r="AH10" s="74" t="s">
        <v>4733</v>
      </c>
      <c r="AI10" s="74" t="s">
        <v>4734</v>
      </c>
      <c r="AJ10" s="74" t="s">
        <v>4724</v>
      </c>
      <c r="AK10" s="74" t="s">
        <v>4735</v>
      </c>
      <c r="AL10" s="74" t="s">
        <v>4736</v>
      </c>
      <c r="AM10" s="74" t="s">
        <v>4747</v>
      </c>
      <c r="AN10" s="74" t="s">
        <v>4737</v>
      </c>
      <c r="AO10" s="74" t="s">
        <v>4748</v>
      </c>
      <c r="AP10" s="74" t="s">
        <v>4738</v>
      </c>
      <c r="AQ10" s="74" t="s">
        <v>4750</v>
      </c>
      <c r="AR10" s="74" t="s">
        <v>4749</v>
      </c>
      <c r="AS10" s="74" t="s">
        <v>4725</v>
      </c>
      <c r="AT10" s="74" t="s">
        <v>4726</v>
      </c>
      <c r="AU10" s="74" t="s">
        <v>4727</v>
      </c>
      <c r="AV10" s="74" t="s">
        <v>4728</v>
      </c>
      <c r="AW10" s="14" t="s">
        <v>1897</v>
      </c>
      <c r="AX10" s="14" t="s">
        <v>1899</v>
      </c>
      <c r="AY10" s="14" t="s">
        <v>1901</v>
      </c>
      <c r="AZ10" s="13" t="s">
        <v>5039</v>
      </c>
      <c r="BA10" s="13" t="s">
        <v>5040</v>
      </c>
      <c r="BB10" s="13" t="s">
        <v>5060</v>
      </c>
      <c r="BC10" s="14" t="s">
        <v>16</v>
      </c>
      <c r="BD10" s="14" t="s">
        <v>1863</v>
      </c>
      <c r="BE10" s="14" t="s">
        <v>1908</v>
      </c>
      <c r="BF10" s="14" t="s">
        <v>1909</v>
      </c>
      <c r="BG10" s="14" t="s">
        <v>571</v>
      </c>
      <c r="BH10" s="56" t="s">
        <v>2224</v>
      </c>
      <c r="BI10" s="61"/>
      <c r="BJ10" s="61"/>
      <c r="BK10" s="61"/>
      <c r="BL10" s="61"/>
      <c r="BM10" s="61"/>
    </row>
    <row r="12" spans="1:65" ht="13">
      <c r="A12" s="6"/>
    </row>
    <row r="13" spans="1:65">
      <c r="A13" s="7"/>
    </row>
    <row r="14" spans="1:65">
      <c r="A14" s="7"/>
    </row>
    <row r="15" spans="1:65">
      <c r="A15" s="7"/>
    </row>
    <row r="16" spans="1:65">
      <c r="A16" s="7"/>
    </row>
    <row r="20" spans="1:1" customFormat="1"/>
    <row r="21" spans="1:1" customFormat="1"/>
    <row r="22" spans="1:1" customFormat="1"/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</sheetData>
  <protectedRanges>
    <protectedRange sqref="BH7:BH10" name="Range1_1"/>
  </protectedRanges>
  <mergeCells count="70">
    <mergeCell ref="AL8:AL9"/>
    <mergeCell ref="BF7:BF9"/>
    <mergeCell ref="BA8:BA9"/>
    <mergeCell ref="BB8:BB9"/>
    <mergeCell ref="AT8:AT9"/>
    <mergeCell ref="AP8:AP9"/>
    <mergeCell ref="AW7:AW9"/>
    <mergeCell ref="AV8:AV9"/>
    <mergeCell ref="BD7:BD9"/>
    <mergeCell ref="AZ7:BB7"/>
    <mergeCell ref="Y7:Y9"/>
    <mergeCell ref="AX7:AX9"/>
    <mergeCell ref="AR8:AR9"/>
    <mergeCell ref="AG7:AV7"/>
    <mergeCell ref="AZ8:AZ9"/>
    <mergeCell ref="AF8:AF9"/>
    <mergeCell ref="AQ8:AQ9"/>
    <mergeCell ref="AS8:AS9"/>
    <mergeCell ref="AH8:AH9"/>
    <mergeCell ref="AI8:AI9"/>
    <mergeCell ref="AN8:AN9"/>
    <mergeCell ref="AO8:AO9"/>
    <mergeCell ref="AJ8:AJ9"/>
    <mergeCell ref="AK8:AK9"/>
    <mergeCell ref="BH7:BH9"/>
    <mergeCell ref="AY7:AY9"/>
    <mergeCell ref="R7:R9"/>
    <mergeCell ref="BE7:BE9"/>
    <mergeCell ref="BC7:BC9"/>
    <mergeCell ref="AU8:AU9"/>
    <mergeCell ref="Z7:AF7"/>
    <mergeCell ref="Z8:Z9"/>
    <mergeCell ref="AA8:AA9"/>
    <mergeCell ref="AB8:AB9"/>
    <mergeCell ref="AC8:AC9"/>
    <mergeCell ref="AM8:AM9"/>
    <mergeCell ref="BG7:BG9"/>
    <mergeCell ref="AG8:AG9"/>
    <mergeCell ref="AD8:AD9"/>
    <mergeCell ref="AE8:AE9"/>
    <mergeCell ref="X7:X9"/>
    <mergeCell ref="W7:W9"/>
    <mergeCell ref="U7:U9"/>
    <mergeCell ref="V7:V9"/>
    <mergeCell ref="D7:D9"/>
    <mergeCell ref="M7:M9"/>
    <mergeCell ref="N7:N9"/>
    <mergeCell ref="O7:O9"/>
    <mergeCell ref="P7:P9"/>
    <mergeCell ref="J7:J9"/>
    <mergeCell ref="Q7:Q9"/>
    <mergeCell ref="K7:L8"/>
    <mergeCell ref="S7:S9"/>
    <mergeCell ref="T7:T9"/>
    <mergeCell ref="C1:M1"/>
    <mergeCell ref="E7:E9"/>
    <mergeCell ref="G7:G9"/>
    <mergeCell ref="I7:I9"/>
    <mergeCell ref="F7:F9"/>
    <mergeCell ref="H7:H9"/>
    <mergeCell ref="C2:M2"/>
    <mergeCell ref="A5:O5"/>
    <mergeCell ref="C3:I3"/>
    <mergeCell ref="C4:I4"/>
    <mergeCell ref="N1:O4"/>
    <mergeCell ref="K3:M3"/>
    <mergeCell ref="K4:M4"/>
    <mergeCell ref="A7:A9"/>
    <mergeCell ref="B7:B9"/>
    <mergeCell ref="C7:C9"/>
  </mergeCells>
  <phoneticPr fontId="2" type="noConversion"/>
  <dataValidations disablePrompts="1" count="2">
    <dataValidation type="list" allowBlank="1" showInputMessage="1" showErrorMessage="1" sqref="IV10" xr:uid="{00000000-0002-0000-0B00-000000000000}">
      <formula1>HX13:HX325</formula1>
    </dataValidation>
    <dataValidation type="list" allowBlank="1" showInputMessage="1" showErrorMessage="1" sqref="BN10:IU10" xr:uid="{00000000-0002-0000-0B00-000001000000}">
      <formula1>#REF!</formula1>
    </dataValidation>
  </dataValidations>
  <pageMargins left="0.75" right="0.75" top="1" bottom="1" header="0.5" footer="0.5"/>
  <pageSetup scale="31" fitToHeight="0" orientation="landscape" r:id="rId1"/>
  <headerFooter alignWithMargins="0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Y325"/>
  <sheetViews>
    <sheetView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R15" sqref="R15"/>
    </sheetView>
  </sheetViews>
  <sheetFormatPr defaultColWidth="9.1796875" defaultRowHeight="12.5"/>
  <cols>
    <col min="1" max="1" width="20" style="4" customWidth="1"/>
    <col min="2" max="2" width="14.26953125" style="4" customWidth="1"/>
    <col min="3" max="3" width="18" style="4" customWidth="1"/>
    <col min="4" max="5" width="11.26953125" style="4" customWidth="1"/>
    <col min="6" max="6" width="12.453125" style="4" customWidth="1"/>
    <col min="7" max="8" width="12.7265625" style="4" customWidth="1"/>
    <col min="9" max="9" width="29.1796875" style="4" customWidth="1"/>
    <col min="10" max="10" width="9.81640625" style="4" customWidth="1"/>
    <col min="11" max="11" width="8.453125" style="4" customWidth="1"/>
    <col min="12" max="12" width="7.26953125" style="4" customWidth="1"/>
    <col min="13" max="13" width="7.7265625" style="4" customWidth="1"/>
    <col min="14" max="14" width="12" style="4" customWidth="1"/>
    <col min="15" max="15" width="7" style="4" customWidth="1"/>
    <col min="16" max="17" width="7.81640625" style="4" customWidth="1"/>
    <col min="18" max="18" width="12.26953125" style="4" customWidth="1"/>
    <col min="19" max="19" width="21.453125" style="4" customWidth="1"/>
    <col min="20" max="20" width="27.453125" style="4" customWidth="1"/>
    <col min="21" max="21" width="12" style="4" bestFit="1" customWidth="1"/>
    <col min="22" max="22" width="12.1796875" style="4" bestFit="1" customWidth="1"/>
    <col min="23" max="23" width="9.1796875" style="4"/>
    <col min="24" max="24" width="9.81640625" style="4" bestFit="1" customWidth="1"/>
    <col min="25" max="25" width="13.1796875" style="4" bestFit="1" customWidth="1"/>
    <col min="26" max="16384" width="9.1796875" style="4"/>
  </cols>
  <sheetData>
    <row r="1" spans="1:25" ht="14">
      <c r="A1" s="10"/>
      <c r="B1" s="3" t="s">
        <v>1507</v>
      </c>
      <c r="C1" s="192">
        <f>_FormulaHelpers_!B43</f>
        <v>0</v>
      </c>
      <c r="D1" s="193"/>
      <c r="E1" s="193"/>
      <c r="F1" s="193"/>
      <c r="G1" s="193"/>
      <c r="H1" s="193"/>
      <c r="I1" s="193"/>
      <c r="J1" s="193"/>
      <c r="K1" s="193"/>
      <c r="L1" s="194"/>
      <c r="M1" s="185"/>
      <c r="N1" s="186"/>
      <c r="O1" s="17"/>
      <c r="P1" s="17"/>
      <c r="Q1" s="17"/>
      <c r="R1" s="17"/>
    </row>
    <row r="2" spans="1:25" ht="14">
      <c r="A2" s="11"/>
      <c r="B2" s="3" t="s">
        <v>1508</v>
      </c>
      <c r="C2" s="179">
        <f>_FormulaHelpers_!B44</f>
        <v>0</v>
      </c>
      <c r="D2" s="180"/>
      <c r="E2" s="180"/>
      <c r="F2" s="180"/>
      <c r="G2" s="180"/>
      <c r="H2" s="180"/>
      <c r="I2" s="180"/>
      <c r="J2" s="180"/>
      <c r="K2" s="180"/>
      <c r="L2" s="181"/>
      <c r="M2" s="187"/>
      <c r="N2" s="188"/>
    </row>
    <row r="3" spans="1:25" ht="14">
      <c r="A3" s="11"/>
      <c r="B3" s="3" t="s">
        <v>1794</v>
      </c>
      <c r="C3" s="179">
        <f>_FormulaHelpers_!B45</f>
        <v>0</v>
      </c>
      <c r="D3" s="180"/>
      <c r="E3" s="180"/>
      <c r="F3" s="180"/>
      <c r="G3" s="180"/>
      <c r="H3" s="180"/>
      <c r="I3" s="181"/>
      <c r="J3" s="3" t="s">
        <v>1510</v>
      </c>
      <c r="K3" s="191" t="str">
        <f>_FormulaHelpers_!B48</f>
        <v>Base</v>
      </c>
      <c r="L3" s="191"/>
      <c r="M3" s="187"/>
      <c r="N3" s="188"/>
    </row>
    <row r="4" spans="1:25" ht="14">
      <c r="A4" s="12"/>
      <c r="B4" s="3" t="s">
        <v>1509</v>
      </c>
      <c r="C4" s="182">
        <f>_FormulaHelpers_!B46</f>
        <v>45699</v>
      </c>
      <c r="D4" s="183"/>
      <c r="E4" s="183"/>
      <c r="F4" s="183"/>
      <c r="G4" s="183"/>
      <c r="H4" s="183"/>
      <c r="I4" s="184"/>
      <c r="J4" s="3" t="s">
        <v>1795</v>
      </c>
      <c r="K4" s="191" t="str">
        <f>_FormulaHelpers_!B52</f>
        <v>Normal</v>
      </c>
      <c r="L4" s="191"/>
      <c r="M4" s="189"/>
      <c r="N4" s="190"/>
    </row>
    <row r="5" spans="1:25" ht="18.75" customHeight="1">
      <c r="A5" s="178" t="s">
        <v>2133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"/>
      <c r="P5" s="17"/>
      <c r="Q5" s="17"/>
      <c r="R5" s="17"/>
    </row>
    <row r="7" spans="1:25" s="15" customFormat="1" ht="15" customHeight="1">
      <c r="A7" s="172" t="s">
        <v>1198</v>
      </c>
      <c r="B7" s="172" t="s">
        <v>1511</v>
      </c>
      <c r="C7" s="172" t="s">
        <v>2240</v>
      </c>
      <c r="D7" s="172" t="s">
        <v>1852</v>
      </c>
      <c r="E7" s="172" t="s">
        <v>1734</v>
      </c>
      <c r="F7" s="172" t="s">
        <v>1880</v>
      </c>
      <c r="G7" s="172" t="s">
        <v>2230</v>
      </c>
      <c r="H7" s="173" t="s">
        <v>2152</v>
      </c>
      <c r="I7" s="172" t="s">
        <v>1512</v>
      </c>
      <c r="J7" s="172" t="s">
        <v>2260</v>
      </c>
      <c r="K7" s="172" t="s">
        <v>2261</v>
      </c>
      <c r="L7" s="172" t="s">
        <v>1042</v>
      </c>
      <c r="M7" s="172" t="s">
        <v>1602</v>
      </c>
      <c r="N7" s="172" t="s">
        <v>1883</v>
      </c>
      <c r="O7" s="172" t="s">
        <v>1884</v>
      </c>
      <c r="P7" s="172" t="s">
        <v>1887</v>
      </c>
      <c r="Q7" s="172" t="s">
        <v>1888</v>
      </c>
      <c r="R7" s="172" t="s">
        <v>1902</v>
      </c>
      <c r="S7" s="172" t="s">
        <v>12</v>
      </c>
      <c r="T7" s="168" t="s">
        <v>2223</v>
      </c>
      <c r="U7" s="64"/>
      <c r="V7" s="64"/>
      <c r="W7" s="64"/>
      <c r="X7" s="64"/>
      <c r="Y7" s="64"/>
    </row>
    <row r="8" spans="1:25" s="15" customFormat="1" ht="15" customHeight="1">
      <c r="A8" s="172"/>
      <c r="B8" s="172"/>
      <c r="C8" s="172"/>
      <c r="D8" s="172"/>
      <c r="E8" s="172"/>
      <c r="F8" s="172"/>
      <c r="G8" s="172"/>
      <c r="H8" s="177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69"/>
      <c r="U8" s="65" t="s">
        <v>2857</v>
      </c>
      <c r="V8" s="66" t="s">
        <v>2285</v>
      </c>
      <c r="W8" s="65" t="s">
        <v>2295</v>
      </c>
      <c r="X8" s="66" t="s">
        <v>2296</v>
      </c>
      <c r="Y8" s="65" t="s">
        <v>2297</v>
      </c>
    </row>
    <row r="9" spans="1:25" s="15" customFormat="1" ht="15" customHeight="1">
      <c r="A9" s="172"/>
      <c r="B9" s="172"/>
      <c r="C9" s="172"/>
      <c r="D9" s="172"/>
      <c r="E9" s="172"/>
      <c r="F9" s="172"/>
      <c r="G9" s="172"/>
      <c r="H9" s="174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0"/>
      <c r="U9" s="62"/>
      <c r="V9" s="62"/>
      <c r="W9" s="62"/>
      <c r="X9" s="62"/>
      <c r="Y9" s="62"/>
    </row>
    <row r="10" spans="1:25" ht="15" customHeight="1">
      <c r="A10" s="13" t="s">
        <v>1853</v>
      </c>
      <c r="B10" s="13" t="s">
        <v>1862</v>
      </c>
      <c r="C10" s="13" t="s">
        <v>2269</v>
      </c>
      <c r="D10" s="13" t="s">
        <v>1859</v>
      </c>
      <c r="E10" s="13" t="s">
        <v>1860</v>
      </c>
      <c r="F10" s="13" t="s">
        <v>1861</v>
      </c>
      <c r="G10" s="13" t="s">
        <v>2231</v>
      </c>
      <c r="H10" s="13" t="s">
        <v>2153</v>
      </c>
      <c r="I10" s="13" t="s">
        <v>1854</v>
      </c>
      <c r="J10" s="13" t="s">
        <v>1354</v>
      </c>
      <c r="K10" s="14" t="s">
        <v>1040</v>
      </c>
      <c r="L10" s="14" t="s">
        <v>1041</v>
      </c>
      <c r="M10" s="13" t="s">
        <v>4693</v>
      </c>
      <c r="N10" s="16" t="s">
        <v>1915</v>
      </c>
      <c r="O10" s="16" t="s">
        <v>1885</v>
      </c>
      <c r="P10" s="16" t="s">
        <v>1886</v>
      </c>
      <c r="Q10" s="16" t="s">
        <v>1889</v>
      </c>
      <c r="R10" s="13" t="s">
        <v>5109</v>
      </c>
      <c r="S10" s="29" t="s">
        <v>571</v>
      </c>
      <c r="T10" s="56" t="s">
        <v>2224</v>
      </c>
      <c r="U10" s="61"/>
      <c r="V10" s="61"/>
      <c r="W10" s="61"/>
      <c r="X10" s="61"/>
      <c r="Y10" s="61"/>
    </row>
    <row r="12" spans="1:25" ht="13">
      <c r="A12" s="6"/>
    </row>
    <row r="13" spans="1:25">
      <c r="A13" s="7"/>
    </row>
    <row r="14" spans="1:25">
      <c r="A14" s="7"/>
    </row>
    <row r="15" spans="1:25">
      <c r="A15" s="7"/>
    </row>
    <row r="16" spans="1:25">
      <c r="A16" s="7"/>
    </row>
    <row r="20" spans="1:1" customFormat="1"/>
    <row r="21" spans="1:1" customFormat="1"/>
    <row r="22" spans="1:1" customFormat="1"/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</sheetData>
  <protectedRanges>
    <protectedRange sqref="T7:T10" name="Range1_1"/>
  </protectedRanges>
  <mergeCells count="28">
    <mergeCell ref="T7:T9"/>
    <mergeCell ref="F7:F9"/>
    <mergeCell ref="R7:R9"/>
    <mergeCell ref="I7:I9"/>
    <mergeCell ref="J7:J9"/>
    <mergeCell ref="K7:K9"/>
    <mergeCell ref="P7:P9"/>
    <mergeCell ref="Q7:Q9"/>
    <mergeCell ref="H7:H9"/>
    <mergeCell ref="S7:S9"/>
    <mergeCell ref="L7:L9"/>
    <mergeCell ref="M7:M9"/>
    <mergeCell ref="N7:N9"/>
    <mergeCell ref="O7:O9"/>
    <mergeCell ref="A5:N5"/>
    <mergeCell ref="A7:A9"/>
    <mergeCell ref="C3:I3"/>
    <mergeCell ref="C4:I4"/>
    <mergeCell ref="M1:N4"/>
    <mergeCell ref="K3:L3"/>
    <mergeCell ref="K4:L4"/>
    <mergeCell ref="C1:L1"/>
    <mergeCell ref="C2:L2"/>
    <mergeCell ref="B7:B9"/>
    <mergeCell ref="C7:C9"/>
    <mergeCell ref="D7:D9"/>
    <mergeCell ref="E7:E9"/>
    <mergeCell ref="G7:G9"/>
  </mergeCells>
  <phoneticPr fontId="2" type="noConversion"/>
  <dataValidations count="2">
    <dataValidation type="list" allowBlank="1" showInputMessage="1" showErrorMessage="1" sqref="HX10:IV10" xr:uid="{00000000-0002-0000-0C00-000000000000}">
      <formula1>HX13:IT325</formula1>
    </dataValidation>
    <dataValidation type="list" allowBlank="1" showInputMessage="1" showErrorMessage="1" sqref="Z10:HW10" xr:uid="{00000000-0002-0000-0C00-000001000000}">
      <formula1>Z13:Z325</formula1>
    </dataValidation>
  </dataValidations>
  <pageMargins left="0.75" right="0.75" top="1" bottom="1" header="0.5" footer="0.5"/>
  <pageSetup scale="31" fitToHeight="0" orientation="landscape" r:id="rId1"/>
  <headerFooter alignWithMargins="0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F325"/>
  <sheetViews>
    <sheetView workbookViewId="0">
      <pane xSplit="1" ySplit="9" topLeftCell="H16" activePane="bottomRight" state="frozen"/>
      <selection pane="topRight" activeCell="B1" sqref="B1"/>
      <selection pane="bottomLeft" activeCell="A10" sqref="A10"/>
      <selection pane="bottomRight" activeCell="A11" sqref="A11:AA11"/>
    </sheetView>
  </sheetViews>
  <sheetFormatPr defaultColWidth="9.1796875" defaultRowHeight="12.5"/>
  <cols>
    <col min="1" max="1" width="20" style="60" customWidth="1"/>
    <col min="2" max="2" width="14.26953125" style="60" customWidth="1"/>
    <col min="3" max="3" width="18" style="60" customWidth="1"/>
    <col min="4" max="4" width="11.26953125" style="60" customWidth="1"/>
    <col min="5" max="5" width="13.26953125" style="60" customWidth="1"/>
    <col min="6" max="6" width="12.453125" style="60" customWidth="1"/>
    <col min="7" max="8" width="12.7265625" style="60" customWidth="1"/>
    <col min="9" max="9" width="11" style="60" customWidth="1"/>
    <col min="10" max="10" width="9.81640625" style="60" customWidth="1"/>
    <col min="11" max="11" width="8.453125" style="60" customWidth="1"/>
    <col min="12" max="12" width="8.26953125" style="60" customWidth="1"/>
    <col min="13" max="13" width="11.7265625" style="60" customWidth="1"/>
    <col min="14" max="14" width="12" style="60" customWidth="1"/>
    <col min="15" max="15" width="7" style="60" customWidth="1"/>
    <col min="16" max="16" width="7.81640625" style="60" customWidth="1"/>
    <col min="17" max="17" width="10.453125" style="60" customWidth="1"/>
    <col min="18" max="20" width="10.54296875" style="60" customWidth="1"/>
    <col min="21" max="21" width="14.26953125" style="60" customWidth="1"/>
    <col min="22" max="22" width="16.81640625" style="60" customWidth="1"/>
    <col min="23" max="24" width="10.54296875" style="60" customWidth="1"/>
    <col min="25" max="25" width="14.26953125" style="60" customWidth="1"/>
    <col min="26" max="26" width="22.81640625" style="60" customWidth="1"/>
    <col min="27" max="27" width="42.81640625" style="60" customWidth="1"/>
    <col min="28" max="29" width="12.1796875" style="60" bestFit="1" customWidth="1"/>
    <col min="30" max="30" width="9.81640625" style="60" bestFit="1" customWidth="1"/>
    <col min="31" max="32" width="13.1796875" style="60" bestFit="1" customWidth="1"/>
    <col min="33" max="16384" width="9.1796875" style="60"/>
  </cols>
  <sheetData>
    <row r="1" spans="1:32" ht="14">
      <c r="A1" s="86"/>
      <c r="B1" s="87" t="s">
        <v>1507</v>
      </c>
      <c r="C1" s="159">
        <f>_FormulaHelpers_!B43</f>
        <v>0</v>
      </c>
      <c r="D1" s="160"/>
      <c r="E1" s="160"/>
      <c r="F1" s="160"/>
      <c r="G1" s="160"/>
      <c r="H1" s="160"/>
      <c r="I1" s="160"/>
      <c r="J1" s="160"/>
      <c r="K1" s="160"/>
      <c r="L1" s="161"/>
      <c r="M1" s="229"/>
      <c r="N1" s="230"/>
      <c r="O1" s="89"/>
      <c r="P1" s="89"/>
      <c r="Q1" s="89"/>
    </row>
    <row r="2" spans="1:32" ht="14">
      <c r="A2" s="90"/>
      <c r="B2" s="87" t="s">
        <v>1508</v>
      </c>
      <c r="C2" s="162">
        <f>_FormulaHelpers_!B44</f>
        <v>0</v>
      </c>
      <c r="D2" s="163"/>
      <c r="E2" s="163"/>
      <c r="F2" s="163"/>
      <c r="G2" s="163"/>
      <c r="H2" s="163"/>
      <c r="I2" s="163"/>
      <c r="J2" s="163"/>
      <c r="K2" s="163"/>
      <c r="L2" s="164"/>
      <c r="M2" s="231"/>
      <c r="N2" s="232"/>
    </row>
    <row r="3" spans="1:32" ht="14">
      <c r="A3" s="90"/>
      <c r="B3" s="87" t="s">
        <v>1794</v>
      </c>
      <c r="C3" s="162">
        <f>_FormulaHelpers_!B45</f>
        <v>0</v>
      </c>
      <c r="D3" s="163"/>
      <c r="E3" s="163"/>
      <c r="F3" s="163"/>
      <c r="G3" s="163"/>
      <c r="H3" s="163"/>
      <c r="I3" s="164"/>
      <c r="J3" s="87" t="s">
        <v>1510</v>
      </c>
      <c r="K3" s="154" t="str">
        <f>_FormulaHelpers_!B48</f>
        <v>Base</v>
      </c>
      <c r="L3" s="154"/>
      <c r="M3" s="231"/>
      <c r="N3" s="232"/>
    </row>
    <row r="4" spans="1:32" ht="14">
      <c r="A4" s="91"/>
      <c r="B4" s="87" t="s">
        <v>1509</v>
      </c>
      <c r="C4" s="165">
        <f>_FormulaHelpers_!B46</f>
        <v>45699</v>
      </c>
      <c r="D4" s="166"/>
      <c r="E4" s="166"/>
      <c r="F4" s="166"/>
      <c r="G4" s="166"/>
      <c r="H4" s="166"/>
      <c r="I4" s="167"/>
      <c r="J4" s="87" t="s">
        <v>1795</v>
      </c>
      <c r="K4" s="154" t="str">
        <f>_FormulaHelpers_!B52</f>
        <v>Normal</v>
      </c>
      <c r="L4" s="154"/>
      <c r="M4" s="233"/>
      <c r="N4" s="234"/>
    </row>
    <row r="5" spans="1:32" ht="18.75" customHeight="1">
      <c r="A5" s="156" t="s">
        <v>2136</v>
      </c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89"/>
      <c r="P5" s="89"/>
      <c r="Q5" s="89"/>
    </row>
    <row r="7" spans="1:32" s="122" customFormat="1" ht="15" customHeight="1">
      <c r="A7" s="171" t="s">
        <v>1824</v>
      </c>
      <c r="B7" s="168" t="s">
        <v>2240</v>
      </c>
      <c r="C7" s="168" t="s">
        <v>1852</v>
      </c>
      <c r="D7" s="168" t="s">
        <v>1734</v>
      </c>
      <c r="E7" s="168" t="s">
        <v>2263</v>
      </c>
      <c r="F7" s="168" t="s">
        <v>2230</v>
      </c>
      <c r="G7" s="168" t="s">
        <v>2152</v>
      </c>
      <c r="H7" s="168" t="s">
        <v>1512</v>
      </c>
      <c r="I7" s="168" t="s">
        <v>2239</v>
      </c>
      <c r="J7" s="168" t="s">
        <v>1199</v>
      </c>
      <c r="K7" s="168" t="s">
        <v>2166</v>
      </c>
      <c r="L7" s="168" t="s">
        <v>1042</v>
      </c>
      <c r="M7" s="168" t="s">
        <v>1602</v>
      </c>
      <c r="N7" s="168" t="s">
        <v>1883</v>
      </c>
      <c r="O7" s="168" t="s">
        <v>1884</v>
      </c>
      <c r="P7" s="168" t="s">
        <v>1887</v>
      </c>
      <c r="Q7" s="168" t="s">
        <v>1888</v>
      </c>
      <c r="R7" s="168" t="s">
        <v>2192</v>
      </c>
      <c r="S7" s="168" t="s">
        <v>2207</v>
      </c>
      <c r="T7" s="168" t="s">
        <v>2209</v>
      </c>
      <c r="U7" s="168" t="s">
        <v>2211</v>
      </c>
      <c r="V7" s="210" t="s">
        <v>2215</v>
      </c>
      <c r="W7" s="211"/>
      <c r="X7" s="210" t="s">
        <v>2218</v>
      </c>
      <c r="Y7" s="211"/>
      <c r="Z7" s="168" t="s">
        <v>12</v>
      </c>
      <c r="AA7" s="168" t="s">
        <v>2223</v>
      </c>
      <c r="AB7" s="64"/>
      <c r="AC7" s="64"/>
      <c r="AD7" s="64"/>
      <c r="AE7" s="64"/>
      <c r="AF7" s="64"/>
    </row>
    <row r="8" spans="1:32" s="122" customFormat="1" ht="15" customHeight="1">
      <c r="A8" s="171"/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8" t="s">
        <v>2213</v>
      </c>
      <c r="W8" s="168" t="s">
        <v>2214</v>
      </c>
      <c r="X8" s="168" t="s">
        <v>2221</v>
      </c>
      <c r="Y8" s="168" t="s">
        <v>2220</v>
      </c>
      <c r="Z8" s="169"/>
      <c r="AA8" s="169"/>
      <c r="AB8" s="65" t="s">
        <v>2857</v>
      </c>
      <c r="AC8" s="66" t="s">
        <v>2285</v>
      </c>
      <c r="AD8" s="65" t="s">
        <v>2295</v>
      </c>
      <c r="AE8" s="66" t="s">
        <v>2296</v>
      </c>
      <c r="AF8" s="65" t="s">
        <v>2297</v>
      </c>
    </row>
    <row r="9" spans="1:32" s="122" customFormat="1" ht="15" customHeight="1">
      <c r="A9" s="171"/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62"/>
      <c r="AC9" s="62"/>
      <c r="AD9" s="62"/>
      <c r="AE9" s="62"/>
      <c r="AF9" s="62"/>
    </row>
    <row r="10" spans="1:32" ht="15" hidden="1" customHeight="1">
      <c r="A10" s="108" t="s">
        <v>1853</v>
      </c>
      <c r="B10" s="108" t="s">
        <v>2269</v>
      </c>
      <c r="C10" s="108" t="s">
        <v>1859</v>
      </c>
      <c r="D10" s="108" t="s">
        <v>1860</v>
      </c>
      <c r="E10" s="108" t="s">
        <v>1861</v>
      </c>
      <c r="F10" s="108" t="s">
        <v>2231</v>
      </c>
      <c r="G10" s="108" t="s">
        <v>2153</v>
      </c>
      <c r="H10" s="108" t="s">
        <v>1854</v>
      </c>
      <c r="I10" s="137" t="s">
        <v>1354</v>
      </c>
      <c r="J10" s="137" t="s">
        <v>5025</v>
      </c>
      <c r="K10" s="137" t="s">
        <v>4979</v>
      </c>
      <c r="L10" s="137" t="s">
        <v>1041</v>
      </c>
      <c r="M10" s="137" t="s">
        <v>4693</v>
      </c>
      <c r="N10" s="140" t="s">
        <v>1915</v>
      </c>
      <c r="O10" s="140" t="s">
        <v>1885</v>
      </c>
      <c r="P10" s="140" t="s">
        <v>1886</v>
      </c>
      <c r="Q10" s="140" t="s">
        <v>1889</v>
      </c>
      <c r="R10" s="108" t="s">
        <v>5116</v>
      </c>
      <c r="S10" s="137" t="s">
        <v>2208</v>
      </c>
      <c r="T10" s="137" t="s">
        <v>2210</v>
      </c>
      <c r="U10" s="108" t="s">
        <v>2212</v>
      </c>
      <c r="V10" s="137" t="s">
        <v>2216</v>
      </c>
      <c r="W10" s="137" t="s">
        <v>2217</v>
      </c>
      <c r="X10" s="108" t="s">
        <v>5185</v>
      </c>
      <c r="Y10" s="137" t="s">
        <v>2219</v>
      </c>
      <c r="Z10" s="63" t="s">
        <v>571</v>
      </c>
      <c r="AA10" s="142" t="s">
        <v>2224</v>
      </c>
      <c r="AB10" s="61"/>
      <c r="AC10" s="61"/>
      <c r="AD10" s="61"/>
      <c r="AE10" s="61"/>
      <c r="AF10" s="61"/>
    </row>
    <row r="11" spans="1:32">
      <c r="A11" s="108" t="s">
        <v>5211</v>
      </c>
      <c r="B11" s="108" t="str">
        <f>IF(TRIM("Bus2") = "", "Bus2", "Bus2")</f>
        <v>Bus2</v>
      </c>
      <c r="C11" s="108" t="str">
        <f>CHOOSE((0 + 1), DataType0, DataType1, DataType2, DataType3, DataType4, DataType5, DataType6, DataType7, DataType8, DataType9)</f>
        <v>DataType1</v>
      </c>
      <c r="D11" s="108" t="str">
        <f>CHOOSE((3+1), Priority0, Priority1, Priority2, Priority3, Priority4, Priority5, Priority6, Priority7, Priority8, Priority9)</f>
        <v>Priority4</v>
      </c>
      <c r="E11" s="108" t="s">
        <v>5212</v>
      </c>
      <c r="F11" s="108" t="str">
        <f>IF(TRUE = TRUE, "Yes", "No")</f>
        <v>Yes</v>
      </c>
      <c r="G11" s="108" t="s">
        <v>5202</v>
      </c>
      <c r="H11" s="108"/>
      <c r="I11" s="137">
        <f>ROUND(0.400000006, 3)</f>
        <v>0.4</v>
      </c>
      <c r="J11" s="137">
        <f>ROUND(CHOOSE((1 + 1), 200 / 1000, 200, 200 * 1000),3)</f>
        <v>200</v>
      </c>
      <c r="K11" s="137" t="str">
        <f>CHOOSE((1 + 1), "MVA", "KVA", "VA")</f>
        <v>KVA</v>
      </c>
      <c r="L11" s="137" t="str">
        <f>FIXED(85, 1)</f>
        <v>85.0</v>
      </c>
      <c r="M11" s="137" t="str">
        <f>IF(0 = 0, "3", "1")</f>
        <v>3</v>
      </c>
      <c r="N11" s="140" t="str">
        <f>IF(0 = 1, CHOOSE((0+1), "A", "B", "C", "AB", "BC", "CA"), "")</f>
        <v/>
      </c>
      <c r="O11" s="140">
        <v>100</v>
      </c>
      <c r="P11" s="140">
        <v>50</v>
      </c>
      <c r="Q11" s="140">
        <v>0</v>
      </c>
      <c r="R11" s="108" t="str">
        <f>IF(0 = 0,CHOOSE((1 + 1), "Y",  "Δ"),"--")</f>
        <v>Δ</v>
      </c>
      <c r="S11" s="137">
        <f>ROUND(100, 0)</f>
        <v>100</v>
      </c>
      <c r="T11" s="137">
        <f>ROUND(600, 1)</f>
        <v>600</v>
      </c>
      <c r="U11" s="108">
        <f>ROUND(2.38000011, 1)</f>
        <v>2.4</v>
      </c>
      <c r="V11" s="137">
        <f>ROUND(20, 0)</f>
        <v>20</v>
      </c>
      <c r="W11" s="137">
        <f>ROUND(50, 0)</f>
        <v>50</v>
      </c>
      <c r="X11" s="108">
        <f>ROUND(10000*2.38000011/(600*SQRT(1+(2.38000011)^2)),3)</f>
        <v>15.365</v>
      </c>
      <c r="Y11" s="137">
        <f>ROUND(0.200000003, 1)</f>
        <v>0.2</v>
      </c>
      <c r="Z11" s="63"/>
      <c r="AA11" s="56" t="s">
        <v>5213</v>
      </c>
    </row>
    <row r="12" spans="1:32" ht="13">
      <c r="A12" s="149"/>
      <c r="AA12" s="147"/>
    </row>
    <row r="13" spans="1:32">
      <c r="A13" s="145"/>
      <c r="AA13" s="147"/>
    </row>
    <row r="14" spans="1:32">
      <c r="A14" s="145"/>
      <c r="AA14" s="147"/>
    </row>
    <row r="15" spans="1:32">
      <c r="A15" s="145"/>
      <c r="AA15" s="147"/>
    </row>
    <row r="16" spans="1:32">
      <c r="A16" s="145"/>
      <c r="AA16" s="147"/>
    </row>
    <row r="17" spans="1:27">
      <c r="AA17" s="147"/>
    </row>
    <row r="18" spans="1:27">
      <c r="AA18" s="147"/>
    </row>
    <row r="19" spans="1:27">
      <c r="AA19" s="147"/>
    </row>
    <row r="20" spans="1:27" s="88" customFormat="1">
      <c r="AA20" s="134"/>
    </row>
    <row r="21" spans="1:27" s="88" customFormat="1">
      <c r="AA21" s="134"/>
    </row>
    <row r="22" spans="1:27" s="88" customFormat="1">
      <c r="AA22" s="134"/>
    </row>
    <row r="23" spans="1:27">
      <c r="A23" s="145"/>
      <c r="AA23" s="147"/>
    </row>
    <row r="24" spans="1:27">
      <c r="A24" s="145"/>
      <c r="AA24" s="147"/>
    </row>
    <row r="25" spans="1:27">
      <c r="A25" s="145"/>
      <c r="AA25" s="147"/>
    </row>
    <row r="26" spans="1:27">
      <c r="A26" s="145"/>
      <c r="AA26" s="147"/>
    </row>
    <row r="27" spans="1:27">
      <c r="A27" s="145"/>
      <c r="AA27" s="147"/>
    </row>
    <row r="28" spans="1:27">
      <c r="A28" s="145"/>
      <c r="AA28" s="147"/>
    </row>
    <row r="29" spans="1:27">
      <c r="A29" s="145"/>
      <c r="AA29" s="147"/>
    </row>
    <row r="30" spans="1:27">
      <c r="A30" s="145"/>
      <c r="AA30" s="147"/>
    </row>
    <row r="31" spans="1:27">
      <c r="A31" s="145"/>
      <c r="AA31" s="147"/>
    </row>
    <row r="32" spans="1:27">
      <c r="A32" s="145"/>
      <c r="AA32" s="147"/>
    </row>
    <row r="33" spans="1:27">
      <c r="A33" s="145"/>
      <c r="AA33" s="147"/>
    </row>
    <row r="34" spans="1:27">
      <c r="A34" s="145"/>
      <c r="AA34" s="147"/>
    </row>
    <row r="35" spans="1:27">
      <c r="A35" s="145"/>
      <c r="AA35" s="147"/>
    </row>
    <row r="36" spans="1:27">
      <c r="A36" s="145"/>
      <c r="AA36" s="147"/>
    </row>
    <row r="37" spans="1:27">
      <c r="A37" s="145"/>
      <c r="AA37" s="147"/>
    </row>
    <row r="38" spans="1:27">
      <c r="A38" s="145"/>
      <c r="AA38" s="147"/>
    </row>
    <row r="39" spans="1:27">
      <c r="A39" s="145"/>
      <c r="AA39" s="147"/>
    </row>
    <row r="40" spans="1:27">
      <c r="A40" s="145"/>
      <c r="AA40" s="147"/>
    </row>
    <row r="41" spans="1:27">
      <c r="A41" s="145"/>
      <c r="AA41" s="147"/>
    </row>
    <row r="42" spans="1:27">
      <c r="A42" s="145"/>
      <c r="AA42" s="147"/>
    </row>
    <row r="43" spans="1:27">
      <c r="A43" s="145"/>
      <c r="AA43" s="147"/>
    </row>
    <row r="44" spans="1:27">
      <c r="A44" s="145"/>
      <c r="AA44" s="147"/>
    </row>
    <row r="45" spans="1:27">
      <c r="A45" s="145"/>
      <c r="AA45" s="147"/>
    </row>
    <row r="46" spans="1:27">
      <c r="A46" s="145"/>
      <c r="AA46" s="147"/>
    </row>
    <row r="47" spans="1:27">
      <c r="A47" s="145"/>
      <c r="AA47" s="147"/>
    </row>
    <row r="48" spans="1:27">
      <c r="A48" s="145"/>
      <c r="AA48" s="147"/>
    </row>
    <row r="49" spans="1:27">
      <c r="A49" s="145"/>
      <c r="AA49" s="147"/>
    </row>
    <row r="50" spans="1:27">
      <c r="A50" s="145"/>
      <c r="AA50" s="147"/>
    </row>
    <row r="51" spans="1:27">
      <c r="A51" s="145"/>
      <c r="AA51" s="147"/>
    </row>
    <row r="52" spans="1:27">
      <c r="A52" s="145"/>
      <c r="AA52" s="147"/>
    </row>
    <row r="53" spans="1:27">
      <c r="A53" s="145"/>
      <c r="AA53" s="147"/>
    </row>
    <row r="54" spans="1:27">
      <c r="A54" s="145"/>
      <c r="AA54" s="147"/>
    </row>
    <row r="55" spans="1:27">
      <c r="A55" s="145"/>
      <c r="AA55" s="147"/>
    </row>
    <row r="56" spans="1:27">
      <c r="A56" s="145"/>
      <c r="AA56" s="147"/>
    </row>
    <row r="57" spans="1:27">
      <c r="A57" s="145"/>
      <c r="AA57" s="147"/>
    </row>
    <row r="58" spans="1:27">
      <c r="A58" s="145"/>
      <c r="AA58" s="147"/>
    </row>
    <row r="59" spans="1:27">
      <c r="A59" s="145"/>
      <c r="AA59" s="147"/>
    </row>
    <row r="60" spans="1:27">
      <c r="A60" s="145"/>
      <c r="AA60" s="147"/>
    </row>
    <row r="61" spans="1:27">
      <c r="A61" s="145"/>
      <c r="AA61" s="147"/>
    </row>
    <row r="62" spans="1:27">
      <c r="A62" s="145"/>
      <c r="AA62" s="147"/>
    </row>
    <row r="63" spans="1:27">
      <c r="A63" s="145"/>
      <c r="AA63" s="147"/>
    </row>
    <row r="64" spans="1:27">
      <c r="A64" s="145"/>
      <c r="AA64" s="147"/>
    </row>
    <row r="65" spans="1:27">
      <c r="A65" s="145"/>
      <c r="AA65" s="147"/>
    </row>
    <row r="66" spans="1:27">
      <c r="A66" s="145"/>
      <c r="AA66" s="147"/>
    </row>
    <row r="67" spans="1:27">
      <c r="A67" s="145"/>
      <c r="AA67" s="147"/>
    </row>
    <row r="68" spans="1:27">
      <c r="A68" s="145"/>
      <c r="AA68" s="147"/>
    </row>
    <row r="69" spans="1:27">
      <c r="A69" s="145"/>
      <c r="AA69" s="147"/>
    </row>
    <row r="70" spans="1:27">
      <c r="A70" s="145"/>
      <c r="AA70" s="147"/>
    </row>
    <row r="71" spans="1:27">
      <c r="A71" s="145"/>
      <c r="AA71" s="147"/>
    </row>
    <row r="72" spans="1:27">
      <c r="A72" s="145"/>
      <c r="AA72" s="147"/>
    </row>
    <row r="73" spans="1:27">
      <c r="A73" s="145"/>
      <c r="AA73" s="147"/>
    </row>
    <row r="74" spans="1:27">
      <c r="A74" s="145"/>
      <c r="AA74" s="147"/>
    </row>
    <row r="75" spans="1:27">
      <c r="A75" s="145"/>
      <c r="AA75" s="147"/>
    </row>
    <row r="76" spans="1:27">
      <c r="A76" s="145"/>
      <c r="AA76" s="147"/>
    </row>
    <row r="77" spans="1:27">
      <c r="A77" s="145"/>
      <c r="AA77" s="147"/>
    </row>
    <row r="78" spans="1:27">
      <c r="A78" s="145"/>
      <c r="AA78" s="147"/>
    </row>
    <row r="79" spans="1:27">
      <c r="A79" s="145"/>
      <c r="AA79" s="147"/>
    </row>
    <row r="80" spans="1:27">
      <c r="A80" s="145"/>
      <c r="AA80" s="147"/>
    </row>
    <row r="81" spans="1:27">
      <c r="A81" s="145"/>
      <c r="AA81" s="147"/>
    </row>
    <row r="82" spans="1:27">
      <c r="A82" s="145"/>
      <c r="AA82" s="147"/>
    </row>
    <row r="83" spans="1:27">
      <c r="A83" s="145"/>
      <c r="AA83" s="147"/>
    </row>
    <row r="84" spans="1:27">
      <c r="A84" s="145"/>
      <c r="AA84" s="147"/>
    </row>
    <row r="85" spans="1:27">
      <c r="A85" s="145"/>
      <c r="AA85" s="147"/>
    </row>
    <row r="86" spans="1:27">
      <c r="A86" s="145"/>
      <c r="AA86" s="147"/>
    </row>
    <row r="87" spans="1:27">
      <c r="A87" s="145"/>
      <c r="AA87" s="147"/>
    </row>
    <row r="88" spans="1:27">
      <c r="A88" s="145"/>
      <c r="AA88" s="147"/>
    </row>
    <row r="89" spans="1:27">
      <c r="A89" s="145"/>
      <c r="AA89" s="147"/>
    </row>
    <row r="90" spans="1:27">
      <c r="A90" s="145"/>
      <c r="AA90" s="147"/>
    </row>
    <row r="91" spans="1:27">
      <c r="A91" s="145"/>
      <c r="AA91" s="147"/>
    </row>
    <row r="92" spans="1:27">
      <c r="A92" s="145"/>
      <c r="AA92" s="147"/>
    </row>
    <row r="93" spans="1:27">
      <c r="A93" s="145"/>
      <c r="AA93" s="147"/>
    </row>
    <row r="94" spans="1:27">
      <c r="A94" s="145"/>
      <c r="AA94" s="147"/>
    </row>
    <row r="95" spans="1:27">
      <c r="A95" s="145"/>
      <c r="AA95" s="147"/>
    </row>
    <row r="96" spans="1:27">
      <c r="A96" s="145"/>
      <c r="AA96" s="147"/>
    </row>
    <row r="97" spans="1:27">
      <c r="A97" s="145"/>
      <c r="AA97" s="147"/>
    </row>
    <row r="98" spans="1:27">
      <c r="A98" s="145"/>
      <c r="AA98" s="147"/>
    </row>
    <row r="99" spans="1:27">
      <c r="A99" s="145"/>
      <c r="AA99" s="147"/>
    </row>
    <row r="100" spans="1:27">
      <c r="A100" s="145"/>
      <c r="AA100" s="147"/>
    </row>
    <row r="101" spans="1:27">
      <c r="A101" s="145"/>
      <c r="AA101" s="147"/>
    </row>
    <row r="102" spans="1:27">
      <c r="A102" s="145"/>
      <c r="AA102" s="147"/>
    </row>
    <row r="103" spans="1:27">
      <c r="A103" s="145"/>
      <c r="AA103" s="147"/>
    </row>
    <row r="104" spans="1:27">
      <c r="A104" s="145"/>
      <c r="AA104" s="147"/>
    </row>
    <row r="105" spans="1:27">
      <c r="A105" s="145"/>
      <c r="AA105" s="147"/>
    </row>
    <row r="106" spans="1:27">
      <c r="A106" s="145"/>
      <c r="AA106" s="147"/>
    </row>
    <row r="107" spans="1:27">
      <c r="A107" s="145"/>
      <c r="AA107" s="147"/>
    </row>
    <row r="108" spans="1:27">
      <c r="A108" s="145"/>
      <c r="AA108" s="147"/>
    </row>
    <row r="109" spans="1:27">
      <c r="A109" s="145"/>
      <c r="AA109" s="147"/>
    </row>
    <row r="110" spans="1:27">
      <c r="A110" s="145"/>
      <c r="AA110" s="147"/>
    </row>
    <row r="111" spans="1:27">
      <c r="A111" s="145"/>
      <c r="AA111" s="147"/>
    </row>
    <row r="112" spans="1:27">
      <c r="A112" s="145"/>
      <c r="AA112" s="147"/>
    </row>
    <row r="113" spans="1:27">
      <c r="A113" s="145"/>
      <c r="AA113" s="147"/>
    </row>
    <row r="114" spans="1:27">
      <c r="A114" s="145"/>
      <c r="AA114" s="147"/>
    </row>
    <row r="115" spans="1:27">
      <c r="A115" s="145"/>
      <c r="AA115" s="147"/>
    </row>
    <row r="116" spans="1:27">
      <c r="A116" s="145"/>
      <c r="AA116" s="147"/>
    </row>
    <row r="117" spans="1:27">
      <c r="A117" s="145"/>
      <c r="AA117" s="147"/>
    </row>
    <row r="118" spans="1:27">
      <c r="A118" s="145"/>
      <c r="AA118" s="147"/>
    </row>
    <row r="119" spans="1:27">
      <c r="A119" s="145"/>
      <c r="AA119" s="147"/>
    </row>
    <row r="120" spans="1:27">
      <c r="A120" s="145"/>
      <c r="AA120" s="147"/>
    </row>
    <row r="121" spans="1:27">
      <c r="A121" s="145"/>
      <c r="AA121" s="147"/>
    </row>
    <row r="122" spans="1:27">
      <c r="A122" s="145"/>
      <c r="AA122" s="147"/>
    </row>
    <row r="123" spans="1:27">
      <c r="A123" s="145"/>
      <c r="AA123" s="147"/>
    </row>
    <row r="124" spans="1:27">
      <c r="A124" s="145"/>
      <c r="AA124" s="147"/>
    </row>
    <row r="125" spans="1:27">
      <c r="A125" s="145"/>
      <c r="AA125" s="147"/>
    </row>
    <row r="126" spans="1:27">
      <c r="A126" s="145"/>
      <c r="AA126" s="147"/>
    </row>
    <row r="127" spans="1:27">
      <c r="A127" s="145"/>
      <c r="AA127" s="147"/>
    </row>
    <row r="128" spans="1:27">
      <c r="A128" s="145"/>
      <c r="AA128" s="147"/>
    </row>
    <row r="129" spans="1:27">
      <c r="A129" s="145"/>
      <c r="AA129" s="147"/>
    </row>
    <row r="130" spans="1:27">
      <c r="A130" s="145"/>
      <c r="AA130" s="147"/>
    </row>
    <row r="131" spans="1:27">
      <c r="A131" s="145"/>
      <c r="AA131" s="147"/>
    </row>
    <row r="132" spans="1:27">
      <c r="A132" s="145"/>
      <c r="AA132" s="147"/>
    </row>
    <row r="133" spans="1:27">
      <c r="A133" s="145"/>
      <c r="AA133" s="147"/>
    </row>
    <row r="134" spans="1:27">
      <c r="A134" s="145"/>
      <c r="AA134" s="147"/>
    </row>
    <row r="135" spans="1:27">
      <c r="A135" s="145"/>
      <c r="AA135" s="147"/>
    </row>
    <row r="136" spans="1:27">
      <c r="A136" s="145"/>
      <c r="AA136" s="147"/>
    </row>
    <row r="137" spans="1:27">
      <c r="A137" s="145"/>
      <c r="AA137" s="147"/>
    </row>
    <row r="138" spans="1:27">
      <c r="A138" s="145"/>
      <c r="AA138" s="147"/>
    </row>
    <row r="139" spans="1:27">
      <c r="A139" s="145"/>
      <c r="AA139" s="147"/>
    </row>
    <row r="140" spans="1:27">
      <c r="A140" s="145"/>
      <c r="AA140" s="147"/>
    </row>
    <row r="141" spans="1:27">
      <c r="A141" s="145"/>
      <c r="AA141" s="147"/>
    </row>
    <row r="142" spans="1:27">
      <c r="A142" s="145"/>
      <c r="AA142" s="147"/>
    </row>
    <row r="143" spans="1:27">
      <c r="A143" s="145"/>
      <c r="AA143" s="147"/>
    </row>
    <row r="144" spans="1:27">
      <c r="A144" s="145"/>
      <c r="AA144" s="147"/>
    </row>
    <row r="145" spans="1:27">
      <c r="A145" s="145"/>
      <c r="AA145" s="147"/>
    </row>
    <row r="146" spans="1:27">
      <c r="A146" s="145"/>
      <c r="AA146" s="147"/>
    </row>
    <row r="147" spans="1:27">
      <c r="A147" s="145"/>
      <c r="AA147" s="147"/>
    </row>
    <row r="148" spans="1:27">
      <c r="A148" s="145"/>
      <c r="AA148" s="147"/>
    </row>
    <row r="149" spans="1:27">
      <c r="A149" s="145"/>
      <c r="AA149" s="147"/>
    </row>
    <row r="150" spans="1:27">
      <c r="A150" s="145"/>
      <c r="AA150" s="147"/>
    </row>
    <row r="151" spans="1:27">
      <c r="A151" s="145"/>
      <c r="AA151" s="147"/>
    </row>
    <row r="152" spans="1:27">
      <c r="A152" s="145"/>
      <c r="AA152" s="147"/>
    </row>
    <row r="153" spans="1:27">
      <c r="A153" s="145"/>
      <c r="AA153" s="147"/>
    </row>
    <row r="154" spans="1:27">
      <c r="A154" s="145"/>
      <c r="AA154" s="147"/>
    </row>
    <row r="155" spans="1:27">
      <c r="A155" s="145"/>
      <c r="AA155" s="147"/>
    </row>
    <row r="156" spans="1:27">
      <c r="A156" s="145"/>
      <c r="AA156" s="147"/>
    </row>
    <row r="157" spans="1:27">
      <c r="A157" s="145"/>
      <c r="AA157" s="147"/>
    </row>
    <row r="158" spans="1:27">
      <c r="A158" s="145"/>
      <c r="AA158" s="147"/>
    </row>
    <row r="159" spans="1:27">
      <c r="A159" s="145"/>
      <c r="AA159" s="147"/>
    </row>
    <row r="160" spans="1:27">
      <c r="A160" s="145"/>
      <c r="AA160" s="147"/>
    </row>
    <row r="161" spans="1:27">
      <c r="A161" s="145"/>
      <c r="AA161" s="147"/>
    </row>
    <row r="162" spans="1:27">
      <c r="A162" s="145"/>
      <c r="AA162" s="147"/>
    </row>
    <row r="163" spans="1:27">
      <c r="A163" s="145"/>
      <c r="AA163" s="147"/>
    </row>
    <row r="164" spans="1:27">
      <c r="A164" s="145"/>
      <c r="AA164" s="147"/>
    </row>
    <row r="165" spans="1:27">
      <c r="A165" s="145"/>
      <c r="AA165" s="147"/>
    </row>
    <row r="166" spans="1:27">
      <c r="A166" s="145"/>
      <c r="AA166" s="147"/>
    </row>
    <row r="167" spans="1:27">
      <c r="A167" s="145"/>
      <c r="AA167" s="147"/>
    </row>
    <row r="168" spans="1:27">
      <c r="A168" s="145"/>
      <c r="AA168" s="147"/>
    </row>
    <row r="169" spans="1:27">
      <c r="A169" s="145"/>
      <c r="AA169" s="147"/>
    </row>
    <row r="170" spans="1:27">
      <c r="A170" s="145"/>
      <c r="AA170" s="147"/>
    </row>
    <row r="171" spans="1:27">
      <c r="A171" s="145"/>
      <c r="AA171" s="147"/>
    </row>
    <row r="172" spans="1:27">
      <c r="A172" s="145"/>
      <c r="AA172" s="147"/>
    </row>
    <row r="173" spans="1:27">
      <c r="A173" s="145"/>
      <c r="AA173" s="147"/>
    </row>
    <row r="174" spans="1:27">
      <c r="A174" s="145"/>
      <c r="AA174" s="147"/>
    </row>
    <row r="175" spans="1:27">
      <c r="A175" s="145"/>
      <c r="AA175" s="147"/>
    </row>
    <row r="176" spans="1:27">
      <c r="A176" s="145"/>
      <c r="AA176" s="147"/>
    </row>
    <row r="177" spans="1:27">
      <c r="A177" s="145"/>
      <c r="AA177" s="147"/>
    </row>
    <row r="178" spans="1:27">
      <c r="A178" s="145"/>
      <c r="AA178" s="147"/>
    </row>
    <row r="179" spans="1:27">
      <c r="A179" s="145"/>
      <c r="AA179" s="147"/>
    </row>
    <row r="180" spans="1:27">
      <c r="A180" s="145"/>
      <c r="AA180" s="147"/>
    </row>
    <row r="181" spans="1:27">
      <c r="A181" s="145"/>
      <c r="AA181" s="147"/>
    </row>
    <row r="182" spans="1:27">
      <c r="A182" s="145"/>
      <c r="AA182" s="147"/>
    </row>
    <row r="183" spans="1:27">
      <c r="A183" s="145"/>
      <c r="AA183" s="147"/>
    </row>
    <row r="184" spans="1:27">
      <c r="A184" s="145"/>
      <c r="AA184" s="147"/>
    </row>
    <row r="185" spans="1:27">
      <c r="A185" s="145"/>
      <c r="AA185" s="147"/>
    </row>
    <row r="186" spans="1:27">
      <c r="A186" s="145"/>
      <c r="AA186" s="147"/>
    </row>
    <row r="187" spans="1:27">
      <c r="A187" s="145"/>
      <c r="AA187" s="147"/>
    </row>
    <row r="188" spans="1:27">
      <c r="A188" s="145"/>
      <c r="AA188" s="147"/>
    </row>
    <row r="189" spans="1:27">
      <c r="A189" s="145"/>
      <c r="AA189" s="147"/>
    </row>
    <row r="190" spans="1:27">
      <c r="A190" s="145"/>
      <c r="AA190" s="147"/>
    </row>
    <row r="191" spans="1:27">
      <c r="A191" s="145"/>
      <c r="AA191" s="147"/>
    </row>
    <row r="192" spans="1:27">
      <c r="A192" s="145"/>
      <c r="AA192" s="147"/>
    </row>
    <row r="193" spans="1:27">
      <c r="A193" s="145"/>
      <c r="AA193" s="147"/>
    </row>
    <row r="194" spans="1:27">
      <c r="A194" s="145"/>
      <c r="AA194" s="147"/>
    </row>
    <row r="195" spans="1:27">
      <c r="A195" s="145"/>
      <c r="AA195" s="147"/>
    </row>
    <row r="196" spans="1:27">
      <c r="A196" s="145"/>
      <c r="AA196" s="147"/>
    </row>
    <row r="197" spans="1:27">
      <c r="A197" s="145"/>
      <c r="AA197" s="147"/>
    </row>
    <row r="198" spans="1:27">
      <c r="A198" s="145"/>
      <c r="AA198" s="147"/>
    </row>
    <row r="199" spans="1:27">
      <c r="A199" s="145"/>
      <c r="AA199" s="147"/>
    </row>
    <row r="200" spans="1:27">
      <c r="A200" s="145"/>
      <c r="AA200" s="147"/>
    </row>
    <row r="201" spans="1:27">
      <c r="A201" s="145"/>
      <c r="AA201" s="147"/>
    </row>
    <row r="202" spans="1:27">
      <c r="A202" s="145"/>
      <c r="AA202" s="147"/>
    </row>
    <row r="203" spans="1:27">
      <c r="A203" s="145"/>
      <c r="AA203" s="147"/>
    </row>
    <row r="204" spans="1:27">
      <c r="A204" s="145"/>
      <c r="AA204" s="147"/>
    </row>
    <row r="205" spans="1:27">
      <c r="A205" s="145"/>
      <c r="AA205" s="147"/>
    </row>
    <row r="206" spans="1:27">
      <c r="A206" s="145"/>
      <c r="AA206" s="147"/>
    </row>
    <row r="207" spans="1:27">
      <c r="A207" s="145"/>
      <c r="AA207" s="147"/>
    </row>
    <row r="208" spans="1:27">
      <c r="A208" s="145"/>
      <c r="AA208" s="147"/>
    </row>
    <row r="209" spans="1:27">
      <c r="A209" s="145"/>
      <c r="AA209" s="147"/>
    </row>
    <row r="210" spans="1:27">
      <c r="A210" s="145"/>
      <c r="AA210" s="147"/>
    </row>
    <row r="211" spans="1:27">
      <c r="A211" s="145"/>
      <c r="AA211" s="147"/>
    </row>
    <row r="212" spans="1:27">
      <c r="A212" s="145"/>
      <c r="AA212" s="147"/>
    </row>
    <row r="213" spans="1:27">
      <c r="A213" s="145"/>
      <c r="AA213" s="147"/>
    </row>
    <row r="214" spans="1:27">
      <c r="A214" s="145"/>
      <c r="AA214" s="147"/>
    </row>
    <row r="215" spans="1:27">
      <c r="A215" s="145"/>
      <c r="AA215" s="147"/>
    </row>
    <row r="216" spans="1:27">
      <c r="A216" s="145"/>
      <c r="AA216" s="147"/>
    </row>
    <row r="217" spans="1:27">
      <c r="A217" s="145"/>
      <c r="AA217" s="147"/>
    </row>
    <row r="218" spans="1:27">
      <c r="A218" s="145"/>
      <c r="AA218" s="147"/>
    </row>
    <row r="219" spans="1:27">
      <c r="A219" s="145"/>
      <c r="AA219" s="147"/>
    </row>
    <row r="220" spans="1:27">
      <c r="A220" s="145"/>
      <c r="AA220" s="147"/>
    </row>
    <row r="221" spans="1:27">
      <c r="A221" s="145"/>
      <c r="AA221" s="147"/>
    </row>
    <row r="222" spans="1:27">
      <c r="A222" s="145"/>
      <c r="AA222" s="147"/>
    </row>
    <row r="223" spans="1:27">
      <c r="A223" s="145"/>
      <c r="AA223" s="147"/>
    </row>
    <row r="224" spans="1:27">
      <c r="A224" s="145"/>
      <c r="AA224" s="147"/>
    </row>
    <row r="225" spans="1:27">
      <c r="A225" s="145"/>
      <c r="AA225" s="147"/>
    </row>
    <row r="226" spans="1:27">
      <c r="A226" s="145"/>
      <c r="AA226" s="147"/>
    </row>
    <row r="227" spans="1:27">
      <c r="A227" s="145"/>
      <c r="AA227" s="147"/>
    </row>
    <row r="228" spans="1:27">
      <c r="A228" s="145"/>
      <c r="AA228" s="147"/>
    </row>
    <row r="229" spans="1:27">
      <c r="A229" s="145"/>
      <c r="AA229" s="147"/>
    </row>
    <row r="230" spans="1:27">
      <c r="A230" s="145"/>
      <c r="AA230" s="147"/>
    </row>
    <row r="231" spans="1:27">
      <c r="A231" s="145"/>
      <c r="AA231" s="147"/>
    </row>
    <row r="232" spans="1:27">
      <c r="A232" s="145"/>
      <c r="AA232" s="147"/>
    </row>
    <row r="233" spans="1:27">
      <c r="A233" s="145"/>
      <c r="AA233" s="147"/>
    </row>
    <row r="234" spans="1:27">
      <c r="A234" s="145"/>
      <c r="AA234" s="147"/>
    </row>
    <row r="235" spans="1:27">
      <c r="A235" s="145"/>
      <c r="AA235" s="147"/>
    </row>
    <row r="236" spans="1:27">
      <c r="A236" s="145"/>
      <c r="AA236" s="147"/>
    </row>
    <row r="237" spans="1:27">
      <c r="A237" s="145"/>
      <c r="AA237" s="147"/>
    </row>
    <row r="238" spans="1:27">
      <c r="A238" s="145"/>
      <c r="AA238" s="147"/>
    </row>
    <row r="239" spans="1:27">
      <c r="A239" s="145"/>
      <c r="AA239" s="147"/>
    </row>
    <row r="240" spans="1:27">
      <c r="A240" s="145"/>
      <c r="AA240" s="147"/>
    </row>
    <row r="241" spans="1:27">
      <c r="A241" s="145"/>
      <c r="AA241" s="147"/>
    </row>
    <row r="242" spans="1:27">
      <c r="A242" s="145"/>
      <c r="AA242" s="147"/>
    </row>
    <row r="243" spans="1:27">
      <c r="A243" s="145"/>
      <c r="AA243" s="147"/>
    </row>
    <row r="244" spans="1:27">
      <c r="A244" s="145"/>
      <c r="AA244" s="147"/>
    </row>
    <row r="245" spans="1:27">
      <c r="A245" s="145"/>
      <c r="AA245" s="147"/>
    </row>
    <row r="246" spans="1:27">
      <c r="A246" s="145"/>
      <c r="AA246" s="147"/>
    </row>
    <row r="247" spans="1:27">
      <c r="A247" s="145"/>
      <c r="AA247" s="147"/>
    </row>
    <row r="248" spans="1:27">
      <c r="A248" s="145"/>
      <c r="AA248" s="147"/>
    </row>
    <row r="249" spans="1:27">
      <c r="A249" s="145"/>
      <c r="AA249" s="147"/>
    </row>
    <row r="250" spans="1:27">
      <c r="A250" s="145"/>
      <c r="AA250" s="147"/>
    </row>
    <row r="251" spans="1:27">
      <c r="A251" s="145"/>
      <c r="AA251" s="147"/>
    </row>
    <row r="252" spans="1:27">
      <c r="A252" s="145"/>
      <c r="AA252" s="147"/>
    </row>
    <row r="253" spans="1:27">
      <c r="A253" s="145"/>
      <c r="AA253" s="147"/>
    </row>
    <row r="254" spans="1:27">
      <c r="A254" s="145"/>
      <c r="AA254" s="147"/>
    </row>
    <row r="255" spans="1:27">
      <c r="A255" s="145"/>
      <c r="AA255" s="147"/>
    </row>
    <row r="256" spans="1:27">
      <c r="A256" s="145"/>
      <c r="AA256" s="147"/>
    </row>
    <row r="257" spans="1:27">
      <c r="A257" s="145"/>
      <c r="AA257" s="147"/>
    </row>
    <row r="258" spans="1:27">
      <c r="A258" s="145"/>
      <c r="AA258" s="147"/>
    </row>
    <row r="259" spans="1:27">
      <c r="A259" s="145"/>
      <c r="AA259" s="147"/>
    </row>
    <row r="260" spans="1:27">
      <c r="A260" s="145"/>
      <c r="AA260" s="147"/>
    </row>
    <row r="261" spans="1:27">
      <c r="A261" s="145"/>
      <c r="AA261" s="147"/>
    </row>
    <row r="262" spans="1:27">
      <c r="A262" s="145"/>
      <c r="AA262" s="147"/>
    </row>
    <row r="263" spans="1:27">
      <c r="A263" s="145"/>
      <c r="AA263" s="147"/>
    </row>
    <row r="264" spans="1:27">
      <c r="A264" s="145"/>
      <c r="AA264" s="147"/>
    </row>
    <row r="265" spans="1:27">
      <c r="A265" s="145"/>
      <c r="AA265" s="147"/>
    </row>
    <row r="266" spans="1:27">
      <c r="A266" s="145"/>
      <c r="AA266" s="147"/>
    </row>
    <row r="267" spans="1:27">
      <c r="A267" s="145"/>
      <c r="AA267" s="147"/>
    </row>
    <row r="268" spans="1:27">
      <c r="A268" s="145"/>
      <c r="AA268" s="147"/>
    </row>
    <row r="269" spans="1:27">
      <c r="A269" s="145"/>
      <c r="AA269" s="147"/>
    </row>
    <row r="270" spans="1:27">
      <c r="A270" s="145"/>
      <c r="AA270" s="147"/>
    </row>
    <row r="271" spans="1:27">
      <c r="A271" s="145"/>
      <c r="AA271" s="147"/>
    </row>
    <row r="272" spans="1:27">
      <c r="A272" s="145"/>
      <c r="AA272" s="147"/>
    </row>
    <row r="273" spans="1:27">
      <c r="A273" s="145"/>
      <c r="AA273" s="147"/>
    </row>
    <row r="274" spans="1:27">
      <c r="A274" s="145"/>
      <c r="AA274" s="147"/>
    </row>
    <row r="275" spans="1:27">
      <c r="A275" s="145"/>
      <c r="AA275" s="147"/>
    </row>
    <row r="276" spans="1:27">
      <c r="A276" s="145"/>
      <c r="AA276" s="147"/>
    </row>
    <row r="277" spans="1:27">
      <c r="A277" s="145"/>
      <c r="AA277" s="147"/>
    </row>
    <row r="278" spans="1:27">
      <c r="A278" s="145"/>
      <c r="AA278" s="147"/>
    </row>
    <row r="279" spans="1:27">
      <c r="A279" s="145"/>
      <c r="AA279" s="147"/>
    </row>
    <row r="280" spans="1:27">
      <c r="A280" s="145"/>
      <c r="AA280" s="147"/>
    </row>
    <row r="281" spans="1:27">
      <c r="A281" s="145"/>
      <c r="AA281" s="147"/>
    </row>
    <row r="282" spans="1:27">
      <c r="A282" s="145"/>
      <c r="AA282" s="147"/>
    </row>
    <row r="283" spans="1:27">
      <c r="A283" s="145"/>
      <c r="AA283" s="147"/>
    </row>
    <row r="284" spans="1:27">
      <c r="A284" s="145"/>
      <c r="AA284" s="147"/>
    </row>
    <row r="285" spans="1:27">
      <c r="A285" s="145"/>
      <c r="AA285" s="147"/>
    </row>
    <row r="286" spans="1:27">
      <c r="A286" s="145"/>
      <c r="AA286" s="147"/>
    </row>
    <row r="287" spans="1:27">
      <c r="A287" s="145"/>
      <c r="AA287" s="147"/>
    </row>
    <row r="288" spans="1:27">
      <c r="A288" s="145"/>
      <c r="AA288" s="147"/>
    </row>
    <row r="289" spans="1:27">
      <c r="A289" s="145"/>
      <c r="AA289" s="147"/>
    </row>
    <row r="290" spans="1:27">
      <c r="A290" s="145"/>
      <c r="AA290" s="147"/>
    </row>
    <row r="291" spans="1:27">
      <c r="A291" s="145"/>
      <c r="AA291" s="147"/>
    </row>
    <row r="292" spans="1:27">
      <c r="A292" s="145"/>
      <c r="AA292" s="147"/>
    </row>
    <row r="293" spans="1:27">
      <c r="A293" s="145"/>
      <c r="AA293" s="147"/>
    </row>
    <row r="294" spans="1:27">
      <c r="A294" s="145"/>
      <c r="AA294" s="147"/>
    </row>
    <row r="295" spans="1:27">
      <c r="A295" s="145"/>
      <c r="AA295" s="147"/>
    </row>
    <row r="296" spans="1:27">
      <c r="A296" s="145"/>
      <c r="AA296" s="147"/>
    </row>
    <row r="297" spans="1:27">
      <c r="A297" s="145"/>
      <c r="AA297" s="147"/>
    </row>
    <row r="298" spans="1:27">
      <c r="A298" s="145"/>
      <c r="AA298" s="147"/>
    </row>
    <row r="299" spans="1:27">
      <c r="A299" s="145"/>
      <c r="AA299" s="147"/>
    </row>
    <row r="300" spans="1:27">
      <c r="A300" s="145"/>
      <c r="AA300" s="147"/>
    </row>
    <row r="301" spans="1:27">
      <c r="A301" s="145"/>
      <c r="AA301" s="147"/>
    </row>
    <row r="302" spans="1:27">
      <c r="A302" s="145"/>
      <c r="AA302" s="147"/>
    </row>
    <row r="303" spans="1:27">
      <c r="A303" s="145"/>
      <c r="AA303" s="147"/>
    </row>
    <row r="304" spans="1:27">
      <c r="A304" s="145"/>
      <c r="AA304" s="147"/>
    </row>
    <row r="305" spans="1:27">
      <c r="A305" s="145"/>
      <c r="AA305" s="147"/>
    </row>
    <row r="306" spans="1:27">
      <c r="A306" s="145"/>
      <c r="AA306" s="147"/>
    </row>
    <row r="307" spans="1:27">
      <c r="A307" s="145"/>
      <c r="AA307" s="147"/>
    </row>
    <row r="308" spans="1:27">
      <c r="A308" s="145"/>
      <c r="AA308" s="147"/>
    </row>
    <row r="309" spans="1:27">
      <c r="A309" s="145"/>
      <c r="AA309" s="147"/>
    </row>
    <row r="310" spans="1:27">
      <c r="A310" s="145"/>
      <c r="AA310" s="147"/>
    </row>
    <row r="311" spans="1:27">
      <c r="A311" s="145"/>
      <c r="AA311" s="147"/>
    </row>
    <row r="312" spans="1:27">
      <c r="A312" s="145"/>
      <c r="AA312" s="147"/>
    </row>
    <row r="313" spans="1:27">
      <c r="A313" s="145"/>
      <c r="AA313" s="147"/>
    </row>
    <row r="314" spans="1:27">
      <c r="A314" s="145"/>
      <c r="AA314" s="147"/>
    </row>
    <row r="315" spans="1:27">
      <c r="A315" s="145"/>
      <c r="AA315" s="147"/>
    </row>
    <row r="316" spans="1:27">
      <c r="A316" s="145"/>
      <c r="AA316" s="147"/>
    </row>
    <row r="317" spans="1:27">
      <c r="A317" s="145"/>
      <c r="AA317" s="147"/>
    </row>
    <row r="318" spans="1:27">
      <c r="A318" s="145"/>
      <c r="AA318" s="147"/>
    </row>
    <row r="319" spans="1:27">
      <c r="A319" s="145"/>
      <c r="AA319" s="147"/>
    </row>
    <row r="320" spans="1:27">
      <c r="A320" s="146"/>
      <c r="AA320" s="147"/>
    </row>
    <row r="321" spans="1:27">
      <c r="A321" s="146"/>
      <c r="AA321" s="147"/>
    </row>
    <row r="322" spans="1:27">
      <c r="A322" s="146"/>
      <c r="AA322" s="147"/>
    </row>
    <row r="323" spans="1:27">
      <c r="A323" s="146"/>
      <c r="AA323" s="147"/>
    </row>
    <row r="324" spans="1:27">
      <c r="A324" s="146"/>
      <c r="AA324" s="147"/>
    </row>
    <row r="325" spans="1:27">
      <c r="A325" s="146"/>
      <c r="AA325" s="147"/>
    </row>
  </sheetData>
  <sheetProtection sheet="1" objects="1" scenarios="1"/>
  <protectedRanges>
    <protectedRange sqref="AA7:AA10" name="Range1_1"/>
  </protectedRanges>
  <mergeCells count="37">
    <mergeCell ref="E7:E9"/>
    <mergeCell ref="F7:F9"/>
    <mergeCell ref="I7:I9"/>
    <mergeCell ref="J7:J9"/>
    <mergeCell ref="L7:L9"/>
    <mergeCell ref="V7:W7"/>
    <mergeCell ref="V8:V9"/>
    <mergeCell ref="W8:W9"/>
    <mergeCell ref="K7:K9"/>
    <mergeCell ref="T7:T9"/>
    <mergeCell ref="S7:S9"/>
    <mergeCell ref="R7:R9"/>
    <mergeCell ref="M7:M9"/>
    <mergeCell ref="N7:N9"/>
    <mergeCell ref="C3:I3"/>
    <mergeCell ref="C4:I4"/>
    <mergeCell ref="M1:N4"/>
    <mergeCell ref="K3:L3"/>
    <mergeCell ref="K4:L4"/>
    <mergeCell ref="C1:L1"/>
    <mergeCell ref="C2:L2"/>
    <mergeCell ref="B7:B9"/>
    <mergeCell ref="C7:C9"/>
    <mergeCell ref="AA7:AA9"/>
    <mergeCell ref="A5:N5"/>
    <mergeCell ref="A7:A9"/>
    <mergeCell ref="G7:G9"/>
    <mergeCell ref="H7:H9"/>
    <mergeCell ref="Z7:Z9"/>
    <mergeCell ref="X7:Y7"/>
    <mergeCell ref="U7:U9"/>
    <mergeCell ref="O7:O9"/>
    <mergeCell ref="P7:P9"/>
    <mergeCell ref="Q7:Q9"/>
    <mergeCell ref="D7:D9"/>
    <mergeCell ref="X8:X9"/>
    <mergeCell ref="Y8:Y9"/>
  </mergeCells>
  <phoneticPr fontId="2" type="noConversion"/>
  <dataValidations count="3">
    <dataValidation type="list" allowBlank="1" showInputMessage="1" showErrorMessage="1" sqref="AI10:ID10" xr:uid="{00000000-0002-0000-0D00-000000000000}">
      <formula1>AH13:AH325</formula1>
    </dataValidation>
    <dataValidation type="list" allowBlank="1" showInputMessage="1" showErrorMessage="1" sqref="IV10" xr:uid="{00000000-0002-0000-0D00-000001000000}">
      <formula1>R13:IV325</formula1>
    </dataValidation>
    <dataValidation type="list" allowBlank="1" showInputMessage="1" showErrorMessage="1" sqref="IE10:IU10" xr:uid="{00000000-0002-0000-0D00-000002000000}">
      <formula1>A13:ID325</formula1>
    </dataValidation>
  </dataValidations>
  <pageMargins left="0.75" right="0.75" top="1" bottom="1" header="0.5" footer="0.5"/>
  <pageSetup scale="31" fitToHeight="0" orientation="landscape" r:id="rId1"/>
  <headerFooter alignWithMargins="0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R325"/>
  <sheetViews>
    <sheetView workbookViewId="0">
      <pane xSplit="1" ySplit="9" topLeftCell="C10" activePane="bottomRight" state="frozen"/>
      <selection pane="topRight" activeCell="B1" sqref="B1"/>
      <selection pane="bottomLeft" activeCell="A10" sqref="A10"/>
      <selection pane="bottomRight" activeCell="M10" sqref="M10"/>
    </sheetView>
  </sheetViews>
  <sheetFormatPr defaultColWidth="9.1796875" defaultRowHeight="12.5"/>
  <cols>
    <col min="1" max="1" width="20" style="4" customWidth="1"/>
    <col min="2" max="2" width="14.26953125" style="4" customWidth="1"/>
    <col min="3" max="3" width="14.1796875" style="4" customWidth="1"/>
    <col min="4" max="4" width="18" style="4" customWidth="1"/>
    <col min="5" max="6" width="11.26953125" style="4" customWidth="1"/>
    <col min="7" max="7" width="29.1796875" style="4" customWidth="1"/>
    <col min="8" max="9" width="9.81640625" style="4" customWidth="1"/>
    <col min="10" max="10" width="8.453125" style="4" customWidth="1"/>
    <col min="11" max="11" width="7.26953125" style="4" customWidth="1"/>
    <col min="12" max="12" width="22.1796875" style="4" customWidth="1"/>
    <col min="13" max="13" width="27.26953125" style="4" customWidth="1"/>
    <col min="14" max="14" width="7" style="4" customWidth="1"/>
    <col min="15" max="16" width="7.81640625" style="4" customWidth="1"/>
    <col min="17" max="17" width="12.26953125" style="4" customWidth="1"/>
    <col min="18" max="18" width="10.54296875" style="4" customWidth="1"/>
    <col min="19" max="16384" width="9.1796875" style="4"/>
  </cols>
  <sheetData>
    <row r="1" spans="1:18" ht="14">
      <c r="A1" s="10"/>
      <c r="B1" s="3" t="s">
        <v>1507</v>
      </c>
      <c r="C1" s="192">
        <f>_FormulaHelpers_!B43</f>
        <v>0</v>
      </c>
      <c r="D1" s="193"/>
      <c r="E1" s="193"/>
      <c r="F1" s="193"/>
      <c r="G1" s="193"/>
      <c r="H1" s="193"/>
      <c r="I1" s="193"/>
      <c r="J1" s="193"/>
      <c r="K1" s="194"/>
      <c r="L1" s="185"/>
      <c r="M1" s="186"/>
      <c r="N1" s="17"/>
      <c r="O1" s="17"/>
      <c r="P1" s="17"/>
      <c r="Q1" s="17"/>
    </row>
    <row r="2" spans="1:18" ht="14">
      <c r="A2" s="11"/>
      <c r="B2" s="3" t="s">
        <v>1508</v>
      </c>
      <c r="C2" s="179">
        <f>_FormulaHelpers_!B44</f>
        <v>0</v>
      </c>
      <c r="D2" s="180"/>
      <c r="E2" s="180"/>
      <c r="F2" s="180"/>
      <c r="G2" s="180"/>
      <c r="H2" s="180"/>
      <c r="I2" s="180"/>
      <c r="J2" s="180"/>
      <c r="K2" s="181"/>
      <c r="L2" s="187"/>
      <c r="M2" s="188"/>
    </row>
    <row r="3" spans="1:18" ht="14">
      <c r="A3" s="11"/>
      <c r="B3" s="3" t="s">
        <v>1794</v>
      </c>
      <c r="C3" s="179">
        <f>_FormulaHelpers_!B45</f>
        <v>0</v>
      </c>
      <c r="D3" s="180"/>
      <c r="E3" s="180"/>
      <c r="F3" s="180"/>
      <c r="G3" s="181"/>
      <c r="H3" s="3" t="s">
        <v>1510</v>
      </c>
      <c r="I3" s="3"/>
      <c r="J3" s="191" t="str">
        <f>_FormulaHelpers_!B48</f>
        <v>Base</v>
      </c>
      <c r="K3" s="191"/>
      <c r="L3" s="187"/>
      <c r="M3" s="188"/>
    </row>
    <row r="4" spans="1:18" ht="14">
      <c r="A4" s="12"/>
      <c r="B4" s="3" t="s">
        <v>1509</v>
      </c>
      <c r="C4" s="182">
        <f>_FormulaHelpers_!B46</f>
        <v>45699</v>
      </c>
      <c r="D4" s="183"/>
      <c r="E4" s="183"/>
      <c r="F4" s="183"/>
      <c r="G4" s="184"/>
      <c r="H4" s="3" t="s">
        <v>1795</v>
      </c>
      <c r="I4" s="3"/>
      <c r="J4" s="191" t="str">
        <f>_FormulaHelpers_!B52</f>
        <v>Normal</v>
      </c>
      <c r="K4" s="191"/>
      <c r="L4" s="189"/>
      <c r="M4" s="190"/>
    </row>
    <row r="5" spans="1:18" ht="18.75" customHeight="1">
      <c r="A5" s="178" t="s">
        <v>1128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"/>
      <c r="O5" s="17"/>
      <c r="P5" s="17"/>
      <c r="Q5" s="17"/>
    </row>
    <row r="7" spans="1:18" s="15" customFormat="1" ht="15" customHeight="1">
      <c r="A7" s="172" t="s">
        <v>1576</v>
      </c>
      <c r="B7" s="172" t="s">
        <v>2230</v>
      </c>
      <c r="C7" s="173" t="s">
        <v>2152</v>
      </c>
      <c r="D7" s="172" t="s">
        <v>2240</v>
      </c>
      <c r="E7" s="172" t="s">
        <v>1852</v>
      </c>
      <c r="F7" s="172" t="s">
        <v>1734</v>
      </c>
      <c r="G7" s="172" t="s">
        <v>1512</v>
      </c>
      <c r="H7" s="172" t="s">
        <v>2264</v>
      </c>
      <c r="I7" s="172"/>
      <c r="J7" s="172" t="s">
        <v>847</v>
      </c>
      <c r="K7" s="172" t="s">
        <v>1187</v>
      </c>
      <c r="L7" s="172" t="s">
        <v>12</v>
      </c>
      <c r="M7" s="168" t="s">
        <v>2223</v>
      </c>
      <c r="N7"/>
      <c r="O7"/>
      <c r="P7"/>
      <c r="Q7"/>
      <c r="R7"/>
    </row>
    <row r="8" spans="1:18" s="15" customFormat="1" ht="15" customHeight="1">
      <c r="A8" s="172"/>
      <c r="B8" s="172"/>
      <c r="C8" s="177"/>
      <c r="D8" s="172"/>
      <c r="E8" s="172"/>
      <c r="F8" s="172"/>
      <c r="G8" s="172"/>
      <c r="H8" s="172" t="s">
        <v>2167</v>
      </c>
      <c r="I8" s="172" t="s">
        <v>2166</v>
      </c>
      <c r="J8" s="172"/>
      <c r="K8" s="172"/>
      <c r="L8" s="172"/>
      <c r="M8" s="169"/>
      <c r="N8"/>
      <c r="O8"/>
      <c r="P8"/>
      <c r="Q8"/>
      <c r="R8"/>
    </row>
    <row r="9" spans="1:18" s="15" customFormat="1" ht="15" customHeight="1">
      <c r="A9" s="172"/>
      <c r="B9" s="172"/>
      <c r="C9" s="174"/>
      <c r="D9" s="172"/>
      <c r="E9" s="172"/>
      <c r="F9" s="172"/>
      <c r="G9" s="172"/>
      <c r="H9" s="172"/>
      <c r="I9" s="172"/>
      <c r="J9" s="172"/>
      <c r="K9" s="172"/>
      <c r="L9" s="172"/>
      <c r="M9" s="170"/>
      <c r="N9"/>
      <c r="O9"/>
      <c r="P9"/>
      <c r="Q9"/>
      <c r="R9"/>
    </row>
    <row r="10" spans="1:18" ht="15" customHeight="1">
      <c r="A10" s="13" t="s">
        <v>1853</v>
      </c>
      <c r="B10" s="13" t="s">
        <v>2231</v>
      </c>
      <c r="C10" s="13" t="s">
        <v>2153</v>
      </c>
      <c r="D10" s="13" t="s">
        <v>2273</v>
      </c>
      <c r="E10" s="13" t="s">
        <v>1859</v>
      </c>
      <c r="F10" s="13" t="s">
        <v>1860</v>
      </c>
      <c r="G10" s="13" t="s">
        <v>1854</v>
      </c>
      <c r="H10" s="36" t="s">
        <v>1186</v>
      </c>
      <c r="I10" s="30" t="s">
        <v>2265</v>
      </c>
      <c r="J10" s="29" t="s">
        <v>2232</v>
      </c>
      <c r="K10" s="14" t="s">
        <v>1188</v>
      </c>
      <c r="L10" s="41" t="s">
        <v>571</v>
      </c>
      <c r="M10" s="56" t="s">
        <v>2224</v>
      </c>
      <c r="N10"/>
      <c r="O10"/>
      <c r="P10"/>
      <c r="Q10"/>
      <c r="R10"/>
    </row>
    <row r="12" spans="1:18" ht="13">
      <c r="A12" s="6"/>
      <c r="H12" s="20"/>
      <c r="I12" s="20"/>
    </row>
    <row r="13" spans="1:18">
      <c r="A13" s="7"/>
    </row>
    <row r="14" spans="1:18">
      <c r="A14" s="7"/>
    </row>
    <row r="15" spans="1:18">
      <c r="A15" s="7"/>
    </row>
    <row r="16" spans="1:18">
      <c r="A16" s="7"/>
    </row>
    <row r="20" spans="1:1" customFormat="1"/>
    <row r="21" spans="1:1" customFormat="1"/>
    <row r="22" spans="1:1" customFormat="1"/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</sheetData>
  <protectedRanges>
    <protectedRange sqref="M7:M10" name="Range1_1"/>
  </protectedRanges>
  <mergeCells count="22">
    <mergeCell ref="L1:M4"/>
    <mergeCell ref="J3:K3"/>
    <mergeCell ref="C3:G3"/>
    <mergeCell ref="C4:G4"/>
    <mergeCell ref="K7:K9"/>
    <mergeCell ref="D7:D9"/>
    <mergeCell ref="J4:K4"/>
    <mergeCell ref="C1:K1"/>
    <mergeCell ref="E7:E9"/>
    <mergeCell ref="F7:F9"/>
    <mergeCell ref="C2:K2"/>
    <mergeCell ref="H7:I7"/>
    <mergeCell ref="B7:B9"/>
    <mergeCell ref="C7:C9"/>
    <mergeCell ref="A5:M5"/>
    <mergeCell ref="A7:A9"/>
    <mergeCell ref="H8:H9"/>
    <mergeCell ref="I8:I9"/>
    <mergeCell ref="M7:M9"/>
    <mergeCell ref="L7:L9"/>
    <mergeCell ref="G7:G9"/>
    <mergeCell ref="J7:J9"/>
  </mergeCells>
  <phoneticPr fontId="2" type="noConversion"/>
  <dataValidations disablePrompts="1" count="2">
    <dataValidation type="list" allowBlank="1" showInputMessage="1" showErrorMessage="1" sqref="HX10:IV10" xr:uid="{00000000-0002-0000-0E00-000000000000}">
      <formula1>HX13:IT325</formula1>
    </dataValidation>
    <dataValidation type="list" allowBlank="1" showInputMessage="1" showErrorMessage="1" sqref="S10:HW10" xr:uid="{00000000-0002-0000-0E00-000001000000}">
      <formula1>S13:S325</formula1>
    </dataValidation>
  </dataValidations>
  <pageMargins left="0.75" right="0.75" top="1" bottom="1" header="0.5" footer="0.5"/>
  <pageSetup scale="31" fitToHeight="0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O325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C30" sqref="AC30"/>
    </sheetView>
  </sheetViews>
  <sheetFormatPr defaultColWidth="9.1796875" defaultRowHeight="12.5"/>
  <cols>
    <col min="1" max="1" width="20" style="4" customWidth="1"/>
    <col min="2" max="2" width="14.26953125" style="4" customWidth="1"/>
    <col min="3" max="3" width="18" style="4" customWidth="1"/>
    <col min="4" max="5" width="11.26953125" style="4" customWidth="1"/>
    <col min="6" max="6" width="7.453125" style="4" customWidth="1"/>
    <col min="7" max="8" width="12.7265625" style="4" customWidth="1"/>
    <col min="9" max="9" width="29.1796875" style="4" customWidth="1"/>
    <col min="10" max="10" width="9.81640625" style="4" customWidth="1"/>
    <col min="11" max="11" width="8.453125" style="4" customWidth="1"/>
    <col min="12" max="12" width="7.26953125" style="4" customWidth="1"/>
    <col min="13" max="13" width="9.81640625" style="4" customWidth="1"/>
    <col min="14" max="14" width="7.7265625" style="4" customWidth="1"/>
    <col min="15" max="15" width="12" style="4" customWidth="1"/>
    <col min="16" max="16" width="7" style="4" customWidth="1"/>
    <col min="17" max="17" width="9.26953125" style="4" customWidth="1"/>
    <col min="18" max="18" width="10.26953125" style="4" customWidth="1"/>
    <col min="19" max="25" width="7.81640625" style="4" customWidth="1"/>
    <col min="26" max="28" width="9.7265625" style="4" customWidth="1"/>
    <col min="29" max="29" width="12.26953125" style="4" customWidth="1"/>
    <col min="30" max="30" width="10.7265625" style="4" customWidth="1"/>
    <col min="31" max="33" width="9.1796875" style="4"/>
    <col min="34" max="34" width="11.453125" style="4" customWidth="1"/>
    <col min="35" max="35" width="28.1796875" style="4" customWidth="1"/>
    <col min="36" max="36" width="25.1796875" style="4" customWidth="1"/>
    <col min="37" max="37" width="12" style="4" bestFit="1" customWidth="1"/>
    <col min="38" max="38" width="12.1796875" style="4" bestFit="1" customWidth="1"/>
    <col min="39" max="39" width="6.1796875" style="4" bestFit="1" customWidth="1"/>
    <col min="40" max="40" width="9.81640625" style="4" bestFit="1" customWidth="1"/>
    <col min="41" max="41" width="13.1796875" style="4" bestFit="1" customWidth="1"/>
    <col min="42" max="16384" width="9.1796875" style="4"/>
  </cols>
  <sheetData>
    <row r="1" spans="1:41" ht="14">
      <c r="A1" s="10"/>
      <c r="B1" s="3" t="s">
        <v>1507</v>
      </c>
      <c r="C1" s="192">
        <f>_FormulaHelpers_!B43</f>
        <v>0</v>
      </c>
      <c r="D1" s="193"/>
      <c r="E1" s="193"/>
      <c r="F1" s="193"/>
      <c r="G1" s="193"/>
      <c r="H1" s="193"/>
      <c r="I1" s="193"/>
      <c r="J1" s="193"/>
      <c r="K1" s="193"/>
      <c r="L1" s="194"/>
      <c r="M1" s="185"/>
      <c r="N1" s="186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41" ht="14">
      <c r="A2" s="11"/>
      <c r="B2" s="3" t="s">
        <v>1508</v>
      </c>
      <c r="C2" s="179">
        <f>_FormulaHelpers_!B44</f>
        <v>0</v>
      </c>
      <c r="D2" s="180"/>
      <c r="E2" s="180"/>
      <c r="F2" s="180"/>
      <c r="G2" s="180"/>
      <c r="H2" s="180"/>
      <c r="I2" s="180"/>
      <c r="J2" s="180"/>
      <c r="K2" s="180"/>
      <c r="L2" s="181"/>
      <c r="M2" s="187"/>
      <c r="N2" s="188"/>
    </row>
    <row r="3" spans="1:41" ht="14">
      <c r="A3" s="11"/>
      <c r="B3" s="3" t="s">
        <v>1794</v>
      </c>
      <c r="C3" s="179">
        <f>_FormulaHelpers_!B45</f>
        <v>0</v>
      </c>
      <c r="D3" s="180"/>
      <c r="E3" s="180"/>
      <c r="F3" s="180"/>
      <c r="G3" s="180"/>
      <c r="H3" s="180"/>
      <c r="I3" s="181"/>
      <c r="J3" s="3" t="s">
        <v>1510</v>
      </c>
      <c r="K3" s="191" t="str">
        <f>_FormulaHelpers_!B48</f>
        <v>Base</v>
      </c>
      <c r="L3" s="191"/>
      <c r="M3" s="187"/>
      <c r="N3" s="188"/>
    </row>
    <row r="4" spans="1:41" ht="14">
      <c r="A4" s="12"/>
      <c r="B4" s="3" t="s">
        <v>1509</v>
      </c>
      <c r="C4" s="182">
        <f>_FormulaHelpers_!B46</f>
        <v>45699</v>
      </c>
      <c r="D4" s="183"/>
      <c r="E4" s="183"/>
      <c r="F4" s="183"/>
      <c r="G4" s="183"/>
      <c r="H4" s="183"/>
      <c r="I4" s="184"/>
      <c r="J4" s="3" t="s">
        <v>1795</v>
      </c>
      <c r="K4" s="191" t="str">
        <f>_FormulaHelpers_!B52</f>
        <v>Normal</v>
      </c>
      <c r="L4" s="191"/>
      <c r="M4" s="189"/>
      <c r="N4" s="190"/>
    </row>
    <row r="5" spans="1:41" ht="18.75" customHeight="1">
      <c r="A5" s="178" t="s">
        <v>947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40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</row>
    <row r="7" spans="1:41" s="15" customFormat="1" ht="15" customHeight="1">
      <c r="A7" s="172" t="s">
        <v>1922</v>
      </c>
      <c r="B7" s="172" t="s">
        <v>1511</v>
      </c>
      <c r="C7" s="172" t="s">
        <v>2240</v>
      </c>
      <c r="D7" s="172" t="s">
        <v>1852</v>
      </c>
      <c r="E7" s="172" t="s">
        <v>1734</v>
      </c>
      <c r="F7" s="172" t="s">
        <v>985</v>
      </c>
      <c r="G7" s="172" t="s">
        <v>2230</v>
      </c>
      <c r="H7" s="173" t="s">
        <v>2152</v>
      </c>
      <c r="I7" s="172" t="s">
        <v>1512</v>
      </c>
      <c r="J7" s="172" t="s">
        <v>2238</v>
      </c>
      <c r="K7" s="172" t="s">
        <v>2264</v>
      </c>
      <c r="L7" s="172"/>
      <c r="M7" s="172" t="s">
        <v>986</v>
      </c>
      <c r="N7" s="172" t="s">
        <v>1602</v>
      </c>
      <c r="O7" s="172" t="s">
        <v>1883</v>
      </c>
      <c r="P7" s="172" t="s">
        <v>988</v>
      </c>
      <c r="Q7" s="172" t="s">
        <v>990</v>
      </c>
      <c r="R7" s="173" t="s">
        <v>991</v>
      </c>
      <c r="S7" s="172" t="s">
        <v>1888</v>
      </c>
      <c r="T7" s="172" t="s">
        <v>1042</v>
      </c>
      <c r="U7" s="172" t="s">
        <v>1187</v>
      </c>
      <c r="V7" s="172" t="s">
        <v>995</v>
      </c>
      <c r="W7" s="172" t="s">
        <v>997</v>
      </c>
      <c r="X7" s="172"/>
      <c r="Y7" s="172"/>
      <c r="Z7" s="172" t="s">
        <v>998</v>
      </c>
      <c r="AA7" s="172"/>
      <c r="AB7" s="172"/>
      <c r="AC7" s="172" t="s">
        <v>1002</v>
      </c>
      <c r="AD7" s="172"/>
      <c r="AE7" s="172"/>
      <c r="AF7" s="172" t="s">
        <v>1005</v>
      </c>
      <c r="AG7" s="172"/>
      <c r="AH7" s="172"/>
      <c r="AI7" s="172" t="s">
        <v>12</v>
      </c>
      <c r="AJ7" s="168" t="s">
        <v>2223</v>
      </c>
      <c r="AK7" s="64"/>
      <c r="AL7" s="64"/>
      <c r="AM7" s="64"/>
      <c r="AN7" s="64"/>
      <c r="AO7" s="64"/>
    </row>
    <row r="8" spans="1:41" s="15" customFormat="1" ht="15" customHeight="1">
      <c r="A8" s="172"/>
      <c r="B8" s="172"/>
      <c r="C8" s="172"/>
      <c r="D8" s="172"/>
      <c r="E8" s="172"/>
      <c r="F8" s="172"/>
      <c r="G8" s="172"/>
      <c r="H8" s="177"/>
      <c r="I8" s="172"/>
      <c r="J8" s="172"/>
      <c r="K8" s="172" t="s">
        <v>2167</v>
      </c>
      <c r="L8" s="172" t="s">
        <v>2166</v>
      </c>
      <c r="M8" s="172"/>
      <c r="N8" s="172"/>
      <c r="O8" s="172"/>
      <c r="P8" s="172"/>
      <c r="Q8" s="172"/>
      <c r="R8" s="177"/>
      <c r="S8" s="172"/>
      <c r="T8" s="172"/>
      <c r="U8" s="172"/>
      <c r="V8" s="172"/>
      <c r="W8" s="172" t="s">
        <v>995</v>
      </c>
      <c r="X8" s="172" t="s">
        <v>999</v>
      </c>
      <c r="Y8" s="172" t="s">
        <v>1001</v>
      </c>
      <c r="Z8" s="172" t="s">
        <v>1000</v>
      </c>
      <c r="AA8" s="172" t="s">
        <v>999</v>
      </c>
      <c r="AB8" s="172" t="s">
        <v>1001</v>
      </c>
      <c r="AC8" s="172" t="s">
        <v>1000</v>
      </c>
      <c r="AD8" s="172" t="s">
        <v>999</v>
      </c>
      <c r="AE8" s="172" t="s">
        <v>1001</v>
      </c>
      <c r="AF8" s="172" t="s">
        <v>1000</v>
      </c>
      <c r="AG8" s="172" t="s">
        <v>999</v>
      </c>
      <c r="AH8" s="172" t="s">
        <v>1001</v>
      </c>
      <c r="AI8" s="172"/>
      <c r="AJ8" s="169"/>
      <c r="AK8" s="65" t="s">
        <v>2857</v>
      </c>
      <c r="AL8" s="66" t="s">
        <v>2285</v>
      </c>
      <c r="AM8" s="65" t="s">
        <v>2295</v>
      </c>
      <c r="AN8" s="66" t="s">
        <v>2296</v>
      </c>
      <c r="AO8" s="65" t="s">
        <v>2297</v>
      </c>
    </row>
    <row r="9" spans="1:41" s="15" customFormat="1" ht="15" customHeight="1">
      <c r="A9" s="172"/>
      <c r="B9" s="172"/>
      <c r="C9" s="172"/>
      <c r="D9" s="172"/>
      <c r="E9" s="172"/>
      <c r="F9" s="172"/>
      <c r="G9" s="172"/>
      <c r="H9" s="174"/>
      <c r="I9" s="172"/>
      <c r="J9" s="172"/>
      <c r="K9" s="172"/>
      <c r="L9" s="172"/>
      <c r="M9" s="172"/>
      <c r="N9" s="172"/>
      <c r="O9" s="172"/>
      <c r="P9" s="172"/>
      <c r="Q9" s="172"/>
      <c r="R9" s="174"/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  <c r="AG9" s="172"/>
      <c r="AH9" s="172"/>
      <c r="AI9" s="172"/>
      <c r="AJ9" s="170"/>
      <c r="AK9" s="62"/>
      <c r="AL9" s="62"/>
      <c r="AM9" s="62"/>
      <c r="AN9" s="62"/>
      <c r="AO9" s="62"/>
    </row>
    <row r="10" spans="1:41" ht="15" customHeight="1">
      <c r="A10" s="13" t="s">
        <v>1853</v>
      </c>
      <c r="B10" s="13" t="s">
        <v>1862</v>
      </c>
      <c r="C10" s="13" t="s">
        <v>2269</v>
      </c>
      <c r="D10" s="13" t="s">
        <v>1859</v>
      </c>
      <c r="E10" s="13" t="s">
        <v>1860</v>
      </c>
      <c r="F10" s="13" t="s">
        <v>1861</v>
      </c>
      <c r="G10" s="13" t="s">
        <v>2231</v>
      </c>
      <c r="H10" s="13" t="s">
        <v>2153</v>
      </c>
      <c r="I10" s="13" t="s">
        <v>1854</v>
      </c>
      <c r="J10" s="14" t="s">
        <v>1354</v>
      </c>
      <c r="K10" s="38" t="s">
        <v>2255</v>
      </c>
      <c r="L10" s="30" t="s">
        <v>5090</v>
      </c>
      <c r="M10" s="14" t="s">
        <v>987</v>
      </c>
      <c r="N10" s="14" t="s">
        <v>4693</v>
      </c>
      <c r="O10" s="16" t="s">
        <v>1915</v>
      </c>
      <c r="P10" s="16" t="s">
        <v>989</v>
      </c>
      <c r="Q10" s="16" t="s">
        <v>992</v>
      </c>
      <c r="R10" s="16" t="s">
        <v>993</v>
      </c>
      <c r="S10" s="16" t="s">
        <v>1889</v>
      </c>
      <c r="T10" s="14" t="s">
        <v>1041</v>
      </c>
      <c r="U10" s="14" t="s">
        <v>994</v>
      </c>
      <c r="V10" s="14" t="s">
        <v>996</v>
      </c>
      <c r="W10" s="14" t="s">
        <v>5091</v>
      </c>
      <c r="X10" s="14" t="s">
        <v>5092</v>
      </c>
      <c r="Y10" s="14" t="s">
        <v>5093</v>
      </c>
      <c r="Z10" s="14" t="s">
        <v>5094</v>
      </c>
      <c r="AA10" s="14" t="s">
        <v>5095</v>
      </c>
      <c r="AB10" s="14" t="s">
        <v>5096</v>
      </c>
      <c r="AC10" s="14" t="s">
        <v>1003</v>
      </c>
      <c r="AD10" s="14" t="s">
        <v>1004</v>
      </c>
      <c r="AE10" s="14" t="s">
        <v>5097</v>
      </c>
      <c r="AF10" s="14" t="s">
        <v>5098</v>
      </c>
      <c r="AG10" s="14" t="s">
        <v>5099</v>
      </c>
      <c r="AH10" s="14" t="s">
        <v>5100</v>
      </c>
      <c r="AI10" s="14" t="s">
        <v>571</v>
      </c>
      <c r="AJ10" s="56" t="s">
        <v>2224</v>
      </c>
      <c r="AK10" s="61"/>
      <c r="AL10" s="61"/>
      <c r="AM10" s="61"/>
      <c r="AN10" s="61"/>
      <c r="AO10" s="61"/>
    </row>
    <row r="12" spans="1:41" ht="13">
      <c r="A12" s="6"/>
    </row>
    <row r="13" spans="1:41">
      <c r="A13" s="7"/>
    </row>
    <row r="14" spans="1:41">
      <c r="A14" s="7"/>
    </row>
    <row r="15" spans="1:41">
      <c r="A15" s="7"/>
    </row>
    <row r="16" spans="1:41">
      <c r="A16" s="7"/>
    </row>
    <row r="20" spans="1:1" customFormat="1"/>
    <row r="21" spans="1:1" customFormat="1"/>
    <row r="22" spans="1:1" customFormat="1"/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</sheetData>
  <protectedRanges>
    <protectedRange sqref="AJ7:AJ10" name="Range1_1"/>
  </protectedRanges>
  <mergeCells count="49">
    <mergeCell ref="H7:H9"/>
    <mergeCell ref="AC7:AE7"/>
    <mergeCell ref="AC8:AC9"/>
    <mergeCell ref="AD8:AD9"/>
    <mergeCell ref="AE8:AE9"/>
    <mergeCell ref="T7:T9"/>
    <mergeCell ref="U7:U9"/>
    <mergeCell ref="Z7:AB7"/>
    <mergeCell ref="W7:Y7"/>
    <mergeCell ref="W8:W9"/>
    <mergeCell ref="Y8:Y9"/>
    <mergeCell ref="AA8:AA9"/>
    <mergeCell ref="AB8:AB9"/>
    <mergeCell ref="Z8:Z9"/>
    <mergeCell ref="AJ7:AJ9"/>
    <mergeCell ref="AF7:AH7"/>
    <mergeCell ref="AF8:AF9"/>
    <mergeCell ref="AG8:AG9"/>
    <mergeCell ref="AH8:AH9"/>
    <mergeCell ref="AI7:AI9"/>
    <mergeCell ref="P7:P9"/>
    <mergeCell ref="O7:O9"/>
    <mergeCell ref="K7:L7"/>
    <mergeCell ref="Q7:Q9"/>
    <mergeCell ref="X8:X9"/>
    <mergeCell ref="A5:N5"/>
    <mergeCell ref="C3:I3"/>
    <mergeCell ref="C4:I4"/>
    <mergeCell ref="M1:N4"/>
    <mergeCell ref="K3:L3"/>
    <mergeCell ref="K4:L4"/>
    <mergeCell ref="C1:L1"/>
    <mergeCell ref="C2:L2"/>
    <mergeCell ref="E7:E9"/>
    <mergeCell ref="G7:G9"/>
    <mergeCell ref="I7:I9"/>
    <mergeCell ref="V7:V9"/>
    <mergeCell ref="A7:A9"/>
    <mergeCell ref="B7:B9"/>
    <mergeCell ref="C7:C9"/>
    <mergeCell ref="D7:D9"/>
    <mergeCell ref="F7:F9"/>
    <mergeCell ref="K8:K9"/>
    <mergeCell ref="L8:L9"/>
    <mergeCell ref="J7:J9"/>
    <mergeCell ref="M7:M9"/>
    <mergeCell ref="N7:N9"/>
    <mergeCell ref="R7:R9"/>
    <mergeCell ref="S7:S9"/>
  </mergeCells>
  <phoneticPr fontId="2" type="noConversion"/>
  <dataValidations disablePrompts="1" count="2">
    <dataValidation type="list" allowBlank="1" showInputMessage="1" showErrorMessage="1" sqref="AP10:IN10" xr:uid="{00000000-0002-0000-0F00-000000000000}">
      <formula1>AP13:AP325</formula1>
    </dataValidation>
    <dataValidation type="list" allowBlank="1" showInputMessage="1" showErrorMessage="1" sqref="IO10:IV10" xr:uid="{00000000-0002-0000-0F00-000001000000}">
      <formula1>A13:IO325</formula1>
    </dataValidation>
  </dataValidations>
  <pageMargins left="0.75" right="0.75" top="1" bottom="1" header="0.5" footer="0.5"/>
  <pageSetup scale="31" fitToHeight="0" orientation="landscape" r:id="rId1"/>
  <headerFooter alignWithMargins="0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D325"/>
  <sheetViews>
    <sheetView workbookViewId="0">
      <pane xSplit="1" ySplit="9" topLeftCell="I10" activePane="bottomRight" state="frozen"/>
      <selection pane="topRight" activeCell="B1" sqref="B1"/>
      <selection pane="bottomLeft" activeCell="A10" sqref="A10"/>
      <selection pane="bottomRight" activeCell="P11" sqref="P11"/>
    </sheetView>
  </sheetViews>
  <sheetFormatPr defaultColWidth="9.1796875" defaultRowHeight="12.5"/>
  <cols>
    <col min="1" max="1" width="20" style="4" customWidth="1"/>
    <col min="2" max="2" width="13.26953125" style="4" customWidth="1"/>
    <col min="3" max="3" width="11.26953125" style="4" customWidth="1"/>
    <col min="4" max="4" width="18" style="4" customWidth="1"/>
    <col min="5" max="5" width="14.453125" style="4" customWidth="1"/>
    <col min="6" max="6" width="13.54296875" style="4" customWidth="1"/>
    <col min="7" max="7" width="25.1796875" style="4" customWidth="1"/>
    <col min="8" max="8" width="11.26953125" style="4" customWidth="1"/>
    <col min="9" max="9" width="20.7265625" style="4" customWidth="1"/>
    <col min="10" max="10" width="9.26953125" style="4" customWidth="1"/>
    <col min="11" max="11" width="9.54296875" style="4" customWidth="1"/>
    <col min="12" max="14" width="10.7265625" style="4" customWidth="1"/>
    <col min="15" max="15" width="8.7265625" style="4" customWidth="1"/>
    <col min="16" max="16" width="11" style="4" customWidth="1"/>
    <col min="17" max="17" width="12.453125" style="4" customWidth="1"/>
    <col min="18" max="18" width="16.26953125" style="4" customWidth="1"/>
    <col min="19" max="19" width="15.7265625" style="4" customWidth="1"/>
    <col min="20" max="20" width="17.26953125" style="4" customWidth="1"/>
    <col min="21" max="21" width="7.81640625" style="4" customWidth="1"/>
    <col min="22" max="22" width="12.26953125" style="4" customWidth="1"/>
    <col min="23" max="23" width="8.54296875" style="4" customWidth="1"/>
    <col min="24" max="24" width="22.453125" style="4" customWidth="1"/>
    <col min="25" max="25" width="25.54296875" style="4" customWidth="1"/>
    <col min="26" max="26" width="12" style="4" bestFit="1" customWidth="1"/>
    <col min="27" max="27" width="12.1796875" style="4" bestFit="1" customWidth="1"/>
    <col min="28" max="28" width="10.1796875" style="4" customWidth="1"/>
    <col min="29" max="29" width="12.7265625" style="4" customWidth="1"/>
    <col min="30" max="30" width="28.453125" style="4" customWidth="1"/>
    <col min="31" max="16384" width="9.1796875" style="4"/>
  </cols>
  <sheetData>
    <row r="1" spans="1:30" ht="14">
      <c r="A1" s="10"/>
      <c r="B1" s="3" t="s">
        <v>1507</v>
      </c>
      <c r="C1" s="192">
        <f>_FormulaHelpers_!B43</f>
        <v>0</v>
      </c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4"/>
      <c r="Q1" s="185"/>
      <c r="R1" s="186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30" ht="14">
      <c r="A2" s="11"/>
      <c r="B2" s="3" t="s">
        <v>1508</v>
      </c>
      <c r="C2" s="179">
        <f>_FormulaHelpers_!B44</f>
        <v>0</v>
      </c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1"/>
      <c r="Q2" s="187"/>
      <c r="R2" s="188"/>
    </row>
    <row r="3" spans="1:30" ht="14">
      <c r="A3" s="11"/>
      <c r="B3" s="3" t="s">
        <v>1794</v>
      </c>
      <c r="C3" s="179">
        <f>_FormulaHelpers_!B45</f>
        <v>0</v>
      </c>
      <c r="D3" s="180"/>
      <c r="E3" s="180"/>
      <c r="F3" s="180"/>
      <c r="G3" s="180"/>
      <c r="H3" s="180"/>
      <c r="I3" s="180"/>
      <c r="J3" s="180"/>
      <c r="K3" s="180"/>
      <c r="L3" s="180"/>
      <c r="M3" s="181"/>
      <c r="N3" s="3" t="s">
        <v>1510</v>
      </c>
      <c r="O3" s="191" t="str">
        <f>_FormulaHelpers_!B48</f>
        <v>Base</v>
      </c>
      <c r="P3" s="191"/>
      <c r="Q3" s="187"/>
      <c r="R3" s="188"/>
    </row>
    <row r="4" spans="1:30" ht="14">
      <c r="A4" s="12"/>
      <c r="B4" s="3" t="s">
        <v>1509</v>
      </c>
      <c r="C4" s="182">
        <f>_FormulaHelpers_!B46</f>
        <v>45699</v>
      </c>
      <c r="D4" s="183"/>
      <c r="E4" s="183"/>
      <c r="F4" s="183"/>
      <c r="G4" s="183"/>
      <c r="H4" s="183"/>
      <c r="I4" s="183"/>
      <c r="J4" s="183"/>
      <c r="K4" s="183"/>
      <c r="L4" s="183"/>
      <c r="M4" s="184"/>
      <c r="N4" s="3" t="s">
        <v>1795</v>
      </c>
      <c r="O4" s="191" t="str">
        <f>_FormulaHelpers_!B52</f>
        <v>Normal</v>
      </c>
      <c r="P4" s="191"/>
      <c r="Q4" s="189"/>
      <c r="R4" s="190"/>
    </row>
    <row r="5" spans="1:30" ht="18.75" customHeight="1">
      <c r="A5" s="178" t="s">
        <v>244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40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7" spans="1:30" customFormat="1" ht="15" customHeight="1">
      <c r="A7" s="172" t="s">
        <v>368</v>
      </c>
      <c r="B7" s="172"/>
      <c r="C7" s="172"/>
      <c r="D7" s="172"/>
      <c r="E7" s="172"/>
      <c r="F7" s="172"/>
      <c r="G7" s="172"/>
      <c r="H7" s="172" t="s">
        <v>375</v>
      </c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 t="s">
        <v>12</v>
      </c>
      <c r="Y7" s="168" t="s">
        <v>2223</v>
      </c>
      <c r="Z7" s="64"/>
      <c r="AA7" s="64"/>
      <c r="AB7" s="64"/>
      <c r="AC7" s="64"/>
      <c r="AD7" s="64"/>
    </row>
    <row r="8" spans="1:30" customFormat="1" ht="15" customHeight="1">
      <c r="A8" s="172" t="s">
        <v>1576</v>
      </c>
      <c r="B8" s="172" t="s">
        <v>365</v>
      </c>
      <c r="C8" s="172" t="s">
        <v>366</v>
      </c>
      <c r="D8" s="173" t="s">
        <v>2230</v>
      </c>
      <c r="E8" s="173" t="s">
        <v>2152</v>
      </c>
      <c r="F8" s="172" t="s">
        <v>367</v>
      </c>
      <c r="G8" s="172" t="s">
        <v>1512</v>
      </c>
      <c r="H8" s="172" t="s">
        <v>1955</v>
      </c>
      <c r="I8" s="172" t="s">
        <v>370</v>
      </c>
      <c r="J8" s="172" t="s">
        <v>372</v>
      </c>
      <c r="K8" s="172" t="s">
        <v>376</v>
      </c>
      <c r="L8" s="172"/>
      <c r="M8" s="172"/>
      <c r="N8" s="172"/>
      <c r="O8" s="172" t="s">
        <v>2018</v>
      </c>
      <c r="P8" s="172"/>
      <c r="Q8" s="172"/>
      <c r="R8" s="172"/>
      <c r="S8" s="172"/>
      <c r="T8" s="172"/>
      <c r="U8" s="45"/>
      <c r="V8" s="45"/>
      <c r="W8" s="45"/>
      <c r="X8" s="172"/>
      <c r="Y8" s="169"/>
      <c r="Z8" s="65" t="s">
        <v>2857</v>
      </c>
      <c r="AA8" s="66" t="s">
        <v>2285</v>
      </c>
      <c r="AB8" s="65" t="s">
        <v>2295</v>
      </c>
      <c r="AC8" s="66" t="s">
        <v>2296</v>
      </c>
      <c r="AD8" s="65" t="s">
        <v>2297</v>
      </c>
    </row>
    <row r="9" spans="1:30" customFormat="1" ht="15" customHeight="1">
      <c r="A9" s="172"/>
      <c r="B9" s="172"/>
      <c r="C9" s="172"/>
      <c r="D9" s="174"/>
      <c r="E9" s="174"/>
      <c r="F9" s="172"/>
      <c r="G9" s="172"/>
      <c r="H9" s="172"/>
      <c r="I9" s="172"/>
      <c r="J9" s="172"/>
      <c r="K9" s="27" t="s">
        <v>377</v>
      </c>
      <c r="L9" s="27" t="s">
        <v>1353</v>
      </c>
      <c r="M9" s="27" t="s">
        <v>374</v>
      </c>
      <c r="N9" s="27" t="s">
        <v>378</v>
      </c>
      <c r="O9" s="27" t="s">
        <v>377</v>
      </c>
      <c r="P9" s="27" t="s">
        <v>1353</v>
      </c>
      <c r="Q9" s="27" t="s">
        <v>2019</v>
      </c>
      <c r="R9" s="27" t="s">
        <v>2021</v>
      </c>
      <c r="S9" s="27" t="s">
        <v>2022</v>
      </c>
      <c r="T9" s="27" t="s">
        <v>2020</v>
      </c>
      <c r="U9" s="27" t="s">
        <v>380</v>
      </c>
      <c r="V9" s="27" t="s">
        <v>381</v>
      </c>
      <c r="W9" s="27" t="s">
        <v>382</v>
      </c>
      <c r="X9" s="172"/>
      <c r="Y9" s="170"/>
      <c r="Z9" s="62"/>
      <c r="AA9" s="62"/>
      <c r="AB9" s="62"/>
      <c r="AC9" s="62"/>
      <c r="AD9" s="62"/>
    </row>
    <row r="10" spans="1:30" customFormat="1" ht="15" customHeight="1">
      <c r="A10" s="13" t="s">
        <v>1853</v>
      </c>
      <c r="B10" s="14" t="s">
        <v>2274</v>
      </c>
      <c r="C10" s="30" t="s">
        <v>2275</v>
      </c>
      <c r="D10" s="13" t="s">
        <v>2231</v>
      </c>
      <c r="E10" s="13" t="s">
        <v>2153</v>
      </c>
      <c r="F10" s="13" t="s">
        <v>1861</v>
      </c>
      <c r="G10" s="13" t="s">
        <v>1854</v>
      </c>
      <c r="H10" s="42" t="s">
        <v>369</v>
      </c>
      <c r="I10" s="42" t="s">
        <v>371</v>
      </c>
      <c r="J10" s="42" t="s">
        <v>373</v>
      </c>
      <c r="K10" s="42" t="s">
        <v>5074</v>
      </c>
      <c r="L10" s="42" t="s">
        <v>5075</v>
      </c>
      <c r="M10" s="42" t="s">
        <v>5076</v>
      </c>
      <c r="N10" s="43" t="s">
        <v>5077</v>
      </c>
      <c r="O10" s="42" t="s">
        <v>5078</v>
      </c>
      <c r="P10" s="42" t="s">
        <v>5079</v>
      </c>
      <c r="Q10" s="43" t="s">
        <v>5080</v>
      </c>
      <c r="R10" s="43" t="s">
        <v>5081</v>
      </c>
      <c r="S10" s="43" t="s">
        <v>5083</v>
      </c>
      <c r="T10" s="43" t="s">
        <v>5082</v>
      </c>
      <c r="U10" s="44" t="s">
        <v>379</v>
      </c>
      <c r="V10" s="49" t="s">
        <v>2129</v>
      </c>
      <c r="W10" s="28" t="s">
        <v>383</v>
      </c>
      <c r="X10" s="34" t="s">
        <v>571</v>
      </c>
      <c r="Y10" s="56" t="s">
        <v>2224</v>
      </c>
      <c r="Z10" s="61"/>
      <c r="AA10" s="61"/>
      <c r="AB10" s="61"/>
      <c r="AC10" s="61"/>
      <c r="AD10" s="61"/>
    </row>
    <row r="11" spans="1:30">
      <c r="D11" s="13"/>
    </row>
    <row r="12" spans="1:30" ht="13">
      <c r="A12" s="6"/>
    </row>
    <row r="13" spans="1:30">
      <c r="A13" s="7"/>
    </row>
    <row r="14" spans="1:30">
      <c r="A14" s="7"/>
    </row>
    <row r="15" spans="1:30">
      <c r="A15" s="7"/>
    </row>
    <row r="16" spans="1:30">
      <c r="A16" s="7"/>
    </row>
    <row r="20" spans="1:1" customFormat="1"/>
    <row r="21" spans="1:1" customFormat="1"/>
    <row r="22" spans="1:1" customFormat="1"/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</sheetData>
  <protectedRanges>
    <protectedRange sqref="Y7:Y10" name="Range1_1"/>
  </protectedRanges>
  <mergeCells count="24">
    <mergeCell ref="Y7:Y9"/>
    <mergeCell ref="X7:X9"/>
    <mergeCell ref="H8:H9"/>
    <mergeCell ref="I8:I9"/>
    <mergeCell ref="K8:N8"/>
    <mergeCell ref="J8:J9"/>
    <mergeCell ref="O8:T8"/>
    <mergeCell ref="H7:W7"/>
    <mergeCell ref="A5:R5"/>
    <mergeCell ref="C3:M3"/>
    <mergeCell ref="C4:M4"/>
    <mergeCell ref="Q1:R4"/>
    <mergeCell ref="O3:P3"/>
    <mergeCell ref="O4:P4"/>
    <mergeCell ref="C2:P2"/>
    <mergeCell ref="C1:P1"/>
    <mergeCell ref="A7:G7"/>
    <mergeCell ref="A8:A9"/>
    <mergeCell ref="B8:B9"/>
    <mergeCell ref="C8:C9"/>
    <mergeCell ref="D8:D9"/>
    <mergeCell ref="F8:F9"/>
    <mergeCell ref="G8:G9"/>
    <mergeCell ref="E8:E9"/>
  </mergeCells>
  <phoneticPr fontId="2" type="noConversion"/>
  <pageMargins left="0.75" right="0.75" top="1" bottom="1" header="0.5" footer="0.5"/>
  <pageSetup scale="31" fitToHeight="0" orientation="landscape" r:id="rId1"/>
  <headerFooter alignWithMargins="0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N325"/>
  <sheetViews>
    <sheetView zoomScaleNormal="100" workbookViewId="0">
      <pane xSplit="1" ySplit="9" topLeftCell="N10" activePane="bottomRight" state="frozen"/>
      <selection pane="topRight" activeCell="B1" sqref="B1"/>
      <selection pane="bottomLeft" activeCell="A10" sqref="A10"/>
      <selection pane="bottomRight" activeCell="AA10" sqref="AA10"/>
    </sheetView>
  </sheetViews>
  <sheetFormatPr defaultColWidth="9.1796875" defaultRowHeight="12.5"/>
  <cols>
    <col min="1" max="1" width="20" style="4" customWidth="1"/>
    <col min="2" max="2" width="13.26953125" style="4" customWidth="1"/>
    <col min="3" max="3" width="11.26953125" style="4" customWidth="1"/>
    <col min="4" max="4" width="18" style="4" customWidth="1"/>
    <col min="5" max="5" width="14.7265625" style="4" customWidth="1"/>
    <col min="6" max="6" width="13.54296875" style="4" customWidth="1"/>
    <col min="7" max="7" width="25.1796875" style="4" customWidth="1"/>
    <col min="8" max="8" width="11.26953125" style="4" customWidth="1"/>
    <col min="9" max="9" width="16.54296875" style="4" customWidth="1"/>
    <col min="10" max="10" width="15" style="4" customWidth="1"/>
    <col min="11" max="11" width="18.453125" style="4" customWidth="1"/>
    <col min="12" max="12" width="15" style="4" customWidth="1"/>
    <col min="13" max="13" width="9.54296875" style="4" customWidth="1"/>
    <col min="14" max="14" width="14.81640625" style="4" customWidth="1"/>
    <col min="15" max="15" width="10.7265625" style="4" customWidth="1"/>
    <col min="16" max="16" width="19.1796875" style="4" customWidth="1"/>
    <col min="17" max="17" width="13.453125" style="4" customWidth="1"/>
    <col min="18" max="18" width="14.26953125" style="4" customWidth="1"/>
    <col min="19" max="19" width="17" style="4" customWidth="1"/>
    <col min="20" max="20" width="16.26953125" style="4" customWidth="1"/>
    <col min="21" max="21" width="15.7265625" style="4" customWidth="1"/>
    <col min="22" max="22" width="13.26953125" style="4" customWidth="1"/>
    <col min="23" max="23" width="7.81640625" style="4" customWidth="1"/>
    <col min="24" max="24" width="16.7265625" style="4" customWidth="1"/>
    <col min="25" max="25" width="14" style="4" customWidth="1"/>
    <col min="26" max="26" width="13.453125" style="4" customWidth="1"/>
    <col min="27" max="27" width="16.81640625" style="4" customWidth="1"/>
    <col min="28" max="28" width="12.26953125" style="4" customWidth="1"/>
    <col min="29" max="29" width="8" style="4" customWidth="1"/>
    <col min="30" max="30" width="16.54296875" style="4" customWidth="1"/>
    <col min="31" max="31" width="11.81640625" style="4" customWidth="1"/>
    <col min="32" max="32" width="16.26953125" style="4" customWidth="1"/>
    <col min="33" max="33" width="25.7265625" style="4" customWidth="1"/>
    <col min="34" max="34" width="23" style="4" customWidth="1"/>
    <col min="35" max="35" width="32.7265625" style="4" customWidth="1"/>
    <col min="36" max="36" width="21.81640625" style="4" customWidth="1"/>
    <col min="37" max="37" width="17.7265625" style="4" customWidth="1"/>
    <col min="38" max="38" width="28.453125" style="4" customWidth="1"/>
    <col min="39" max="39" width="11.7265625" style="4" bestFit="1" customWidth="1"/>
    <col min="40" max="40" width="20.7265625" style="4" customWidth="1"/>
    <col min="41" max="16384" width="9.1796875" style="4"/>
  </cols>
  <sheetData>
    <row r="1" spans="1:40" ht="14">
      <c r="A1" s="10"/>
      <c r="B1" s="3" t="s">
        <v>1507</v>
      </c>
      <c r="C1" s="192">
        <f>_FormulaHelpers_!B43</f>
        <v>0</v>
      </c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4"/>
      <c r="S1" s="185"/>
      <c r="T1" s="186"/>
      <c r="U1" s="39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pans="1:40" ht="14">
      <c r="A2" s="11"/>
      <c r="B2" s="3" t="s">
        <v>1508</v>
      </c>
      <c r="C2" s="179">
        <f>_FormulaHelpers_!B44</f>
        <v>0</v>
      </c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1"/>
      <c r="S2" s="187"/>
      <c r="T2" s="188"/>
      <c r="U2" s="39"/>
    </row>
    <row r="3" spans="1:40" ht="14">
      <c r="A3" s="11"/>
      <c r="B3" s="3" t="s">
        <v>1794</v>
      </c>
      <c r="C3" s="179">
        <f>_FormulaHelpers_!B45</f>
        <v>0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1"/>
      <c r="P3" s="3" t="s">
        <v>1510</v>
      </c>
      <c r="Q3" s="191" t="str">
        <f>_FormulaHelpers_!B48</f>
        <v>Base</v>
      </c>
      <c r="R3" s="191"/>
      <c r="S3" s="187"/>
      <c r="T3" s="188"/>
      <c r="U3" s="39"/>
    </row>
    <row r="4" spans="1:40" ht="14">
      <c r="A4" s="12"/>
      <c r="B4" s="3" t="s">
        <v>1509</v>
      </c>
      <c r="C4" s="182">
        <f>_FormulaHelpers_!B46</f>
        <v>45699</v>
      </c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4"/>
      <c r="P4" s="3" t="s">
        <v>1795</v>
      </c>
      <c r="Q4" s="191" t="str">
        <f>_FormulaHelpers_!B52</f>
        <v>Normal</v>
      </c>
      <c r="R4" s="191"/>
      <c r="S4" s="189"/>
      <c r="T4" s="190"/>
      <c r="U4" s="39"/>
    </row>
    <row r="5" spans="1:40" ht="18.75" customHeight="1">
      <c r="A5" s="178" t="s">
        <v>2027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40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</row>
    <row r="7" spans="1:40" customFormat="1" ht="15" customHeight="1">
      <c r="A7" s="172" t="s">
        <v>368</v>
      </c>
      <c r="B7" s="172"/>
      <c r="C7" s="172"/>
      <c r="D7" s="172"/>
      <c r="E7" s="172"/>
      <c r="F7" s="172"/>
      <c r="G7" s="172"/>
      <c r="H7" s="172" t="s">
        <v>375</v>
      </c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222" t="s">
        <v>4836</v>
      </c>
      <c r="AE7" s="223"/>
      <c r="AF7" s="223"/>
      <c r="AG7" s="224"/>
      <c r="AH7" s="172" t="s">
        <v>12</v>
      </c>
      <c r="AI7" s="168" t="s">
        <v>2223</v>
      </c>
      <c r="AJ7" s="64"/>
      <c r="AK7" s="64"/>
      <c r="AL7" s="64"/>
      <c r="AM7" s="64"/>
      <c r="AN7" s="64"/>
    </row>
    <row r="8" spans="1:40" customFormat="1" ht="15" customHeight="1">
      <c r="A8" s="172" t="s">
        <v>1576</v>
      </c>
      <c r="B8" s="172" t="s">
        <v>365</v>
      </c>
      <c r="C8" s="172" t="s">
        <v>366</v>
      </c>
      <c r="D8" s="173" t="s">
        <v>2230</v>
      </c>
      <c r="E8" s="173" t="s">
        <v>2152</v>
      </c>
      <c r="F8" s="172" t="s">
        <v>367</v>
      </c>
      <c r="G8" s="172" t="s">
        <v>1512</v>
      </c>
      <c r="H8" s="172" t="s">
        <v>1955</v>
      </c>
      <c r="I8" s="172" t="s">
        <v>2058</v>
      </c>
      <c r="J8" s="172" t="s">
        <v>2060</v>
      </c>
      <c r="K8" s="240" t="s">
        <v>4792</v>
      </c>
      <c r="L8" s="240" t="s">
        <v>3318</v>
      </c>
      <c r="M8" s="172" t="s">
        <v>376</v>
      </c>
      <c r="N8" s="172"/>
      <c r="O8" s="172"/>
      <c r="P8" s="172"/>
      <c r="Q8" s="172"/>
      <c r="R8" s="172"/>
      <c r="S8" s="172"/>
      <c r="T8" s="172"/>
      <c r="U8" s="172"/>
      <c r="V8" s="222" t="s">
        <v>2018</v>
      </c>
      <c r="W8" s="223"/>
      <c r="X8" s="223"/>
      <c r="Y8" s="223"/>
      <c r="Z8" s="223"/>
      <c r="AA8" s="223"/>
      <c r="AB8" s="223"/>
      <c r="AC8" s="224"/>
      <c r="AD8" s="173" t="s">
        <v>4837</v>
      </c>
      <c r="AE8" s="173" t="s">
        <v>4838</v>
      </c>
      <c r="AF8" s="222" t="s">
        <v>3317</v>
      </c>
      <c r="AG8" s="224"/>
      <c r="AH8" s="172"/>
      <c r="AI8" s="169"/>
      <c r="AJ8" s="65" t="s">
        <v>2857</v>
      </c>
      <c r="AK8" s="66" t="s">
        <v>2285</v>
      </c>
      <c r="AL8" s="65" t="s">
        <v>2295</v>
      </c>
      <c r="AM8" s="66" t="s">
        <v>2296</v>
      </c>
      <c r="AN8" s="65" t="s">
        <v>2297</v>
      </c>
    </row>
    <row r="9" spans="1:40" customFormat="1" ht="15" customHeight="1">
      <c r="A9" s="172"/>
      <c r="B9" s="172"/>
      <c r="C9" s="172"/>
      <c r="D9" s="174"/>
      <c r="E9" s="174"/>
      <c r="F9" s="172"/>
      <c r="G9" s="172"/>
      <c r="H9" s="172"/>
      <c r="I9" s="172"/>
      <c r="J9" s="172"/>
      <c r="K9" s="240"/>
      <c r="L9" s="240"/>
      <c r="M9" s="27" t="s">
        <v>377</v>
      </c>
      <c r="N9" s="123" t="s">
        <v>2062</v>
      </c>
      <c r="O9" s="27" t="s">
        <v>2063</v>
      </c>
      <c r="P9" s="123" t="s">
        <v>2064</v>
      </c>
      <c r="Q9" s="27" t="s">
        <v>2066</v>
      </c>
      <c r="R9" s="27" t="s">
        <v>2067</v>
      </c>
      <c r="S9" s="123" t="s">
        <v>2068</v>
      </c>
      <c r="T9" s="123" t="s">
        <v>2069</v>
      </c>
      <c r="U9" s="27" t="s">
        <v>2151</v>
      </c>
      <c r="V9" s="27" t="s">
        <v>377</v>
      </c>
      <c r="W9" s="123" t="s">
        <v>847</v>
      </c>
      <c r="X9" s="27" t="s">
        <v>2070</v>
      </c>
      <c r="Y9" s="123" t="s">
        <v>2019</v>
      </c>
      <c r="Z9" s="123" t="s">
        <v>2071</v>
      </c>
      <c r="AA9" s="27" t="s">
        <v>2072</v>
      </c>
      <c r="AB9" s="123" t="s">
        <v>2074</v>
      </c>
      <c r="AC9" s="27" t="s">
        <v>2075</v>
      </c>
      <c r="AD9" s="174"/>
      <c r="AE9" s="174"/>
      <c r="AF9" s="85" t="s">
        <v>4839</v>
      </c>
      <c r="AG9" s="85" t="s">
        <v>4840</v>
      </c>
      <c r="AH9" s="172"/>
      <c r="AI9" s="170"/>
      <c r="AJ9" s="62"/>
      <c r="AK9" s="62"/>
      <c r="AL9" s="62"/>
      <c r="AM9" s="62"/>
      <c r="AN9" s="62"/>
    </row>
    <row r="10" spans="1:40" customFormat="1" ht="15" customHeight="1">
      <c r="A10" s="13" t="s">
        <v>1853</v>
      </c>
      <c r="B10" s="14" t="s">
        <v>2274</v>
      </c>
      <c r="C10" s="30" t="s">
        <v>2275</v>
      </c>
      <c r="D10" s="13" t="s">
        <v>2231</v>
      </c>
      <c r="E10" s="13" t="s">
        <v>2153</v>
      </c>
      <c r="F10" s="13" t="s">
        <v>1861</v>
      </c>
      <c r="G10" s="13" t="s">
        <v>1854</v>
      </c>
      <c r="H10" s="13" t="s">
        <v>369</v>
      </c>
      <c r="I10" s="13" t="s">
        <v>2059</v>
      </c>
      <c r="J10" s="13" t="s">
        <v>2061</v>
      </c>
      <c r="K10" s="13" t="s">
        <v>4982</v>
      </c>
      <c r="L10" s="13" t="s">
        <v>4983</v>
      </c>
      <c r="M10" s="13" t="s">
        <v>4984</v>
      </c>
      <c r="N10" s="13" t="s">
        <v>4985</v>
      </c>
      <c r="O10" s="50" t="s">
        <v>5000</v>
      </c>
      <c r="P10" s="28" t="s">
        <v>4986</v>
      </c>
      <c r="Q10" s="13" t="s">
        <v>4987</v>
      </c>
      <c r="R10" s="13" t="s">
        <v>4988</v>
      </c>
      <c r="S10" s="28" t="s">
        <v>4989</v>
      </c>
      <c r="T10" s="16" t="s">
        <v>4990</v>
      </c>
      <c r="U10" s="51" t="s">
        <v>4991</v>
      </c>
      <c r="V10" s="28" t="s">
        <v>4992</v>
      </c>
      <c r="W10" s="28" t="s">
        <v>4993</v>
      </c>
      <c r="X10" s="28" t="s">
        <v>4994</v>
      </c>
      <c r="Y10" s="28" t="s">
        <v>4995</v>
      </c>
      <c r="Z10" s="28" t="s">
        <v>4996</v>
      </c>
      <c r="AA10" s="16" t="s">
        <v>5110</v>
      </c>
      <c r="AB10" s="29" t="s">
        <v>4997</v>
      </c>
      <c r="AC10" s="28" t="s">
        <v>4998</v>
      </c>
      <c r="AD10" s="28" t="s">
        <v>4843</v>
      </c>
      <c r="AE10" s="28" t="s">
        <v>4844</v>
      </c>
      <c r="AF10" s="28" t="s">
        <v>4841</v>
      </c>
      <c r="AG10" s="28" t="s">
        <v>4842</v>
      </c>
      <c r="AH10" s="34" t="s">
        <v>571</v>
      </c>
      <c r="AI10" s="56" t="s">
        <v>2224</v>
      </c>
      <c r="AJ10" s="61"/>
      <c r="AK10" s="61"/>
      <c r="AL10" s="61"/>
      <c r="AM10" s="61"/>
      <c r="AN10" s="61"/>
    </row>
    <row r="12" spans="1:40" ht="13">
      <c r="A12" s="6"/>
    </row>
    <row r="13" spans="1:40">
      <c r="A13" s="7"/>
    </row>
    <row r="14" spans="1:40">
      <c r="A14" s="7"/>
    </row>
    <row r="15" spans="1:40">
      <c r="A15" s="7"/>
    </row>
    <row r="16" spans="1:40">
      <c r="A16" s="7"/>
    </row>
    <row r="20" spans="1:1" customFormat="1"/>
    <row r="21" spans="1:1" customFormat="1"/>
    <row r="22" spans="1:1" customFormat="1"/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</sheetData>
  <protectedRanges>
    <protectedRange sqref="AI7:AI10" name="Range1_1"/>
  </protectedRanges>
  <mergeCells count="30">
    <mergeCell ref="AD7:AG7"/>
    <mergeCell ref="AD8:AD9"/>
    <mergeCell ref="AE8:AE9"/>
    <mergeCell ref="AF8:AG8"/>
    <mergeCell ref="AI7:AI9"/>
    <mergeCell ref="AH7:AH9"/>
    <mergeCell ref="Q4:R4"/>
    <mergeCell ref="B8:B9"/>
    <mergeCell ref="D8:D9"/>
    <mergeCell ref="M8:U8"/>
    <mergeCell ref="F8:F9"/>
    <mergeCell ref="G8:G9"/>
    <mergeCell ref="I8:I9"/>
    <mergeCell ref="E8:E9"/>
    <mergeCell ref="L8:L9"/>
    <mergeCell ref="K8:K9"/>
    <mergeCell ref="C2:R2"/>
    <mergeCell ref="Q3:R3"/>
    <mergeCell ref="S1:T4"/>
    <mergeCell ref="A5:T5"/>
    <mergeCell ref="C4:O4"/>
    <mergeCell ref="C1:R1"/>
    <mergeCell ref="H7:AC7"/>
    <mergeCell ref="C3:O3"/>
    <mergeCell ref="A7:G7"/>
    <mergeCell ref="V8:AC8"/>
    <mergeCell ref="A8:A9"/>
    <mergeCell ref="H8:H9"/>
    <mergeCell ref="C8:C9"/>
    <mergeCell ref="J8:J9"/>
  </mergeCells>
  <phoneticPr fontId="19" type="noConversion"/>
  <pageMargins left="0.75" right="0.75" top="1" bottom="1" header="0.5" footer="0.5"/>
  <pageSetup scale="31" fitToHeight="0" orientation="landscape" r:id="rId1"/>
  <headerFooter alignWithMargins="0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C325"/>
  <sheetViews>
    <sheetView workbookViewId="0">
      <pane xSplit="1" ySplit="9" topLeftCell="G10" activePane="bottomRight" state="frozen"/>
      <selection pane="topRight" activeCell="B1" sqref="B1"/>
      <selection pane="bottomLeft" activeCell="A10" sqref="A10"/>
      <selection pane="bottomRight" activeCell="J20" sqref="J20"/>
    </sheetView>
  </sheetViews>
  <sheetFormatPr defaultColWidth="9.1796875" defaultRowHeight="12.5"/>
  <cols>
    <col min="1" max="1" width="20" style="4" customWidth="1"/>
    <col min="2" max="2" width="13.26953125" style="4" customWidth="1"/>
    <col min="3" max="3" width="11.26953125" style="4" customWidth="1"/>
    <col min="4" max="4" width="18" style="4" customWidth="1"/>
    <col min="5" max="5" width="15.7265625" style="4" customWidth="1"/>
    <col min="6" max="6" width="13.54296875" style="4" customWidth="1"/>
    <col min="7" max="7" width="25.1796875" style="4" customWidth="1"/>
    <col min="8" max="8" width="14.7265625" style="4" customWidth="1"/>
    <col min="9" max="9" width="17" style="4" customWidth="1"/>
    <col min="10" max="10" width="14.26953125" style="4" customWidth="1"/>
    <col min="11" max="11" width="9.7265625" style="4" customWidth="1"/>
    <col min="12" max="12" width="12.7265625" style="4" customWidth="1"/>
    <col min="13" max="13" width="11.26953125" style="4" customWidth="1"/>
    <col min="14" max="14" width="9.26953125" style="4" customWidth="1"/>
    <col min="15" max="15" width="9.54296875" style="4" customWidth="1"/>
    <col min="16" max="16" width="14.7265625" style="4" customWidth="1"/>
    <col min="17" max="17" width="10.81640625" style="4" customWidth="1"/>
    <col min="18" max="18" width="10.7265625" style="4" customWidth="1"/>
    <col min="19" max="19" width="8.7265625" style="4" customWidth="1"/>
    <col min="20" max="20" width="11" style="4" customWidth="1"/>
    <col min="21" max="21" width="9.81640625" style="4" customWidth="1"/>
    <col min="22" max="22" width="16.26953125" style="4" customWidth="1"/>
    <col min="23" max="23" width="24.1796875" style="4" customWidth="1"/>
    <col min="24" max="24" width="32.26953125" style="4" customWidth="1"/>
    <col min="25" max="25" width="12" style="4" customWidth="1"/>
    <col min="26" max="26" width="16" style="4" customWidth="1"/>
    <col min="27" max="27" width="12.7265625" style="4" customWidth="1"/>
    <col min="28" max="28" width="28.453125" style="4" customWidth="1"/>
    <col min="29" max="29" width="13.7265625" style="4" customWidth="1"/>
    <col min="30" max="16384" width="9.1796875" style="4"/>
  </cols>
  <sheetData>
    <row r="1" spans="1:29" ht="14">
      <c r="A1" s="10"/>
      <c r="B1" s="3" t="s">
        <v>1507</v>
      </c>
      <c r="C1" s="192">
        <f>_FormulaHelpers_!B43</f>
        <v>0</v>
      </c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4"/>
      <c r="U1" s="185"/>
      <c r="V1" s="186"/>
      <c r="W1" s="17"/>
      <c r="X1" s="17"/>
      <c r="Y1" s="17"/>
      <c r="Z1" s="17"/>
      <c r="AA1" s="17"/>
    </row>
    <row r="2" spans="1:29" ht="14">
      <c r="A2" s="11"/>
      <c r="B2" s="3" t="s">
        <v>1508</v>
      </c>
      <c r="C2" s="179">
        <f>_FormulaHelpers_!B44</f>
        <v>0</v>
      </c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1"/>
      <c r="U2" s="187"/>
      <c r="V2" s="188"/>
    </row>
    <row r="3" spans="1:29" ht="14">
      <c r="A3" s="11"/>
      <c r="B3" s="3" t="s">
        <v>1794</v>
      </c>
      <c r="C3" s="179">
        <f>_FormulaHelpers_!B45</f>
        <v>0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1"/>
      <c r="R3" s="3" t="s">
        <v>1510</v>
      </c>
      <c r="S3" s="191" t="str">
        <f>_FormulaHelpers_!B48</f>
        <v>Base</v>
      </c>
      <c r="T3" s="191"/>
      <c r="U3" s="187"/>
      <c r="V3" s="188"/>
    </row>
    <row r="4" spans="1:29" ht="14">
      <c r="A4" s="12"/>
      <c r="B4" s="3" t="s">
        <v>1509</v>
      </c>
      <c r="C4" s="182">
        <f>_FormulaHelpers_!B46</f>
        <v>45699</v>
      </c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4"/>
      <c r="R4" s="3" t="s">
        <v>1795</v>
      </c>
      <c r="S4" s="191" t="str">
        <f>_FormulaHelpers_!B52</f>
        <v>Normal</v>
      </c>
      <c r="T4" s="191"/>
      <c r="U4" s="189"/>
      <c r="V4" s="190"/>
    </row>
    <row r="5" spans="1:29" ht="18.75" customHeight="1">
      <c r="A5" s="178" t="s">
        <v>2089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"/>
      <c r="X5" s="17"/>
      <c r="Y5" s="17"/>
      <c r="Z5" s="17"/>
      <c r="AA5" s="17"/>
    </row>
    <row r="7" spans="1:29" customFormat="1" ht="15" customHeight="1">
      <c r="A7" s="172" t="s">
        <v>368</v>
      </c>
      <c r="B7" s="172"/>
      <c r="C7" s="172"/>
      <c r="D7" s="172"/>
      <c r="E7" s="172"/>
      <c r="F7" s="172"/>
      <c r="G7" s="172"/>
      <c r="H7" s="118" t="s">
        <v>4796</v>
      </c>
      <c r="I7" s="119"/>
      <c r="J7" s="119"/>
      <c r="K7" s="119"/>
      <c r="L7" s="119"/>
      <c r="M7" s="120"/>
      <c r="N7" s="222" t="s">
        <v>375</v>
      </c>
      <c r="O7" s="223"/>
      <c r="P7" s="223"/>
      <c r="Q7" s="223"/>
      <c r="R7" s="223"/>
      <c r="S7" s="223"/>
      <c r="T7" s="223"/>
      <c r="U7" s="223"/>
      <c r="V7" s="224"/>
      <c r="W7" s="172" t="s">
        <v>12</v>
      </c>
      <c r="X7" s="168" t="s">
        <v>2223</v>
      </c>
      <c r="Y7" s="64"/>
      <c r="Z7" s="64"/>
      <c r="AA7" s="64"/>
      <c r="AB7" s="64"/>
      <c r="AC7" s="64"/>
    </row>
    <row r="8" spans="1:29" customFormat="1" ht="15" customHeight="1">
      <c r="A8" s="172" t="s">
        <v>1576</v>
      </c>
      <c r="B8" s="172" t="s">
        <v>365</v>
      </c>
      <c r="C8" s="172" t="s">
        <v>366</v>
      </c>
      <c r="D8" s="173" t="s">
        <v>2230</v>
      </c>
      <c r="E8" s="173" t="s">
        <v>2152</v>
      </c>
      <c r="F8" s="172" t="s">
        <v>367</v>
      </c>
      <c r="G8" s="172" t="s">
        <v>1512</v>
      </c>
      <c r="H8" s="173" t="s">
        <v>3317</v>
      </c>
      <c r="I8" s="173" t="s">
        <v>3318</v>
      </c>
      <c r="J8" s="241" t="s">
        <v>4793</v>
      </c>
      <c r="K8" s="173" t="s">
        <v>4794</v>
      </c>
      <c r="L8" s="173" t="s">
        <v>372</v>
      </c>
      <c r="M8" s="173" t="s">
        <v>4795</v>
      </c>
      <c r="N8" s="172" t="s">
        <v>1955</v>
      </c>
      <c r="O8" s="172" t="s">
        <v>847</v>
      </c>
      <c r="P8" s="173" t="s">
        <v>372</v>
      </c>
      <c r="Q8" s="222" t="s">
        <v>376</v>
      </c>
      <c r="R8" s="223"/>
      <c r="S8" s="224"/>
      <c r="T8" s="222" t="s">
        <v>2018</v>
      </c>
      <c r="U8" s="223"/>
      <c r="V8" s="224"/>
      <c r="W8" s="172"/>
      <c r="X8" s="169"/>
      <c r="Y8" s="65" t="s">
        <v>2857</v>
      </c>
      <c r="Z8" s="66" t="s">
        <v>2285</v>
      </c>
      <c r="AA8" s="65" t="s">
        <v>2295</v>
      </c>
      <c r="AB8" s="66" t="s">
        <v>2296</v>
      </c>
      <c r="AC8" s="65" t="s">
        <v>2297</v>
      </c>
    </row>
    <row r="9" spans="1:29" customFormat="1" ht="15" customHeight="1">
      <c r="A9" s="172"/>
      <c r="B9" s="172"/>
      <c r="C9" s="172"/>
      <c r="D9" s="174"/>
      <c r="E9" s="174"/>
      <c r="F9" s="172"/>
      <c r="G9" s="172"/>
      <c r="H9" s="174"/>
      <c r="I9" s="174"/>
      <c r="J9" s="242"/>
      <c r="K9" s="174"/>
      <c r="L9" s="174"/>
      <c r="M9" s="174"/>
      <c r="N9" s="172"/>
      <c r="O9" s="172"/>
      <c r="P9" s="174"/>
      <c r="Q9" s="27" t="s">
        <v>377</v>
      </c>
      <c r="R9" s="27" t="s">
        <v>378</v>
      </c>
      <c r="S9" s="27" t="s">
        <v>2090</v>
      </c>
      <c r="T9" s="27" t="s">
        <v>377</v>
      </c>
      <c r="U9" s="27" t="s">
        <v>2091</v>
      </c>
      <c r="V9" s="27" t="s">
        <v>2073</v>
      </c>
      <c r="W9" s="172"/>
      <c r="X9" s="170"/>
      <c r="Y9" s="62"/>
      <c r="Z9" s="62"/>
      <c r="AA9" s="62"/>
      <c r="AB9" s="62"/>
      <c r="AC9" s="62"/>
    </row>
    <row r="10" spans="1:29" customFormat="1" ht="15" customHeight="1">
      <c r="A10" s="13" t="s">
        <v>1853</v>
      </c>
      <c r="B10" s="14" t="s">
        <v>2274</v>
      </c>
      <c r="C10" s="30" t="s">
        <v>2275</v>
      </c>
      <c r="D10" s="13" t="s">
        <v>2231</v>
      </c>
      <c r="E10" s="13" t="s">
        <v>2153</v>
      </c>
      <c r="F10" s="13" t="s">
        <v>1861</v>
      </c>
      <c r="G10" s="13" t="s">
        <v>1854</v>
      </c>
      <c r="H10" s="42" t="s">
        <v>4470</v>
      </c>
      <c r="I10" s="42" t="s">
        <v>4471</v>
      </c>
      <c r="J10" s="42" t="s">
        <v>5108</v>
      </c>
      <c r="K10" s="42" t="s">
        <v>4807</v>
      </c>
      <c r="L10" s="42" t="s">
        <v>373</v>
      </c>
      <c r="M10" s="42" t="s">
        <v>4797</v>
      </c>
      <c r="N10" s="42" t="s">
        <v>369</v>
      </c>
      <c r="O10" s="42" t="s">
        <v>2276</v>
      </c>
      <c r="P10" s="42" t="s">
        <v>373</v>
      </c>
      <c r="Q10" s="42" t="s">
        <v>5084</v>
      </c>
      <c r="R10" s="42" t="s">
        <v>4986</v>
      </c>
      <c r="S10" s="47" t="s">
        <v>5085</v>
      </c>
      <c r="T10" s="42" t="s">
        <v>5086</v>
      </c>
      <c r="U10" s="42" t="s">
        <v>5087</v>
      </c>
      <c r="V10" s="47" t="s">
        <v>5088</v>
      </c>
      <c r="W10" s="34" t="s">
        <v>571</v>
      </c>
      <c r="X10" s="56" t="s">
        <v>2224</v>
      </c>
      <c r="Y10" s="61"/>
      <c r="Z10" s="61"/>
      <c r="AA10" s="61"/>
      <c r="AB10" s="61"/>
      <c r="AC10" s="61"/>
    </row>
    <row r="12" spans="1:29" ht="13">
      <c r="A12" s="6"/>
    </row>
    <row r="13" spans="1:29">
      <c r="A13" s="7"/>
    </row>
    <row r="14" spans="1:29">
      <c r="A14" s="7"/>
    </row>
    <row r="15" spans="1:29">
      <c r="A15" s="7"/>
    </row>
    <row r="16" spans="1:29">
      <c r="A16" s="7"/>
    </row>
    <row r="20" spans="1:1" customFormat="1"/>
    <row r="21" spans="1:1" customFormat="1"/>
    <row r="22" spans="1:1" customFormat="1"/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</sheetData>
  <protectedRanges>
    <protectedRange sqref="X7:X10" name="Range1_1"/>
  </protectedRanges>
  <mergeCells count="30">
    <mergeCell ref="G8:G9"/>
    <mergeCell ref="C3:Q3"/>
    <mergeCell ref="J8:J9"/>
    <mergeCell ref="I8:I9"/>
    <mergeCell ref="C1:T1"/>
    <mergeCell ref="N7:V7"/>
    <mergeCell ref="N8:N9"/>
    <mergeCell ref="O8:O9"/>
    <mergeCell ref="Q8:S8"/>
    <mergeCell ref="A5:V5"/>
    <mergeCell ref="A8:A9"/>
    <mergeCell ref="K8:K9"/>
    <mergeCell ref="M8:M9"/>
    <mergeCell ref="C8:C9"/>
    <mergeCell ref="X7:X9"/>
    <mergeCell ref="C2:T2"/>
    <mergeCell ref="A7:G7"/>
    <mergeCell ref="S3:T3"/>
    <mergeCell ref="B8:B9"/>
    <mergeCell ref="S4:T4"/>
    <mergeCell ref="D8:D9"/>
    <mergeCell ref="F8:F9"/>
    <mergeCell ref="H8:H9"/>
    <mergeCell ref="L8:L9"/>
    <mergeCell ref="W7:W9"/>
    <mergeCell ref="U1:V4"/>
    <mergeCell ref="E8:E9"/>
    <mergeCell ref="T8:V8"/>
    <mergeCell ref="P8:P9"/>
    <mergeCell ref="C4:Q4"/>
  </mergeCells>
  <phoneticPr fontId="19" type="noConversion"/>
  <pageMargins left="0.75" right="0.75" top="1" bottom="1" header="0.5" footer="0.5"/>
  <pageSetup scale="31" fitToHeight="0" orientation="landscape" r:id="rId1"/>
  <headerFooter alignWithMargins="0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V325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J13" sqref="J13"/>
    </sheetView>
  </sheetViews>
  <sheetFormatPr defaultColWidth="9.1796875" defaultRowHeight="12.5"/>
  <cols>
    <col min="1" max="1" width="20" style="4" customWidth="1"/>
    <col min="2" max="2" width="13.26953125" style="4" customWidth="1"/>
    <col min="3" max="3" width="11.26953125" style="4" customWidth="1"/>
    <col min="4" max="4" width="18" style="4" customWidth="1"/>
    <col min="5" max="5" width="15" style="4" customWidth="1"/>
    <col min="6" max="6" width="13.54296875" style="4" customWidth="1"/>
    <col min="7" max="7" width="25.1796875" style="4" customWidth="1"/>
    <col min="8" max="8" width="11.26953125" style="4" customWidth="1"/>
    <col min="9" max="9" width="9.26953125" style="4" customWidth="1"/>
    <col min="10" max="10" width="9.54296875" style="4" customWidth="1"/>
    <col min="11" max="11" width="12.1796875" style="4" customWidth="1"/>
    <col min="12" max="12" width="23.54296875" style="4" customWidth="1"/>
    <col min="13" max="13" width="24.7265625" style="4" customWidth="1"/>
    <col min="14" max="14" width="12" style="4" bestFit="1" customWidth="1"/>
    <col min="15" max="15" width="12.1796875" style="4" bestFit="1" customWidth="1"/>
    <col min="16" max="16" width="9.81640625" style="4" customWidth="1"/>
    <col min="17" max="17" width="16.26953125" style="4" customWidth="1"/>
    <col min="18" max="18" width="13.54296875" style="4" customWidth="1"/>
    <col min="19" max="19" width="11.7265625" style="4" customWidth="1"/>
    <col min="20" max="20" width="11.26953125" style="4" customWidth="1"/>
    <col min="21" max="21" width="10.1796875" style="4" customWidth="1"/>
    <col min="22" max="22" width="12.7265625" style="4" customWidth="1"/>
    <col min="23" max="23" width="28.453125" style="4" customWidth="1"/>
    <col min="24" max="16384" width="9.1796875" style="4"/>
  </cols>
  <sheetData>
    <row r="1" spans="1:22" ht="14">
      <c r="A1" s="10"/>
      <c r="B1" s="3" t="s">
        <v>1507</v>
      </c>
      <c r="C1" s="192">
        <f>_FormulaHelpers_!B43</f>
        <v>0</v>
      </c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4"/>
      <c r="P1" s="185"/>
      <c r="Q1" s="186"/>
      <c r="R1" s="17"/>
      <c r="S1" s="17"/>
      <c r="T1" s="17"/>
      <c r="U1" s="17"/>
      <c r="V1" s="17"/>
    </row>
    <row r="2" spans="1:22" ht="14">
      <c r="A2" s="11"/>
      <c r="B2" s="3" t="s">
        <v>1508</v>
      </c>
      <c r="C2" s="179">
        <f>_FormulaHelpers_!B44</f>
        <v>0</v>
      </c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1"/>
      <c r="P2" s="187"/>
      <c r="Q2" s="188"/>
    </row>
    <row r="3" spans="1:22" ht="14">
      <c r="A3" s="11"/>
      <c r="B3" s="3" t="s">
        <v>1794</v>
      </c>
      <c r="C3" s="179">
        <f>_FormulaHelpers_!B45</f>
        <v>0</v>
      </c>
      <c r="D3" s="180"/>
      <c r="E3" s="180"/>
      <c r="F3" s="180"/>
      <c r="G3" s="180"/>
      <c r="H3" s="180"/>
      <c r="I3" s="180"/>
      <c r="J3" s="180"/>
      <c r="K3" s="180"/>
      <c r="L3" s="181"/>
      <c r="M3" s="3" t="s">
        <v>1510</v>
      </c>
      <c r="N3" s="191" t="str">
        <f>_FormulaHelpers_!B48</f>
        <v>Base</v>
      </c>
      <c r="O3" s="191"/>
      <c r="P3" s="187"/>
      <c r="Q3" s="188"/>
    </row>
    <row r="4" spans="1:22" ht="14">
      <c r="A4" s="12"/>
      <c r="B4" s="3" t="s">
        <v>1509</v>
      </c>
      <c r="C4" s="182">
        <f>_FormulaHelpers_!B46</f>
        <v>45699</v>
      </c>
      <c r="D4" s="183"/>
      <c r="E4" s="183"/>
      <c r="F4" s="183"/>
      <c r="G4" s="183"/>
      <c r="H4" s="183"/>
      <c r="I4" s="183"/>
      <c r="J4" s="183"/>
      <c r="K4" s="183"/>
      <c r="L4" s="184"/>
      <c r="M4" s="3" t="s">
        <v>1795</v>
      </c>
      <c r="N4" s="191" t="str">
        <f>_FormulaHelpers_!B52</f>
        <v>Normal</v>
      </c>
      <c r="O4" s="191"/>
      <c r="P4" s="189"/>
      <c r="Q4" s="190"/>
    </row>
    <row r="5" spans="1:22" ht="18.75" customHeight="1">
      <c r="A5" s="178" t="s">
        <v>2093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"/>
      <c r="S5" s="17"/>
      <c r="T5" s="17"/>
      <c r="U5" s="17"/>
      <c r="V5" s="17"/>
    </row>
    <row r="7" spans="1:22" customFormat="1" ht="15" customHeight="1">
      <c r="A7" s="172" t="s">
        <v>368</v>
      </c>
      <c r="B7" s="172"/>
      <c r="C7" s="172"/>
      <c r="D7" s="172"/>
      <c r="E7" s="172"/>
      <c r="F7" s="172"/>
      <c r="G7" s="172"/>
      <c r="H7" s="222" t="s">
        <v>375</v>
      </c>
      <c r="I7" s="223"/>
      <c r="J7" s="223"/>
      <c r="K7" s="224"/>
      <c r="L7" s="172" t="s">
        <v>12</v>
      </c>
      <c r="M7" s="168" t="s">
        <v>2223</v>
      </c>
      <c r="N7" s="64"/>
      <c r="O7" s="64"/>
      <c r="P7" s="64"/>
      <c r="Q7" s="64"/>
      <c r="R7" s="64"/>
    </row>
    <row r="8" spans="1:22" customFormat="1" ht="15" customHeight="1">
      <c r="A8" s="172" t="s">
        <v>1576</v>
      </c>
      <c r="B8" s="172" t="s">
        <v>365</v>
      </c>
      <c r="C8" s="172" t="s">
        <v>366</v>
      </c>
      <c r="D8" s="173" t="s">
        <v>2230</v>
      </c>
      <c r="E8" s="173" t="s">
        <v>2152</v>
      </c>
      <c r="F8" s="172" t="s">
        <v>367</v>
      </c>
      <c r="G8" s="172" t="s">
        <v>1512</v>
      </c>
      <c r="H8" s="172" t="s">
        <v>847</v>
      </c>
      <c r="I8" s="172" t="s">
        <v>2097</v>
      </c>
      <c r="J8" s="173" t="s">
        <v>2099</v>
      </c>
      <c r="K8" s="226" t="s">
        <v>2101</v>
      </c>
      <c r="L8" s="172"/>
      <c r="M8" s="169"/>
      <c r="N8" s="65" t="s">
        <v>2857</v>
      </c>
      <c r="O8" s="66" t="s">
        <v>2285</v>
      </c>
      <c r="P8" s="65" t="s">
        <v>2295</v>
      </c>
      <c r="Q8" s="66" t="s">
        <v>2296</v>
      </c>
      <c r="R8" s="65" t="s">
        <v>2297</v>
      </c>
    </row>
    <row r="9" spans="1:22" customFormat="1" ht="15" customHeight="1">
      <c r="A9" s="172"/>
      <c r="B9" s="172"/>
      <c r="C9" s="172"/>
      <c r="D9" s="174"/>
      <c r="E9" s="174"/>
      <c r="F9" s="172"/>
      <c r="G9" s="172"/>
      <c r="H9" s="172"/>
      <c r="I9" s="172"/>
      <c r="J9" s="174"/>
      <c r="K9" s="228"/>
      <c r="L9" s="172"/>
      <c r="M9" s="170"/>
      <c r="N9" s="62"/>
      <c r="O9" s="62"/>
      <c r="P9" s="62"/>
      <c r="Q9" s="62"/>
      <c r="R9" s="62"/>
    </row>
    <row r="10" spans="1:22" customFormat="1" ht="15" customHeight="1">
      <c r="A10" s="13" t="s">
        <v>1853</v>
      </c>
      <c r="B10" s="14" t="s">
        <v>2274</v>
      </c>
      <c r="C10" s="30" t="s">
        <v>2275</v>
      </c>
      <c r="D10" s="13" t="s">
        <v>2231</v>
      </c>
      <c r="E10" s="13" t="s">
        <v>2153</v>
      </c>
      <c r="F10" s="13" t="s">
        <v>1861</v>
      </c>
      <c r="G10" s="13" t="s">
        <v>2128</v>
      </c>
      <c r="H10" s="42" t="s">
        <v>2096</v>
      </c>
      <c r="I10" s="42" t="s">
        <v>2098</v>
      </c>
      <c r="J10" s="42" t="s">
        <v>2100</v>
      </c>
      <c r="K10" s="42" t="s">
        <v>2065</v>
      </c>
      <c r="L10" s="34" t="s">
        <v>571</v>
      </c>
      <c r="M10" s="56" t="s">
        <v>2224</v>
      </c>
      <c r="N10" s="61"/>
      <c r="O10" s="61"/>
      <c r="P10" s="61"/>
      <c r="Q10" s="61"/>
      <c r="R10" s="61"/>
    </row>
    <row r="12" spans="1:22" ht="13">
      <c r="A12" s="6"/>
    </row>
    <row r="13" spans="1:22">
      <c r="A13" s="7"/>
    </row>
    <row r="14" spans="1:22">
      <c r="A14" s="7"/>
    </row>
    <row r="15" spans="1:22">
      <c r="A15" s="7"/>
    </row>
    <row r="16" spans="1:22">
      <c r="A16" s="7"/>
    </row>
    <row r="20" spans="1:1" customFormat="1"/>
    <row r="21" spans="1:1" customFormat="1"/>
    <row r="22" spans="1:1" customFormat="1"/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</sheetData>
  <protectedRanges>
    <protectedRange sqref="M7:M10" name="Range1_1"/>
  </protectedRanges>
  <mergeCells count="23">
    <mergeCell ref="C1:O1"/>
    <mergeCell ref="N4:O4"/>
    <mergeCell ref="G8:G9"/>
    <mergeCell ref="I8:I9"/>
    <mergeCell ref="K8:K9"/>
    <mergeCell ref="H7:K7"/>
    <mergeCell ref="D8:D9"/>
    <mergeCell ref="C3:L3"/>
    <mergeCell ref="A5:Q5"/>
    <mergeCell ref="P1:Q4"/>
    <mergeCell ref="A8:A9"/>
    <mergeCell ref="C8:C9"/>
    <mergeCell ref="M7:M9"/>
    <mergeCell ref="A7:G7"/>
    <mergeCell ref="L7:L9"/>
    <mergeCell ref="J8:J9"/>
    <mergeCell ref="N3:O3"/>
    <mergeCell ref="C4:L4"/>
    <mergeCell ref="C2:O2"/>
    <mergeCell ref="E8:E9"/>
    <mergeCell ref="B8:B9"/>
    <mergeCell ref="F8:F9"/>
    <mergeCell ref="H8:H9"/>
  </mergeCells>
  <phoneticPr fontId="19" type="noConversion"/>
  <pageMargins left="0.75" right="0.75" top="1" bottom="1" header="0.5" footer="0.5"/>
  <pageSetup scale="31" fitToHeight="0" orientation="landscape" r:id="rId1"/>
  <headerFooter alignWithMargins="0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W325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H43" sqref="H43"/>
    </sheetView>
  </sheetViews>
  <sheetFormatPr defaultColWidth="9.1796875" defaultRowHeight="12.5"/>
  <cols>
    <col min="1" max="1" width="20" style="4" customWidth="1"/>
    <col min="2" max="2" width="13.26953125" style="4" customWidth="1"/>
    <col min="3" max="4" width="11.26953125" style="4" customWidth="1"/>
    <col min="5" max="5" width="18" style="4" customWidth="1"/>
    <col min="6" max="6" width="14" style="4" customWidth="1"/>
    <col min="7" max="7" width="13.54296875" style="4" customWidth="1"/>
    <col min="8" max="8" width="25.1796875" style="4" customWidth="1"/>
    <col min="9" max="9" width="11.26953125" style="4" customWidth="1"/>
    <col min="10" max="10" width="9.26953125" style="4" customWidth="1"/>
    <col min="11" max="11" width="9.54296875" style="4" customWidth="1"/>
    <col min="12" max="12" width="12.1796875" style="4" customWidth="1"/>
    <col min="13" max="13" width="23.54296875" style="4" customWidth="1"/>
    <col min="14" max="14" width="24.7265625" style="4" customWidth="1"/>
    <col min="15" max="15" width="8.7265625" style="4" customWidth="1"/>
    <col min="16" max="16" width="11" style="4" customWidth="1"/>
    <col min="17" max="17" width="9.81640625" style="4" customWidth="1"/>
    <col min="18" max="18" width="16.26953125" style="4" customWidth="1"/>
    <col min="19" max="19" width="13.54296875" style="4" customWidth="1"/>
    <col min="20" max="20" width="11.7265625" style="4" customWidth="1"/>
    <col min="21" max="21" width="11.26953125" style="4" customWidth="1"/>
    <col min="22" max="22" width="10.1796875" style="4" customWidth="1"/>
    <col min="23" max="23" width="12.7265625" style="4" customWidth="1"/>
    <col min="24" max="24" width="28.453125" style="4" customWidth="1"/>
    <col min="25" max="16384" width="9.1796875" style="4"/>
  </cols>
  <sheetData>
    <row r="1" spans="1:23" ht="14">
      <c r="A1" s="10"/>
      <c r="B1" s="3" t="s">
        <v>1507</v>
      </c>
      <c r="C1" s="192">
        <f>_FormulaHelpers_!B43</f>
        <v>0</v>
      </c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4"/>
      <c r="Q1" s="185"/>
      <c r="R1" s="186"/>
      <c r="S1" s="17"/>
      <c r="T1" s="17"/>
      <c r="U1" s="17"/>
      <c r="V1" s="17"/>
      <c r="W1" s="17"/>
    </row>
    <row r="2" spans="1:23" ht="14">
      <c r="A2" s="11"/>
      <c r="B2" s="3" t="s">
        <v>1508</v>
      </c>
      <c r="C2" s="179">
        <f>_FormulaHelpers_!B44</f>
        <v>0</v>
      </c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1"/>
      <c r="Q2" s="187"/>
      <c r="R2" s="188"/>
    </row>
    <row r="3" spans="1:23" ht="14">
      <c r="A3" s="11"/>
      <c r="B3" s="3" t="s">
        <v>1794</v>
      </c>
      <c r="C3" s="179">
        <f>_FormulaHelpers_!B45</f>
        <v>0</v>
      </c>
      <c r="D3" s="180"/>
      <c r="E3" s="180"/>
      <c r="F3" s="180"/>
      <c r="G3" s="180"/>
      <c r="H3" s="180"/>
      <c r="I3" s="180"/>
      <c r="J3" s="180"/>
      <c r="K3" s="180"/>
      <c r="L3" s="180"/>
      <c r="M3" s="181"/>
      <c r="N3" s="3" t="s">
        <v>1510</v>
      </c>
      <c r="O3" s="191" t="str">
        <f>_FormulaHelpers_!B48</f>
        <v>Base</v>
      </c>
      <c r="P3" s="191"/>
      <c r="Q3" s="187"/>
      <c r="R3" s="188"/>
    </row>
    <row r="4" spans="1:23" ht="14">
      <c r="A4" s="12"/>
      <c r="B4" s="3" t="s">
        <v>1509</v>
      </c>
      <c r="C4" s="182">
        <f>_FormulaHelpers_!B46</f>
        <v>45699</v>
      </c>
      <c r="D4" s="183"/>
      <c r="E4" s="183"/>
      <c r="F4" s="183"/>
      <c r="G4" s="183"/>
      <c r="H4" s="183"/>
      <c r="I4" s="183"/>
      <c r="J4" s="183"/>
      <c r="K4" s="183"/>
      <c r="L4" s="183"/>
      <c r="M4" s="184"/>
      <c r="N4" s="3" t="s">
        <v>1795</v>
      </c>
      <c r="O4" s="191" t="str">
        <f>_FormulaHelpers_!B52</f>
        <v>Normal</v>
      </c>
      <c r="P4" s="191"/>
      <c r="Q4" s="189"/>
      <c r="R4" s="190"/>
    </row>
    <row r="5" spans="1:23" ht="18.75" customHeight="1">
      <c r="A5" s="178" t="s">
        <v>2123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"/>
      <c r="T5" s="17"/>
      <c r="U5" s="17"/>
      <c r="V5" s="17"/>
      <c r="W5" s="17"/>
    </row>
    <row r="7" spans="1:23" customFormat="1" ht="15" customHeight="1">
      <c r="A7" s="172" t="s">
        <v>368</v>
      </c>
      <c r="B7" s="172"/>
      <c r="C7" s="172"/>
      <c r="D7" s="172"/>
      <c r="E7" s="172"/>
      <c r="F7" s="172"/>
      <c r="G7" s="172"/>
      <c r="H7" s="172"/>
      <c r="I7" s="222" t="s">
        <v>375</v>
      </c>
      <c r="J7" s="223"/>
      <c r="K7" s="223"/>
      <c r="L7" s="224"/>
      <c r="M7" s="172" t="s">
        <v>12</v>
      </c>
      <c r="N7" s="168" t="s">
        <v>2223</v>
      </c>
    </row>
    <row r="8" spans="1:23" customFormat="1" ht="15" customHeight="1">
      <c r="A8" s="172" t="s">
        <v>1576</v>
      </c>
      <c r="B8" s="172" t="s">
        <v>365</v>
      </c>
      <c r="C8" s="172" t="s">
        <v>2121</v>
      </c>
      <c r="D8" s="173" t="s">
        <v>2122</v>
      </c>
      <c r="E8" s="173" t="s">
        <v>2230</v>
      </c>
      <c r="F8" s="173" t="s">
        <v>2152</v>
      </c>
      <c r="G8" s="172" t="s">
        <v>367</v>
      </c>
      <c r="H8" s="172" t="s">
        <v>1512</v>
      </c>
      <c r="I8" s="172" t="s">
        <v>847</v>
      </c>
      <c r="J8" s="172" t="s">
        <v>2097</v>
      </c>
      <c r="K8" s="173" t="s">
        <v>2112</v>
      </c>
      <c r="L8" s="226" t="s">
        <v>2101</v>
      </c>
      <c r="M8" s="172"/>
      <c r="N8" s="169"/>
    </row>
    <row r="9" spans="1:23" customFormat="1" ht="15" customHeight="1">
      <c r="A9" s="172"/>
      <c r="B9" s="172"/>
      <c r="C9" s="172"/>
      <c r="D9" s="174"/>
      <c r="E9" s="174"/>
      <c r="F9" s="174"/>
      <c r="G9" s="172"/>
      <c r="H9" s="172"/>
      <c r="I9" s="172"/>
      <c r="J9" s="172"/>
      <c r="K9" s="174"/>
      <c r="L9" s="228"/>
      <c r="M9" s="172"/>
      <c r="N9" s="170"/>
    </row>
    <row r="10" spans="1:23" customFormat="1" ht="15" customHeight="1">
      <c r="A10" s="13" t="s">
        <v>1853</v>
      </c>
      <c r="B10" s="13" t="s">
        <v>2278</v>
      </c>
      <c r="C10" s="30" t="s">
        <v>2279</v>
      </c>
      <c r="D10" s="30" t="s">
        <v>2280</v>
      </c>
      <c r="E10" s="13" t="s">
        <v>2231</v>
      </c>
      <c r="F10" s="13" t="s">
        <v>2153</v>
      </c>
      <c r="G10" s="13" t="s">
        <v>1861</v>
      </c>
      <c r="H10" s="13" t="s">
        <v>1854</v>
      </c>
      <c r="I10" s="42" t="s">
        <v>2096</v>
      </c>
      <c r="J10" s="42" t="s">
        <v>2098</v>
      </c>
      <c r="K10" s="42" t="s">
        <v>2113</v>
      </c>
      <c r="L10" s="42" t="s">
        <v>2065</v>
      </c>
      <c r="M10" s="34" t="s">
        <v>571</v>
      </c>
      <c r="N10" s="56" t="s">
        <v>2224</v>
      </c>
    </row>
    <row r="12" spans="1:23" ht="13">
      <c r="A12" s="6"/>
    </row>
    <row r="13" spans="1:23">
      <c r="A13" s="7"/>
    </row>
    <row r="14" spans="1:23">
      <c r="A14" s="7"/>
    </row>
    <row r="15" spans="1:23">
      <c r="A15" s="7"/>
    </row>
    <row r="16" spans="1:23">
      <c r="A16" s="7"/>
    </row>
    <row r="20" spans="1:1" customFormat="1"/>
    <row r="21" spans="1:1" customFormat="1"/>
    <row r="22" spans="1:1" customFormat="1"/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</sheetData>
  <protectedRanges>
    <protectedRange sqref="N7:N10" name="Range1_1"/>
  </protectedRanges>
  <mergeCells count="24">
    <mergeCell ref="B8:B9"/>
    <mergeCell ref="A8:A9"/>
    <mergeCell ref="I7:L7"/>
    <mergeCell ref="G8:G9"/>
    <mergeCell ref="K8:K9"/>
    <mergeCell ref="C8:C9"/>
    <mergeCell ref="E8:E9"/>
    <mergeCell ref="J8:J9"/>
    <mergeCell ref="Q1:R4"/>
    <mergeCell ref="C2:P2"/>
    <mergeCell ref="C3:M3"/>
    <mergeCell ref="F8:F9"/>
    <mergeCell ref="A7:H7"/>
    <mergeCell ref="L8:L9"/>
    <mergeCell ref="O3:P3"/>
    <mergeCell ref="M7:M9"/>
    <mergeCell ref="H8:H9"/>
    <mergeCell ref="A5:R5"/>
    <mergeCell ref="C1:P1"/>
    <mergeCell ref="C4:M4"/>
    <mergeCell ref="N7:N9"/>
    <mergeCell ref="O4:P4"/>
    <mergeCell ref="I8:I9"/>
    <mergeCell ref="D8:D9"/>
  </mergeCells>
  <phoneticPr fontId="19" type="noConversion"/>
  <pageMargins left="0.75" right="0.75" top="1" bottom="1" header="0.5" footer="0.5"/>
  <pageSetup scale="31" fitToHeight="0" orientation="landscape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V325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N8" sqref="N8"/>
    </sheetView>
  </sheetViews>
  <sheetFormatPr defaultColWidth="9.1796875" defaultRowHeight="12.5"/>
  <cols>
    <col min="1" max="1" width="20" style="4" customWidth="1"/>
    <col min="2" max="2" width="13.26953125" style="4" customWidth="1"/>
    <col min="3" max="3" width="11.26953125" style="4" customWidth="1"/>
    <col min="4" max="4" width="18" style="4" customWidth="1"/>
    <col min="5" max="5" width="15" style="4" customWidth="1"/>
    <col min="6" max="6" width="13.54296875" style="4" customWidth="1"/>
    <col min="7" max="7" width="25.1796875" style="4" customWidth="1"/>
    <col min="8" max="8" width="11.26953125" style="4" customWidth="1"/>
    <col min="9" max="9" width="9.26953125" style="4" customWidth="1"/>
    <col min="10" max="10" width="9.54296875" style="4" customWidth="1"/>
    <col min="11" max="11" width="12.1796875" style="4" customWidth="1"/>
    <col min="12" max="12" width="23.54296875" style="4" customWidth="1"/>
    <col min="13" max="13" width="25.7265625" style="4" customWidth="1"/>
    <col min="14" max="14" width="12" style="4" bestFit="1" customWidth="1"/>
    <col min="15" max="15" width="12.1796875" style="4" bestFit="1" customWidth="1"/>
    <col min="16" max="16" width="9.81640625" style="4" customWidth="1"/>
    <col min="17" max="17" width="16.26953125" style="4" customWidth="1"/>
    <col min="18" max="18" width="13.54296875" style="4" customWidth="1"/>
    <col min="19" max="19" width="11.7265625" style="4" customWidth="1"/>
    <col min="20" max="20" width="11.26953125" style="4" customWidth="1"/>
    <col min="21" max="21" width="10.1796875" style="4" customWidth="1"/>
    <col min="22" max="22" width="12.7265625" style="4" customWidth="1"/>
    <col min="23" max="23" width="28.453125" style="4" customWidth="1"/>
    <col min="24" max="16384" width="9.1796875" style="4"/>
  </cols>
  <sheetData>
    <row r="1" spans="1:22" ht="14">
      <c r="A1" s="10"/>
      <c r="B1" s="3" t="s">
        <v>1507</v>
      </c>
      <c r="C1" s="192">
        <f>_FormulaHelpers_!B43</f>
        <v>0</v>
      </c>
      <c r="D1" s="193"/>
      <c r="E1" s="193"/>
      <c r="F1" s="193"/>
      <c r="G1" s="193"/>
      <c r="H1" s="193"/>
      <c r="I1" s="193"/>
      <c r="J1" s="193"/>
      <c r="K1" s="193"/>
      <c r="L1" s="194"/>
      <c r="M1" s="185"/>
      <c r="N1" s="186"/>
      <c r="O1" s="111"/>
      <c r="P1" s="17"/>
      <c r="Q1" s="17"/>
      <c r="R1" s="17"/>
      <c r="S1" s="17"/>
    </row>
    <row r="2" spans="1:22" ht="14">
      <c r="A2" s="11"/>
      <c r="B2" s="3" t="s">
        <v>1508</v>
      </c>
      <c r="C2" s="179">
        <f>_FormulaHelpers_!B44</f>
        <v>0</v>
      </c>
      <c r="D2" s="180"/>
      <c r="E2" s="180"/>
      <c r="F2" s="180"/>
      <c r="G2" s="180"/>
      <c r="H2" s="180"/>
      <c r="I2" s="180"/>
      <c r="J2" s="180"/>
      <c r="K2" s="180"/>
      <c r="L2" s="181"/>
      <c r="M2" s="187"/>
      <c r="N2" s="188"/>
      <c r="O2" s="111"/>
      <c r="P2" s="17"/>
      <c r="Q2" s="17"/>
    </row>
    <row r="3" spans="1:22" ht="14">
      <c r="A3" s="11"/>
      <c r="B3" s="3" t="s">
        <v>1794</v>
      </c>
      <c r="C3" s="179">
        <f>_FormulaHelpers_!B45</f>
        <v>0</v>
      </c>
      <c r="D3" s="180"/>
      <c r="E3" s="180"/>
      <c r="F3" s="180"/>
      <c r="G3" s="180"/>
      <c r="H3" s="180"/>
      <c r="I3" s="181"/>
      <c r="J3" s="3" t="s">
        <v>1510</v>
      </c>
      <c r="K3" s="191" t="str">
        <f>_FormulaHelpers_!B48</f>
        <v>Base</v>
      </c>
      <c r="L3" s="191"/>
      <c r="M3" s="187"/>
      <c r="N3" s="188"/>
      <c r="O3" s="111"/>
      <c r="P3" s="17"/>
      <c r="Q3" s="17"/>
    </row>
    <row r="4" spans="1:22" ht="14">
      <c r="A4" s="12"/>
      <c r="B4" s="3" t="s">
        <v>1509</v>
      </c>
      <c r="C4" s="182">
        <f>_FormulaHelpers_!B46</f>
        <v>45699</v>
      </c>
      <c r="D4" s="183"/>
      <c r="E4" s="183"/>
      <c r="F4" s="183"/>
      <c r="G4" s="183"/>
      <c r="H4" s="183"/>
      <c r="I4" s="184"/>
      <c r="J4" s="3" t="s">
        <v>1795</v>
      </c>
      <c r="K4" s="191" t="str">
        <f>_FormulaHelpers_!B52</f>
        <v>Normal</v>
      </c>
      <c r="L4" s="191"/>
      <c r="M4" s="189"/>
      <c r="N4" s="190"/>
      <c r="O4" s="111"/>
      <c r="P4" s="17"/>
      <c r="Q4" s="17"/>
    </row>
    <row r="5" spans="1:22" ht="18.75" customHeight="1">
      <c r="A5" s="178" t="s">
        <v>2111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243"/>
      <c r="P5" s="243"/>
      <c r="Q5" s="243"/>
      <c r="R5" s="17"/>
      <c r="S5" s="17"/>
      <c r="T5" s="17"/>
      <c r="U5" s="17"/>
      <c r="V5" s="17"/>
    </row>
    <row r="7" spans="1:22" customFormat="1" ht="15" customHeight="1">
      <c r="A7" s="172" t="s">
        <v>368</v>
      </c>
      <c r="B7" s="172"/>
      <c r="C7" s="172"/>
      <c r="D7" s="172"/>
      <c r="E7" s="172"/>
      <c r="F7" s="172"/>
      <c r="G7" s="172"/>
      <c r="H7" s="222" t="s">
        <v>375</v>
      </c>
      <c r="I7" s="223"/>
      <c r="J7" s="223"/>
      <c r="K7" s="224"/>
      <c r="L7" s="172" t="s">
        <v>12</v>
      </c>
      <c r="M7" s="168" t="s">
        <v>2223</v>
      </c>
      <c r="N7" s="64"/>
      <c r="O7" s="64"/>
      <c r="P7" s="64"/>
      <c r="Q7" s="64"/>
      <c r="R7" s="64"/>
    </row>
    <row r="8" spans="1:22" customFormat="1" ht="15" customHeight="1">
      <c r="A8" s="172" t="s">
        <v>1576</v>
      </c>
      <c r="B8" s="172" t="s">
        <v>365</v>
      </c>
      <c r="C8" s="172" t="s">
        <v>366</v>
      </c>
      <c r="D8" s="172" t="s">
        <v>1882</v>
      </c>
      <c r="E8" s="173" t="s">
        <v>2152</v>
      </c>
      <c r="F8" s="172" t="s">
        <v>367</v>
      </c>
      <c r="G8" s="172" t="s">
        <v>1512</v>
      </c>
      <c r="H8" s="172" t="s">
        <v>847</v>
      </c>
      <c r="I8" s="172" t="s">
        <v>2097</v>
      </c>
      <c r="J8" s="173" t="s">
        <v>2112</v>
      </c>
      <c r="K8" s="226" t="s">
        <v>2101</v>
      </c>
      <c r="L8" s="172"/>
      <c r="M8" s="169"/>
      <c r="N8" s="65" t="s">
        <v>2857</v>
      </c>
      <c r="O8" s="66" t="s">
        <v>2285</v>
      </c>
      <c r="P8" s="65" t="s">
        <v>2295</v>
      </c>
      <c r="Q8" s="66" t="s">
        <v>2296</v>
      </c>
      <c r="R8" s="65" t="s">
        <v>2297</v>
      </c>
    </row>
    <row r="9" spans="1:22" customFormat="1" ht="15" customHeight="1">
      <c r="A9" s="172"/>
      <c r="B9" s="172"/>
      <c r="C9" s="172"/>
      <c r="D9" s="172"/>
      <c r="E9" s="174"/>
      <c r="F9" s="172"/>
      <c r="G9" s="172"/>
      <c r="H9" s="172"/>
      <c r="I9" s="172"/>
      <c r="J9" s="174"/>
      <c r="K9" s="228"/>
      <c r="L9" s="172"/>
      <c r="M9" s="170"/>
      <c r="N9" s="62"/>
      <c r="O9" s="62"/>
      <c r="P9" s="62"/>
      <c r="Q9" s="62"/>
      <c r="R9" s="62"/>
    </row>
    <row r="10" spans="1:22" customFormat="1" ht="15" customHeight="1">
      <c r="A10" s="13" t="s">
        <v>1853</v>
      </c>
      <c r="B10" s="13" t="s">
        <v>2274</v>
      </c>
      <c r="C10" s="30" t="s">
        <v>2275</v>
      </c>
      <c r="D10" s="13" t="s">
        <v>1881</v>
      </c>
      <c r="E10" s="13" t="s">
        <v>2153</v>
      </c>
      <c r="F10" s="13" t="s">
        <v>1861</v>
      </c>
      <c r="G10" s="13" t="s">
        <v>1854</v>
      </c>
      <c r="H10" s="42" t="s">
        <v>2096</v>
      </c>
      <c r="I10" s="42" t="s">
        <v>2098</v>
      </c>
      <c r="J10" s="42" t="s">
        <v>2113</v>
      </c>
      <c r="K10" s="42" t="s">
        <v>2065</v>
      </c>
      <c r="L10" s="35" t="s">
        <v>571</v>
      </c>
      <c r="M10" s="56" t="s">
        <v>2224</v>
      </c>
      <c r="N10" s="61"/>
      <c r="O10" s="61"/>
      <c r="P10" s="61"/>
      <c r="Q10" s="61"/>
      <c r="R10" s="61"/>
    </row>
    <row r="12" spans="1:22" ht="13">
      <c r="A12" s="6"/>
    </row>
    <row r="13" spans="1:22">
      <c r="A13" s="7"/>
    </row>
    <row r="14" spans="1:22">
      <c r="A14" s="7"/>
    </row>
    <row r="15" spans="1:22">
      <c r="A15" s="7"/>
    </row>
    <row r="16" spans="1:22">
      <c r="A16" s="7"/>
    </row>
    <row r="20" spans="1:1" customFormat="1"/>
    <row r="21" spans="1:1" customFormat="1"/>
    <row r="22" spans="1:1" customFormat="1"/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</sheetData>
  <protectedRanges>
    <protectedRange sqref="M7:M10" name="Range1_1"/>
  </protectedRanges>
  <mergeCells count="23">
    <mergeCell ref="M1:N4"/>
    <mergeCell ref="M7:M9"/>
    <mergeCell ref="C1:L1"/>
    <mergeCell ref="K3:L3"/>
    <mergeCell ref="L7:L9"/>
    <mergeCell ref="C2:L2"/>
    <mergeCell ref="A5:Q5"/>
    <mergeCell ref="C3:I3"/>
    <mergeCell ref="C4:I4"/>
    <mergeCell ref="K4:L4"/>
    <mergeCell ref="G8:G9"/>
    <mergeCell ref="C8:C9"/>
    <mergeCell ref="J8:J9"/>
    <mergeCell ref="A7:G7"/>
    <mergeCell ref="A8:A9"/>
    <mergeCell ref="E8:E9"/>
    <mergeCell ref="B8:B9"/>
    <mergeCell ref="I8:I9"/>
    <mergeCell ref="H7:K7"/>
    <mergeCell ref="K8:K9"/>
    <mergeCell ref="F8:F9"/>
    <mergeCell ref="D8:D9"/>
    <mergeCell ref="H8:H9"/>
  </mergeCells>
  <phoneticPr fontId="19" type="noConversion"/>
  <pageMargins left="0.75" right="0.75" top="1" bottom="1" header="0.5" footer="0.5"/>
  <pageSetup scale="31" fitToHeight="0" orientation="landscape" r:id="rId1"/>
  <headerFooter alignWithMargins="0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AS325"/>
  <sheetViews>
    <sheetView workbookViewId="0">
      <pane xSplit="1" ySplit="9" topLeftCell="L10" activePane="bottomRight" state="frozen"/>
      <selection pane="topRight" activeCell="B1" sqref="B1"/>
      <selection pane="bottomLeft" activeCell="A10" sqref="A10"/>
      <selection pane="bottomRight" activeCell="V22" sqref="V22"/>
    </sheetView>
  </sheetViews>
  <sheetFormatPr defaultColWidth="9.1796875" defaultRowHeight="12.5"/>
  <cols>
    <col min="1" max="1" width="20" style="67" customWidth="1"/>
    <col min="2" max="2" width="12.54296875" style="67" customWidth="1"/>
    <col min="3" max="3" width="12.1796875" style="67" customWidth="1"/>
    <col min="4" max="4" width="18" style="67" customWidth="1"/>
    <col min="5" max="5" width="15" style="67" customWidth="1"/>
    <col min="6" max="6" width="13.54296875" style="67" customWidth="1"/>
    <col min="7" max="7" width="9.26953125" style="67" customWidth="1"/>
    <col min="8" max="8" width="7.81640625" style="67" customWidth="1"/>
    <col min="9" max="9" width="7.26953125" style="67" customWidth="1"/>
    <col min="10" max="10" width="9.7265625" style="67" customWidth="1"/>
    <col min="11" max="13" width="8.7265625" style="67" customWidth="1"/>
    <col min="14" max="14" width="8.81640625" style="67" customWidth="1"/>
    <col min="15" max="15" width="13" style="67" customWidth="1"/>
    <col min="16" max="16" width="9" style="67" customWidth="1"/>
    <col min="17" max="17" width="6.54296875" style="67" customWidth="1"/>
    <col min="18" max="18" width="8" style="67" customWidth="1"/>
    <col min="19" max="19" width="9.453125" style="67" customWidth="1"/>
    <col min="20" max="20" width="12.81640625" style="67" customWidth="1"/>
    <col min="21" max="21" width="6.453125" style="67" customWidth="1"/>
    <col min="22" max="22" width="24.453125" style="67" customWidth="1"/>
    <col min="23" max="24" width="6.81640625" style="67" customWidth="1"/>
    <col min="25" max="25" width="5.54296875" style="67" customWidth="1"/>
    <col min="26" max="26" width="6.1796875" style="67" customWidth="1"/>
    <col min="27" max="27" width="5.81640625" style="67" customWidth="1"/>
    <col min="28" max="28" width="6" style="67" customWidth="1"/>
    <col min="29" max="29" width="6.1796875" style="67" customWidth="1"/>
    <col min="30" max="31" width="5.54296875" style="67" customWidth="1"/>
    <col min="32" max="32" width="7.54296875" style="67" customWidth="1"/>
    <col min="33" max="34" width="6.453125" style="67" customWidth="1"/>
    <col min="35" max="35" width="9" style="67" customWidth="1"/>
    <col min="36" max="36" width="8.453125" style="67" customWidth="1"/>
    <col min="37" max="37" width="10" style="67" customWidth="1"/>
    <col min="38" max="38" width="9.7265625" style="67" customWidth="1"/>
    <col min="39" max="39" width="29.81640625" style="67" customWidth="1"/>
    <col min="40" max="40" width="30.453125" style="67" customWidth="1"/>
    <col min="41" max="41" width="12.1796875" style="67" bestFit="1" customWidth="1"/>
    <col min="42" max="42" width="13.1796875" style="67" bestFit="1" customWidth="1"/>
    <col min="43" max="43" width="9.81640625" style="67" bestFit="1" customWidth="1"/>
    <col min="44" max="45" width="13.1796875" style="67" bestFit="1" customWidth="1"/>
    <col min="46" max="16384" width="9.1796875" style="67"/>
  </cols>
  <sheetData>
    <row r="1" spans="1:45" ht="14">
      <c r="A1" s="82"/>
      <c r="B1" s="79" t="s">
        <v>1507</v>
      </c>
      <c r="C1" s="247">
        <f>_FormulaHelpers_!B43</f>
        <v>0</v>
      </c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9"/>
      <c r="R1" s="250"/>
      <c r="S1" s="251"/>
      <c r="T1" s="78"/>
      <c r="U1" s="78"/>
      <c r="V1" s="78"/>
      <c r="W1" s="78"/>
      <c r="X1" s="78"/>
      <c r="Y1" s="78"/>
      <c r="Z1" s="78"/>
      <c r="AA1" s="78"/>
      <c r="AB1" s="78"/>
    </row>
    <row r="2" spans="1:45" ht="14">
      <c r="A2" s="81"/>
      <c r="B2" s="79" t="s">
        <v>1508</v>
      </c>
      <c r="C2" s="244">
        <f>_FormulaHelpers_!B44</f>
        <v>0</v>
      </c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6"/>
      <c r="R2" s="252"/>
      <c r="S2" s="253"/>
    </row>
    <row r="3" spans="1:45" ht="14">
      <c r="A3" s="81"/>
      <c r="B3" s="79" t="s">
        <v>1794</v>
      </c>
      <c r="C3" s="244">
        <f>_FormulaHelpers_!B45</f>
        <v>0</v>
      </c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6"/>
      <c r="O3" s="79" t="s">
        <v>1510</v>
      </c>
      <c r="P3" s="259" t="str">
        <f>_FormulaHelpers_!B48</f>
        <v>Base</v>
      </c>
      <c r="Q3" s="259"/>
      <c r="R3" s="252"/>
      <c r="S3" s="253"/>
    </row>
    <row r="4" spans="1:45" ht="14">
      <c r="A4" s="80"/>
      <c r="B4" s="79" t="s">
        <v>1509</v>
      </c>
      <c r="C4" s="260">
        <f>_FormulaHelpers_!B46</f>
        <v>45699</v>
      </c>
      <c r="D4" s="261"/>
      <c r="E4" s="261"/>
      <c r="F4" s="261"/>
      <c r="G4" s="261"/>
      <c r="H4" s="261"/>
      <c r="I4" s="261"/>
      <c r="J4" s="261"/>
      <c r="K4" s="261"/>
      <c r="L4" s="261"/>
      <c r="M4" s="261"/>
      <c r="N4" s="262"/>
      <c r="O4" s="79" t="s">
        <v>1795</v>
      </c>
      <c r="P4" s="259" t="str">
        <f>_FormulaHelpers_!B52</f>
        <v>Normal</v>
      </c>
      <c r="Q4" s="259"/>
      <c r="R4" s="254"/>
      <c r="S4" s="255"/>
    </row>
    <row r="5" spans="1:45" ht="18.75" customHeight="1">
      <c r="A5" s="263" t="s">
        <v>2309</v>
      </c>
      <c r="B5" s="263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3"/>
      <c r="N5" s="263"/>
      <c r="O5" s="263"/>
      <c r="P5" s="263"/>
      <c r="Q5" s="105"/>
      <c r="R5" s="105"/>
      <c r="S5" s="105"/>
      <c r="T5" s="78"/>
      <c r="U5" s="78"/>
      <c r="V5" s="78"/>
      <c r="W5" s="78"/>
      <c r="X5" s="78"/>
      <c r="Y5" s="78"/>
      <c r="Z5" s="78"/>
      <c r="AA5" s="78"/>
      <c r="AB5" s="78"/>
    </row>
    <row r="7" spans="1:45" s="70" customFormat="1" ht="15" customHeight="1">
      <c r="A7" s="258" t="s">
        <v>368</v>
      </c>
      <c r="B7" s="258"/>
      <c r="C7" s="258"/>
      <c r="D7" s="258"/>
      <c r="E7" s="258"/>
      <c r="F7" s="258"/>
      <c r="G7" s="237" t="s">
        <v>2264</v>
      </c>
      <c r="H7" s="238"/>
      <c r="I7" s="238"/>
      <c r="J7" s="238"/>
      <c r="K7" s="238"/>
      <c r="L7" s="238"/>
      <c r="M7" s="238"/>
      <c r="N7" s="239"/>
      <c r="O7" s="237" t="s">
        <v>1355</v>
      </c>
      <c r="P7" s="238"/>
      <c r="Q7" s="238"/>
      <c r="R7" s="238"/>
      <c r="S7" s="238"/>
      <c r="T7" s="238"/>
      <c r="U7" s="239"/>
      <c r="V7" s="237" t="s">
        <v>4548</v>
      </c>
      <c r="W7" s="238"/>
      <c r="X7" s="238"/>
      <c r="Y7" s="238"/>
      <c r="Z7" s="238"/>
      <c r="AA7" s="238"/>
      <c r="AB7" s="238"/>
      <c r="AC7" s="238"/>
      <c r="AD7" s="238"/>
      <c r="AE7" s="238"/>
      <c r="AF7" s="238"/>
      <c r="AG7" s="238"/>
      <c r="AH7" s="238"/>
      <c r="AI7" s="238"/>
      <c r="AJ7" s="238"/>
      <c r="AK7" s="238"/>
      <c r="AL7" s="239"/>
      <c r="AM7" s="77"/>
      <c r="AN7" s="77"/>
      <c r="AO7" s="64"/>
      <c r="AP7" s="64"/>
      <c r="AQ7" s="64"/>
      <c r="AR7" s="64"/>
      <c r="AS7" s="64"/>
    </row>
    <row r="8" spans="1:45" s="70" customFormat="1" ht="20.25" customHeight="1">
      <c r="A8" s="235" t="s">
        <v>1576</v>
      </c>
      <c r="B8" s="258" t="s">
        <v>4553</v>
      </c>
      <c r="C8" s="235" t="s">
        <v>2230</v>
      </c>
      <c r="D8" s="235" t="s">
        <v>2152</v>
      </c>
      <c r="E8" s="258" t="s">
        <v>4391</v>
      </c>
      <c r="F8" s="258" t="s">
        <v>1512</v>
      </c>
      <c r="G8" s="237" t="s">
        <v>2308</v>
      </c>
      <c r="H8" s="239"/>
      <c r="I8" s="237" t="s">
        <v>2307</v>
      </c>
      <c r="J8" s="239"/>
      <c r="K8" s="235" t="s">
        <v>847</v>
      </c>
      <c r="L8" s="235" t="s">
        <v>4602</v>
      </c>
      <c r="M8" s="235" t="s">
        <v>4603</v>
      </c>
      <c r="N8" s="235" t="s">
        <v>4597</v>
      </c>
      <c r="O8" s="235" t="s">
        <v>4544</v>
      </c>
      <c r="P8" s="235" t="s">
        <v>4540</v>
      </c>
      <c r="Q8" s="235" t="s">
        <v>4545</v>
      </c>
      <c r="R8" s="235" t="s">
        <v>4541</v>
      </c>
      <c r="S8" s="235" t="s">
        <v>4600</v>
      </c>
      <c r="T8" s="235" t="s">
        <v>4601</v>
      </c>
      <c r="U8" s="235" t="s">
        <v>4546</v>
      </c>
      <c r="V8" s="235" t="s">
        <v>4547</v>
      </c>
      <c r="W8" s="235" t="s">
        <v>4604</v>
      </c>
      <c r="X8" s="235" t="s">
        <v>4605</v>
      </c>
      <c r="Y8" s="235" t="s">
        <v>4608</v>
      </c>
      <c r="Z8" s="235" t="s">
        <v>4606</v>
      </c>
      <c r="AA8" s="235" t="s">
        <v>4607</v>
      </c>
      <c r="AB8" s="235" t="s">
        <v>4609</v>
      </c>
      <c r="AC8" s="235" t="s">
        <v>4610</v>
      </c>
      <c r="AD8" s="235" t="s">
        <v>4611</v>
      </c>
      <c r="AE8" s="235" t="s">
        <v>4721</v>
      </c>
      <c r="AF8" s="235" t="s">
        <v>4612</v>
      </c>
      <c r="AG8" s="235" t="s">
        <v>4613</v>
      </c>
      <c r="AH8" s="235" t="s">
        <v>4720</v>
      </c>
      <c r="AI8" s="235" t="s">
        <v>2711</v>
      </c>
      <c r="AJ8" s="235" t="s">
        <v>2709</v>
      </c>
      <c r="AK8" s="235" t="s">
        <v>2710</v>
      </c>
      <c r="AL8" s="235" t="s">
        <v>2373</v>
      </c>
      <c r="AM8" s="235" t="s">
        <v>12</v>
      </c>
      <c r="AN8" s="256" t="s">
        <v>2223</v>
      </c>
      <c r="AO8" s="65" t="s">
        <v>2857</v>
      </c>
      <c r="AP8" s="66" t="s">
        <v>2285</v>
      </c>
      <c r="AQ8" s="65" t="s">
        <v>2295</v>
      </c>
      <c r="AR8" s="66" t="s">
        <v>2296</v>
      </c>
      <c r="AS8" s="65" t="s">
        <v>2297</v>
      </c>
    </row>
    <row r="9" spans="1:45" s="70" customFormat="1" ht="15" customHeight="1">
      <c r="A9" s="236"/>
      <c r="B9" s="258"/>
      <c r="C9" s="236"/>
      <c r="D9" s="236"/>
      <c r="E9" s="258"/>
      <c r="F9" s="258"/>
      <c r="G9" s="76" t="s">
        <v>2167</v>
      </c>
      <c r="H9" s="76" t="s">
        <v>2166</v>
      </c>
      <c r="I9" s="76" t="s">
        <v>2167</v>
      </c>
      <c r="J9" s="76" t="s">
        <v>2166</v>
      </c>
      <c r="K9" s="236"/>
      <c r="L9" s="236"/>
      <c r="M9" s="236"/>
      <c r="N9" s="236"/>
      <c r="O9" s="236"/>
      <c r="P9" s="236"/>
      <c r="Q9" s="236"/>
      <c r="R9" s="236"/>
      <c r="S9" s="236"/>
      <c r="T9" s="236"/>
      <c r="U9" s="236"/>
      <c r="V9" s="236"/>
      <c r="W9" s="236"/>
      <c r="X9" s="236"/>
      <c r="Y9" s="236"/>
      <c r="Z9" s="236"/>
      <c r="AA9" s="236"/>
      <c r="AB9" s="236"/>
      <c r="AC9" s="236"/>
      <c r="AD9" s="236"/>
      <c r="AE9" s="236"/>
      <c r="AF9" s="236"/>
      <c r="AG9" s="236"/>
      <c r="AH9" s="236"/>
      <c r="AI9" s="236"/>
      <c r="AJ9" s="236"/>
      <c r="AK9" s="236"/>
      <c r="AL9" s="236"/>
      <c r="AM9" s="236"/>
      <c r="AN9" s="257"/>
      <c r="AO9" s="62"/>
      <c r="AP9" s="62"/>
      <c r="AQ9" s="62"/>
      <c r="AR9" s="62"/>
      <c r="AS9" s="62"/>
    </row>
    <row r="10" spans="1:45" s="71" customFormat="1" ht="15" customHeight="1">
      <c r="A10" s="75" t="s">
        <v>1853</v>
      </c>
      <c r="B10" s="75" t="s">
        <v>2269</v>
      </c>
      <c r="C10" s="75" t="s">
        <v>2231</v>
      </c>
      <c r="D10" s="83" t="s">
        <v>2153</v>
      </c>
      <c r="E10" s="75" t="s">
        <v>1861</v>
      </c>
      <c r="F10" s="75" t="s">
        <v>1854</v>
      </c>
      <c r="G10" s="74" t="s">
        <v>2306</v>
      </c>
      <c r="H10" s="74" t="s">
        <v>2305</v>
      </c>
      <c r="I10" s="74" t="s">
        <v>2304</v>
      </c>
      <c r="J10" s="74" t="s">
        <v>2303</v>
      </c>
      <c r="K10" s="74" t="s">
        <v>2302</v>
      </c>
      <c r="L10" s="74" t="s">
        <v>2301</v>
      </c>
      <c r="M10" s="74" t="s">
        <v>4599</v>
      </c>
      <c r="N10" s="74" t="s">
        <v>4598</v>
      </c>
      <c r="O10" s="74" t="s">
        <v>4746</v>
      </c>
      <c r="P10" s="74" t="s">
        <v>2212</v>
      </c>
      <c r="Q10" s="74" t="s">
        <v>4730</v>
      </c>
      <c r="R10" s="74" t="s">
        <v>4543</v>
      </c>
      <c r="S10" s="74" t="s">
        <v>4731</v>
      </c>
      <c r="T10" s="74" t="s">
        <v>4542</v>
      </c>
      <c r="U10" s="74" t="s">
        <v>4732</v>
      </c>
      <c r="V10" s="74" t="s">
        <v>4574</v>
      </c>
      <c r="W10" s="74" t="s">
        <v>4739</v>
      </c>
      <c r="X10" s="74" t="s">
        <v>4740</v>
      </c>
      <c r="Y10" s="74" t="s">
        <v>4549</v>
      </c>
      <c r="Z10" s="74" t="s">
        <v>4741</v>
      </c>
      <c r="AA10" s="74" t="s">
        <v>4742</v>
      </c>
      <c r="AB10" s="74" t="s">
        <v>4573</v>
      </c>
      <c r="AC10" s="74" t="s">
        <v>4743</v>
      </c>
      <c r="AD10" s="74" t="s">
        <v>4744</v>
      </c>
      <c r="AE10" s="74" t="s">
        <v>5118</v>
      </c>
      <c r="AF10" s="74" t="s">
        <v>4745</v>
      </c>
      <c r="AG10" s="74" t="s">
        <v>4575</v>
      </c>
      <c r="AH10" s="74" t="s">
        <v>4722</v>
      </c>
      <c r="AI10" s="74" t="s">
        <v>4550</v>
      </c>
      <c r="AJ10" s="74" t="s">
        <v>4551</v>
      </c>
      <c r="AK10" s="74" t="s">
        <v>4552</v>
      </c>
      <c r="AL10" s="74" t="s">
        <v>4614</v>
      </c>
      <c r="AM10" s="107" t="s">
        <v>571</v>
      </c>
      <c r="AN10" s="73" t="s">
        <v>2224</v>
      </c>
      <c r="AO10" s="108"/>
      <c r="AP10" s="108"/>
      <c r="AQ10" s="108"/>
      <c r="AR10" s="108"/>
      <c r="AS10" s="108"/>
    </row>
    <row r="12" spans="1:45" ht="13">
      <c r="A12" s="72"/>
    </row>
    <row r="13" spans="1:45">
      <c r="A13" s="69"/>
    </row>
    <row r="14" spans="1:45">
      <c r="A14" s="69"/>
    </row>
    <row r="15" spans="1:45">
      <c r="A15" s="69"/>
    </row>
    <row r="16" spans="1:45">
      <c r="A16" s="69"/>
    </row>
    <row r="20" spans="1:5" s="70" customFormat="1">
      <c r="E20" s="71"/>
    </row>
    <row r="21" spans="1:5" s="70" customFormat="1"/>
    <row r="22" spans="1:5" s="70" customFormat="1"/>
    <row r="23" spans="1:5">
      <c r="A23" s="69"/>
    </row>
    <row r="24" spans="1:5">
      <c r="A24" s="69"/>
    </row>
    <row r="25" spans="1:5">
      <c r="A25" s="69"/>
    </row>
    <row r="26" spans="1:5">
      <c r="A26" s="69"/>
    </row>
    <row r="27" spans="1:5">
      <c r="A27" s="69"/>
    </row>
    <row r="28" spans="1:5">
      <c r="A28" s="69"/>
    </row>
    <row r="29" spans="1:5">
      <c r="A29" s="69"/>
    </row>
    <row r="30" spans="1:5">
      <c r="A30" s="69"/>
    </row>
    <row r="31" spans="1:5">
      <c r="A31" s="69"/>
    </row>
    <row r="32" spans="1:5">
      <c r="A32" s="69"/>
    </row>
    <row r="33" spans="1:1">
      <c r="A33" s="69"/>
    </row>
    <row r="34" spans="1:1">
      <c r="A34" s="69"/>
    </row>
    <row r="35" spans="1:1">
      <c r="A35" s="69"/>
    </row>
    <row r="36" spans="1:1">
      <c r="A36" s="69"/>
    </row>
    <row r="37" spans="1:1">
      <c r="A37" s="69"/>
    </row>
    <row r="38" spans="1:1">
      <c r="A38" s="69"/>
    </row>
    <row r="39" spans="1:1">
      <c r="A39" s="69"/>
    </row>
    <row r="40" spans="1:1">
      <c r="A40" s="69"/>
    </row>
    <row r="41" spans="1:1">
      <c r="A41" s="69"/>
    </row>
    <row r="42" spans="1:1">
      <c r="A42" s="69"/>
    </row>
    <row r="43" spans="1:1">
      <c r="A43" s="69"/>
    </row>
    <row r="44" spans="1:1">
      <c r="A44" s="69"/>
    </row>
    <row r="45" spans="1:1">
      <c r="A45" s="69"/>
    </row>
    <row r="46" spans="1:1">
      <c r="A46" s="69"/>
    </row>
    <row r="47" spans="1:1">
      <c r="A47" s="69"/>
    </row>
    <row r="48" spans="1:1">
      <c r="A48" s="69"/>
    </row>
    <row r="49" spans="1:1">
      <c r="A49" s="69"/>
    </row>
    <row r="50" spans="1:1">
      <c r="A50" s="69"/>
    </row>
    <row r="51" spans="1:1">
      <c r="A51" s="69"/>
    </row>
    <row r="52" spans="1:1">
      <c r="A52" s="69"/>
    </row>
    <row r="53" spans="1:1">
      <c r="A53" s="69"/>
    </row>
    <row r="54" spans="1:1">
      <c r="A54" s="69"/>
    </row>
    <row r="55" spans="1:1">
      <c r="A55" s="69"/>
    </row>
    <row r="56" spans="1:1">
      <c r="A56" s="69"/>
    </row>
    <row r="57" spans="1:1">
      <c r="A57" s="69"/>
    </row>
    <row r="58" spans="1:1">
      <c r="A58" s="69"/>
    </row>
    <row r="59" spans="1:1">
      <c r="A59" s="69"/>
    </row>
    <row r="60" spans="1:1">
      <c r="A60" s="69"/>
    </row>
    <row r="61" spans="1:1">
      <c r="A61" s="69"/>
    </row>
    <row r="62" spans="1:1">
      <c r="A62" s="69"/>
    </row>
    <row r="63" spans="1:1">
      <c r="A63" s="69"/>
    </row>
    <row r="64" spans="1:1">
      <c r="A64" s="69"/>
    </row>
    <row r="65" spans="1:1">
      <c r="A65" s="69"/>
    </row>
    <row r="66" spans="1:1">
      <c r="A66" s="69"/>
    </row>
    <row r="67" spans="1:1">
      <c r="A67" s="69"/>
    </row>
    <row r="68" spans="1:1">
      <c r="A68" s="69"/>
    </row>
    <row r="69" spans="1:1">
      <c r="A69" s="69"/>
    </row>
    <row r="70" spans="1:1">
      <c r="A70" s="69"/>
    </row>
    <row r="71" spans="1:1">
      <c r="A71" s="69"/>
    </row>
    <row r="72" spans="1:1">
      <c r="A72" s="69"/>
    </row>
    <row r="73" spans="1:1">
      <c r="A73" s="69"/>
    </row>
    <row r="74" spans="1:1">
      <c r="A74" s="69"/>
    </row>
    <row r="75" spans="1:1">
      <c r="A75" s="69"/>
    </row>
    <row r="76" spans="1:1">
      <c r="A76" s="69"/>
    </row>
    <row r="77" spans="1:1">
      <c r="A77" s="69"/>
    </row>
    <row r="78" spans="1:1">
      <c r="A78" s="69"/>
    </row>
    <row r="79" spans="1:1">
      <c r="A79" s="69"/>
    </row>
    <row r="80" spans="1:1">
      <c r="A80" s="69"/>
    </row>
    <row r="81" spans="1:1">
      <c r="A81" s="69"/>
    </row>
    <row r="82" spans="1:1">
      <c r="A82" s="69"/>
    </row>
    <row r="83" spans="1:1">
      <c r="A83" s="69"/>
    </row>
    <row r="84" spans="1:1">
      <c r="A84" s="69"/>
    </row>
    <row r="85" spans="1:1">
      <c r="A85" s="69"/>
    </row>
    <row r="86" spans="1:1">
      <c r="A86" s="69"/>
    </row>
    <row r="87" spans="1:1">
      <c r="A87" s="69"/>
    </row>
    <row r="88" spans="1:1">
      <c r="A88" s="69"/>
    </row>
    <row r="89" spans="1:1">
      <c r="A89" s="69"/>
    </row>
    <row r="90" spans="1:1">
      <c r="A90" s="69"/>
    </row>
    <row r="91" spans="1:1">
      <c r="A91" s="69"/>
    </row>
    <row r="92" spans="1:1">
      <c r="A92" s="69"/>
    </row>
    <row r="93" spans="1:1">
      <c r="A93" s="69"/>
    </row>
    <row r="94" spans="1:1">
      <c r="A94" s="69"/>
    </row>
    <row r="95" spans="1:1">
      <c r="A95" s="69"/>
    </row>
    <row r="96" spans="1:1">
      <c r="A96" s="69"/>
    </row>
    <row r="97" spans="1:1">
      <c r="A97" s="69"/>
    </row>
    <row r="98" spans="1:1">
      <c r="A98" s="69"/>
    </row>
    <row r="99" spans="1:1">
      <c r="A99" s="69"/>
    </row>
    <row r="100" spans="1:1">
      <c r="A100" s="69"/>
    </row>
    <row r="101" spans="1:1">
      <c r="A101" s="69"/>
    </row>
    <row r="102" spans="1:1">
      <c r="A102" s="69"/>
    </row>
    <row r="103" spans="1:1">
      <c r="A103" s="69"/>
    </row>
    <row r="104" spans="1:1">
      <c r="A104" s="69"/>
    </row>
    <row r="105" spans="1:1">
      <c r="A105" s="69"/>
    </row>
    <row r="106" spans="1:1">
      <c r="A106" s="69"/>
    </row>
    <row r="107" spans="1:1">
      <c r="A107" s="69"/>
    </row>
    <row r="108" spans="1:1">
      <c r="A108" s="69"/>
    </row>
    <row r="109" spans="1:1">
      <c r="A109" s="69"/>
    </row>
    <row r="110" spans="1:1">
      <c r="A110" s="69"/>
    </row>
    <row r="111" spans="1:1">
      <c r="A111" s="69"/>
    </row>
    <row r="112" spans="1:1">
      <c r="A112" s="69"/>
    </row>
    <row r="113" spans="1:1">
      <c r="A113" s="69"/>
    </row>
    <row r="114" spans="1:1">
      <c r="A114" s="69"/>
    </row>
    <row r="115" spans="1:1">
      <c r="A115" s="69"/>
    </row>
    <row r="116" spans="1:1">
      <c r="A116" s="69"/>
    </row>
    <row r="117" spans="1:1">
      <c r="A117" s="69"/>
    </row>
    <row r="118" spans="1:1">
      <c r="A118" s="69"/>
    </row>
    <row r="119" spans="1:1">
      <c r="A119" s="69"/>
    </row>
    <row r="120" spans="1:1">
      <c r="A120" s="69"/>
    </row>
    <row r="121" spans="1:1">
      <c r="A121" s="69"/>
    </row>
    <row r="122" spans="1:1">
      <c r="A122" s="69"/>
    </row>
    <row r="123" spans="1:1">
      <c r="A123" s="69"/>
    </row>
    <row r="124" spans="1:1">
      <c r="A124" s="69"/>
    </row>
    <row r="125" spans="1:1">
      <c r="A125" s="69"/>
    </row>
    <row r="126" spans="1:1">
      <c r="A126" s="69"/>
    </row>
    <row r="127" spans="1:1">
      <c r="A127" s="69"/>
    </row>
    <row r="128" spans="1:1">
      <c r="A128" s="69"/>
    </row>
    <row r="129" spans="1:1">
      <c r="A129" s="69"/>
    </row>
    <row r="130" spans="1:1">
      <c r="A130" s="69"/>
    </row>
    <row r="131" spans="1:1">
      <c r="A131" s="69"/>
    </row>
    <row r="132" spans="1:1">
      <c r="A132" s="69"/>
    </row>
    <row r="133" spans="1:1">
      <c r="A133" s="69"/>
    </row>
    <row r="134" spans="1:1">
      <c r="A134" s="69"/>
    </row>
    <row r="135" spans="1:1">
      <c r="A135" s="69"/>
    </row>
    <row r="136" spans="1:1">
      <c r="A136" s="69"/>
    </row>
    <row r="137" spans="1:1">
      <c r="A137" s="69"/>
    </row>
    <row r="138" spans="1:1">
      <c r="A138" s="69"/>
    </row>
    <row r="139" spans="1:1">
      <c r="A139" s="69"/>
    </row>
    <row r="140" spans="1:1">
      <c r="A140" s="69"/>
    </row>
    <row r="141" spans="1:1">
      <c r="A141" s="69"/>
    </row>
    <row r="142" spans="1:1">
      <c r="A142" s="69"/>
    </row>
    <row r="143" spans="1:1">
      <c r="A143" s="69"/>
    </row>
    <row r="144" spans="1:1">
      <c r="A144" s="69"/>
    </row>
    <row r="145" spans="1:1">
      <c r="A145" s="69"/>
    </row>
    <row r="146" spans="1:1">
      <c r="A146" s="69"/>
    </row>
    <row r="147" spans="1:1">
      <c r="A147" s="69"/>
    </row>
    <row r="148" spans="1:1">
      <c r="A148" s="69"/>
    </row>
    <row r="149" spans="1:1">
      <c r="A149" s="69"/>
    </row>
    <row r="150" spans="1:1">
      <c r="A150" s="69"/>
    </row>
    <row r="151" spans="1:1">
      <c r="A151" s="69"/>
    </row>
    <row r="152" spans="1:1">
      <c r="A152" s="69"/>
    </row>
    <row r="153" spans="1:1">
      <c r="A153" s="69"/>
    </row>
    <row r="154" spans="1:1">
      <c r="A154" s="69"/>
    </row>
    <row r="155" spans="1:1">
      <c r="A155" s="69"/>
    </row>
    <row r="156" spans="1:1">
      <c r="A156" s="69"/>
    </row>
    <row r="157" spans="1:1">
      <c r="A157" s="69"/>
    </row>
    <row r="158" spans="1:1">
      <c r="A158" s="69"/>
    </row>
    <row r="159" spans="1:1">
      <c r="A159" s="69"/>
    </row>
    <row r="160" spans="1:1">
      <c r="A160" s="69"/>
    </row>
    <row r="161" spans="1:1">
      <c r="A161" s="69"/>
    </row>
    <row r="162" spans="1:1">
      <c r="A162" s="69"/>
    </row>
    <row r="163" spans="1:1">
      <c r="A163" s="69"/>
    </row>
    <row r="164" spans="1:1">
      <c r="A164" s="69"/>
    </row>
    <row r="165" spans="1:1">
      <c r="A165" s="69"/>
    </row>
    <row r="166" spans="1:1">
      <c r="A166" s="69"/>
    </row>
    <row r="167" spans="1:1">
      <c r="A167" s="69"/>
    </row>
    <row r="168" spans="1:1">
      <c r="A168" s="69"/>
    </row>
    <row r="169" spans="1:1">
      <c r="A169" s="69"/>
    </row>
    <row r="170" spans="1:1">
      <c r="A170" s="69"/>
    </row>
    <row r="171" spans="1:1">
      <c r="A171" s="69"/>
    </row>
    <row r="172" spans="1:1">
      <c r="A172" s="69"/>
    </row>
    <row r="173" spans="1:1">
      <c r="A173" s="69"/>
    </row>
    <row r="174" spans="1:1">
      <c r="A174" s="69"/>
    </row>
    <row r="175" spans="1:1">
      <c r="A175" s="69"/>
    </row>
    <row r="176" spans="1:1">
      <c r="A176" s="69"/>
    </row>
    <row r="177" spans="1:1">
      <c r="A177" s="69"/>
    </row>
    <row r="178" spans="1:1">
      <c r="A178" s="69"/>
    </row>
    <row r="179" spans="1:1">
      <c r="A179" s="69"/>
    </row>
    <row r="180" spans="1:1">
      <c r="A180" s="69"/>
    </row>
    <row r="181" spans="1:1">
      <c r="A181" s="69"/>
    </row>
    <row r="182" spans="1:1">
      <c r="A182" s="69"/>
    </row>
    <row r="183" spans="1:1">
      <c r="A183" s="69"/>
    </row>
    <row r="184" spans="1:1">
      <c r="A184" s="69"/>
    </row>
    <row r="185" spans="1:1">
      <c r="A185" s="69"/>
    </row>
    <row r="186" spans="1:1">
      <c r="A186" s="69"/>
    </row>
    <row r="187" spans="1:1">
      <c r="A187" s="69"/>
    </row>
    <row r="188" spans="1:1">
      <c r="A188" s="69"/>
    </row>
    <row r="189" spans="1:1">
      <c r="A189" s="69"/>
    </row>
    <row r="190" spans="1:1">
      <c r="A190" s="69"/>
    </row>
    <row r="191" spans="1:1">
      <c r="A191" s="69"/>
    </row>
    <row r="192" spans="1:1">
      <c r="A192" s="69"/>
    </row>
    <row r="193" spans="1:1">
      <c r="A193" s="69"/>
    </row>
    <row r="194" spans="1:1">
      <c r="A194" s="69"/>
    </row>
    <row r="195" spans="1:1">
      <c r="A195" s="69"/>
    </row>
    <row r="196" spans="1:1">
      <c r="A196" s="69"/>
    </row>
    <row r="197" spans="1:1">
      <c r="A197" s="69"/>
    </row>
    <row r="198" spans="1:1">
      <c r="A198" s="69"/>
    </row>
    <row r="199" spans="1:1">
      <c r="A199" s="69"/>
    </row>
    <row r="200" spans="1:1">
      <c r="A200" s="69"/>
    </row>
    <row r="201" spans="1:1">
      <c r="A201" s="69"/>
    </row>
    <row r="202" spans="1:1">
      <c r="A202" s="69"/>
    </row>
    <row r="203" spans="1:1">
      <c r="A203" s="69"/>
    </row>
    <row r="204" spans="1:1">
      <c r="A204" s="69"/>
    </row>
    <row r="205" spans="1:1">
      <c r="A205" s="69"/>
    </row>
    <row r="206" spans="1:1">
      <c r="A206" s="69"/>
    </row>
    <row r="207" spans="1:1">
      <c r="A207" s="69"/>
    </row>
    <row r="208" spans="1:1">
      <c r="A208" s="69"/>
    </row>
    <row r="209" spans="1:1">
      <c r="A209" s="69"/>
    </row>
    <row r="210" spans="1:1">
      <c r="A210" s="69"/>
    </row>
    <row r="211" spans="1:1">
      <c r="A211" s="69"/>
    </row>
    <row r="212" spans="1:1">
      <c r="A212" s="69"/>
    </row>
    <row r="213" spans="1:1">
      <c r="A213" s="69"/>
    </row>
    <row r="214" spans="1:1">
      <c r="A214" s="69"/>
    </row>
    <row r="215" spans="1:1">
      <c r="A215" s="69"/>
    </row>
    <row r="216" spans="1:1">
      <c r="A216" s="69"/>
    </row>
    <row r="217" spans="1:1">
      <c r="A217" s="69"/>
    </row>
    <row r="218" spans="1:1">
      <c r="A218" s="69"/>
    </row>
    <row r="219" spans="1:1">
      <c r="A219" s="69"/>
    </row>
    <row r="220" spans="1:1">
      <c r="A220" s="69"/>
    </row>
    <row r="221" spans="1:1">
      <c r="A221" s="69"/>
    </row>
    <row r="222" spans="1:1">
      <c r="A222" s="69"/>
    </row>
    <row r="223" spans="1:1">
      <c r="A223" s="69"/>
    </row>
    <row r="224" spans="1:1">
      <c r="A224" s="69"/>
    </row>
    <row r="225" spans="1:1">
      <c r="A225" s="69"/>
    </row>
    <row r="226" spans="1:1">
      <c r="A226" s="69"/>
    </row>
    <row r="227" spans="1:1">
      <c r="A227" s="69"/>
    </row>
    <row r="228" spans="1:1">
      <c r="A228" s="69"/>
    </row>
    <row r="229" spans="1:1">
      <c r="A229" s="69"/>
    </row>
    <row r="230" spans="1:1">
      <c r="A230" s="69"/>
    </row>
    <row r="231" spans="1:1">
      <c r="A231" s="69"/>
    </row>
    <row r="232" spans="1:1">
      <c r="A232" s="69"/>
    </row>
    <row r="233" spans="1:1">
      <c r="A233" s="69"/>
    </row>
    <row r="234" spans="1:1">
      <c r="A234" s="69"/>
    </row>
    <row r="235" spans="1:1">
      <c r="A235" s="69"/>
    </row>
    <row r="236" spans="1:1">
      <c r="A236" s="69"/>
    </row>
    <row r="237" spans="1:1">
      <c r="A237" s="69"/>
    </row>
    <row r="238" spans="1:1">
      <c r="A238" s="69"/>
    </row>
    <row r="239" spans="1:1">
      <c r="A239" s="69"/>
    </row>
    <row r="240" spans="1:1">
      <c r="A240" s="69"/>
    </row>
    <row r="241" spans="1:1">
      <c r="A241" s="69"/>
    </row>
    <row r="242" spans="1:1">
      <c r="A242" s="69"/>
    </row>
    <row r="243" spans="1:1">
      <c r="A243" s="69"/>
    </row>
    <row r="244" spans="1:1">
      <c r="A244" s="69"/>
    </row>
    <row r="245" spans="1:1">
      <c r="A245" s="69"/>
    </row>
    <row r="246" spans="1:1">
      <c r="A246" s="69"/>
    </row>
    <row r="247" spans="1:1">
      <c r="A247" s="69"/>
    </row>
    <row r="248" spans="1:1">
      <c r="A248" s="69"/>
    </row>
    <row r="249" spans="1:1">
      <c r="A249" s="69"/>
    </row>
    <row r="250" spans="1:1">
      <c r="A250" s="69"/>
    </row>
    <row r="251" spans="1:1">
      <c r="A251" s="69"/>
    </row>
    <row r="252" spans="1:1">
      <c r="A252" s="69"/>
    </row>
    <row r="253" spans="1:1">
      <c r="A253" s="69"/>
    </row>
    <row r="254" spans="1:1">
      <c r="A254" s="69"/>
    </row>
    <row r="255" spans="1:1">
      <c r="A255" s="69"/>
    </row>
    <row r="256" spans="1:1">
      <c r="A256" s="69"/>
    </row>
    <row r="257" spans="1:1">
      <c r="A257" s="69"/>
    </row>
    <row r="258" spans="1:1">
      <c r="A258" s="69"/>
    </row>
    <row r="259" spans="1:1">
      <c r="A259" s="69"/>
    </row>
    <row r="260" spans="1:1">
      <c r="A260" s="69"/>
    </row>
    <row r="261" spans="1:1">
      <c r="A261" s="69"/>
    </row>
    <row r="262" spans="1:1">
      <c r="A262" s="69"/>
    </row>
    <row r="263" spans="1:1">
      <c r="A263" s="69"/>
    </row>
    <row r="264" spans="1:1">
      <c r="A264" s="69"/>
    </row>
    <row r="265" spans="1:1">
      <c r="A265" s="69"/>
    </row>
    <row r="266" spans="1:1">
      <c r="A266" s="69"/>
    </row>
    <row r="267" spans="1:1">
      <c r="A267" s="69"/>
    </row>
    <row r="268" spans="1:1">
      <c r="A268" s="69"/>
    </row>
    <row r="269" spans="1:1">
      <c r="A269" s="69"/>
    </row>
    <row r="270" spans="1:1">
      <c r="A270" s="69"/>
    </row>
    <row r="271" spans="1:1">
      <c r="A271" s="69"/>
    </row>
    <row r="272" spans="1:1">
      <c r="A272" s="69"/>
    </row>
    <row r="273" spans="1:1">
      <c r="A273" s="69"/>
    </row>
    <row r="274" spans="1:1">
      <c r="A274" s="69"/>
    </row>
    <row r="275" spans="1:1">
      <c r="A275" s="69"/>
    </row>
    <row r="276" spans="1:1">
      <c r="A276" s="69"/>
    </row>
    <row r="277" spans="1:1">
      <c r="A277" s="69"/>
    </row>
    <row r="278" spans="1:1">
      <c r="A278" s="69"/>
    </row>
    <row r="279" spans="1:1">
      <c r="A279" s="69"/>
    </row>
    <row r="280" spans="1:1">
      <c r="A280" s="69"/>
    </row>
    <row r="281" spans="1:1">
      <c r="A281" s="69"/>
    </row>
    <row r="282" spans="1:1">
      <c r="A282" s="69"/>
    </row>
    <row r="283" spans="1:1">
      <c r="A283" s="69"/>
    </row>
    <row r="284" spans="1:1">
      <c r="A284" s="69"/>
    </row>
    <row r="285" spans="1:1">
      <c r="A285" s="69"/>
    </row>
    <row r="286" spans="1:1">
      <c r="A286" s="69"/>
    </row>
    <row r="287" spans="1:1">
      <c r="A287" s="69"/>
    </row>
    <row r="288" spans="1:1">
      <c r="A288" s="69"/>
    </row>
    <row r="289" spans="1:1">
      <c r="A289" s="69"/>
    </row>
    <row r="290" spans="1:1">
      <c r="A290" s="69"/>
    </row>
    <row r="291" spans="1:1">
      <c r="A291" s="69"/>
    </row>
    <row r="292" spans="1:1">
      <c r="A292" s="69"/>
    </row>
    <row r="293" spans="1:1">
      <c r="A293" s="69"/>
    </row>
    <row r="294" spans="1:1">
      <c r="A294" s="69"/>
    </row>
    <row r="295" spans="1:1">
      <c r="A295" s="69"/>
    </row>
    <row r="296" spans="1:1">
      <c r="A296" s="69"/>
    </row>
    <row r="297" spans="1:1">
      <c r="A297" s="69"/>
    </row>
    <row r="298" spans="1:1">
      <c r="A298" s="69"/>
    </row>
    <row r="299" spans="1:1">
      <c r="A299" s="69"/>
    </row>
    <row r="300" spans="1:1">
      <c r="A300" s="69"/>
    </row>
    <row r="301" spans="1:1">
      <c r="A301" s="69"/>
    </row>
    <row r="302" spans="1:1">
      <c r="A302" s="69"/>
    </row>
    <row r="303" spans="1:1">
      <c r="A303" s="69"/>
    </row>
    <row r="304" spans="1:1">
      <c r="A304" s="69"/>
    </row>
    <row r="305" spans="1:1">
      <c r="A305" s="69"/>
    </row>
    <row r="306" spans="1:1">
      <c r="A306" s="69"/>
    </row>
    <row r="307" spans="1:1">
      <c r="A307" s="69"/>
    </row>
    <row r="308" spans="1:1">
      <c r="A308" s="69"/>
    </row>
    <row r="309" spans="1:1">
      <c r="A309" s="69"/>
    </row>
    <row r="310" spans="1:1">
      <c r="A310" s="69"/>
    </row>
    <row r="311" spans="1:1">
      <c r="A311" s="69"/>
    </row>
    <row r="312" spans="1:1">
      <c r="A312" s="69"/>
    </row>
    <row r="313" spans="1:1">
      <c r="A313" s="69"/>
    </row>
    <row r="314" spans="1:1">
      <c r="A314" s="69"/>
    </row>
    <row r="315" spans="1:1">
      <c r="A315" s="69"/>
    </row>
    <row r="316" spans="1:1">
      <c r="A316" s="69"/>
    </row>
    <row r="317" spans="1:1">
      <c r="A317" s="69"/>
    </row>
    <row r="318" spans="1:1">
      <c r="A318" s="69"/>
    </row>
    <row r="319" spans="1:1">
      <c r="A319" s="69"/>
    </row>
    <row r="320" spans="1:1">
      <c r="A320" s="68"/>
    </row>
    <row r="321" spans="1:1">
      <c r="A321" s="68"/>
    </row>
    <row r="322" spans="1:1">
      <c r="A322" s="68"/>
    </row>
    <row r="323" spans="1:1">
      <c r="A323" s="68"/>
    </row>
    <row r="324" spans="1:1">
      <c r="A324" s="68"/>
    </row>
    <row r="325" spans="1:1">
      <c r="A325" s="68"/>
    </row>
  </sheetData>
  <protectedRanges>
    <protectedRange sqref="AN10 AN8 AM9" name="Range1_1_3"/>
  </protectedRanges>
  <mergeCells count="50">
    <mergeCell ref="P3:Q3"/>
    <mergeCell ref="C4:N4"/>
    <mergeCell ref="D8:D9"/>
    <mergeCell ref="U8:U9"/>
    <mergeCell ref="L8:L9"/>
    <mergeCell ref="R8:R9"/>
    <mergeCell ref="I8:J8"/>
    <mergeCell ref="A5:P5"/>
    <mergeCell ref="G7:N7"/>
    <mergeCell ref="C8:C9"/>
    <mergeCell ref="A8:A9"/>
    <mergeCell ref="E8:E9"/>
    <mergeCell ref="Q8:Q9"/>
    <mergeCell ref="M8:M9"/>
    <mergeCell ref="S8:S9"/>
    <mergeCell ref="T8:T9"/>
    <mergeCell ref="F8:F9"/>
    <mergeCell ref="O8:O9"/>
    <mergeCell ref="P4:Q4"/>
    <mergeCell ref="AM8:AM9"/>
    <mergeCell ref="G8:H8"/>
    <mergeCell ref="K8:K9"/>
    <mergeCell ref="N8:N9"/>
    <mergeCell ref="A7:F7"/>
    <mergeCell ref="AH8:AH9"/>
    <mergeCell ref="AC8:AC9"/>
    <mergeCell ref="B8:B9"/>
    <mergeCell ref="P8:P9"/>
    <mergeCell ref="X8:X9"/>
    <mergeCell ref="V7:AL7"/>
    <mergeCell ref="AK8:AK9"/>
    <mergeCell ref="AE8:AE9"/>
    <mergeCell ref="R1:S4"/>
    <mergeCell ref="AN8:AN9"/>
    <mergeCell ref="C2:Q2"/>
    <mergeCell ref="C1:Q1"/>
    <mergeCell ref="C3:N3"/>
    <mergeCell ref="AL8:AL9"/>
    <mergeCell ref="AJ8:AJ9"/>
    <mergeCell ref="V8:V9"/>
    <mergeCell ref="W8:W9"/>
    <mergeCell ref="AD8:AD9"/>
    <mergeCell ref="AF8:AF9"/>
    <mergeCell ref="AG8:AG9"/>
    <mergeCell ref="AI8:AI9"/>
    <mergeCell ref="O7:U7"/>
    <mergeCell ref="AA8:AA9"/>
    <mergeCell ref="AB8:AB9"/>
    <mergeCell ref="Y8:Y9"/>
    <mergeCell ref="Z8:Z9"/>
  </mergeCells>
  <phoneticPr fontId="19" type="noConversion"/>
  <pageMargins left="0.75" right="0.75" top="1" bottom="1" header="0.5" footer="0.5"/>
  <pageSetup scale="31" fitToHeight="0" orientation="landscape" r:id="rId1"/>
  <headerFooter alignWithMargins="0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0"/>
  <sheetViews>
    <sheetView workbookViewId="0">
      <pane xSplit="1" topLeftCell="B1" activePane="topRight" state="frozen"/>
      <selection pane="topRight" activeCell="G26" sqref="G26"/>
    </sheetView>
  </sheetViews>
  <sheetFormatPr defaultRowHeight="12.5"/>
  <cols>
    <col min="2" max="2" width="16.81640625" customWidth="1"/>
    <col min="3" max="4" width="17.54296875" customWidth="1"/>
    <col min="5" max="5" width="14" customWidth="1"/>
    <col min="6" max="6" width="15.26953125" customWidth="1"/>
    <col min="7" max="7" width="13" customWidth="1"/>
    <col min="8" max="8" width="11" bestFit="1" customWidth="1"/>
    <col min="9" max="9" width="10.54296875" customWidth="1"/>
    <col min="10" max="10" width="13" customWidth="1"/>
    <col min="11" max="11" width="13.81640625" bestFit="1" customWidth="1"/>
    <col min="12" max="12" width="29" customWidth="1"/>
    <col min="13" max="13" width="12.81640625" customWidth="1"/>
    <col min="14" max="14" width="13.54296875" customWidth="1"/>
    <col min="15" max="15" width="11.81640625" customWidth="1"/>
    <col min="16" max="16" width="12.453125" customWidth="1"/>
    <col min="17" max="17" width="13" customWidth="1"/>
  </cols>
  <sheetData>
    <row r="1" spans="1:21" s="4" customFormat="1" ht="14">
      <c r="A1" s="10"/>
      <c r="B1" s="3" t="s">
        <v>1507</v>
      </c>
      <c r="C1" s="192">
        <f>_FormulaHelpers_!B43</f>
        <v>0</v>
      </c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4"/>
      <c r="O1" s="185"/>
      <c r="P1" s="186"/>
      <c r="Q1" s="17"/>
      <c r="R1" s="17"/>
      <c r="S1" s="17"/>
      <c r="T1" s="17"/>
      <c r="U1" s="17"/>
    </row>
    <row r="2" spans="1:21" s="4" customFormat="1" ht="14">
      <c r="A2" s="11"/>
      <c r="B2" s="3" t="s">
        <v>1508</v>
      </c>
      <c r="C2" s="179">
        <f>_FormulaHelpers_!B44</f>
        <v>0</v>
      </c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1"/>
      <c r="O2" s="187"/>
      <c r="P2" s="188"/>
    </row>
    <row r="3" spans="1:21" s="4" customFormat="1" ht="14">
      <c r="A3" s="11"/>
      <c r="B3" s="3" t="s">
        <v>1794</v>
      </c>
      <c r="C3" s="179">
        <f>_FormulaHelpers_!B45</f>
        <v>0</v>
      </c>
      <c r="D3" s="180"/>
      <c r="E3" s="180"/>
      <c r="F3" s="180"/>
      <c r="G3" s="180"/>
      <c r="H3" s="180"/>
      <c r="I3" s="180"/>
      <c r="J3" s="180"/>
      <c r="K3" s="181"/>
      <c r="L3" s="3" t="s">
        <v>1510</v>
      </c>
      <c r="M3" s="191" t="str">
        <f>_FormulaHelpers_!B48</f>
        <v>Base</v>
      </c>
      <c r="N3" s="191"/>
      <c r="O3" s="187"/>
      <c r="P3" s="188"/>
    </row>
    <row r="4" spans="1:21" s="4" customFormat="1" ht="14">
      <c r="A4" s="12"/>
      <c r="B4" s="3" t="s">
        <v>1509</v>
      </c>
      <c r="C4" s="182">
        <f>_FormulaHelpers_!B46</f>
        <v>45699</v>
      </c>
      <c r="D4" s="183"/>
      <c r="E4" s="183"/>
      <c r="F4" s="183"/>
      <c r="G4" s="183"/>
      <c r="H4" s="183"/>
      <c r="I4" s="183"/>
      <c r="J4" s="183"/>
      <c r="K4" s="184"/>
      <c r="L4" s="3" t="s">
        <v>1795</v>
      </c>
      <c r="M4" s="191" t="str">
        <f>_FormulaHelpers_!B52</f>
        <v>Normal</v>
      </c>
      <c r="N4" s="191"/>
      <c r="O4" s="189"/>
      <c r="P4" s="190"/>
    </row>
    <row r="5" spans="1:21" s="4" customFormat="1" ht="18.75" customHeight="1">
      <c r="A5" s="178" t="s">
        <v>4393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03"/>
      <c r="N5" s="103"/>
      <c r="O5" s="103"/>
      <c r="P5" s="103"/>
      <c r="Q5" s="17"/>
      <c r="R5" s="17"/>
      <c r="S5" s="17"/>
      <c r="T5" s="17"/>
      <c r="U5" s="17"/>
    </row>
    <row r="6" spans="1:21" s="4" customFormat="1"/>
    <row r="7" spans="1:21" ht="15" customHeight="1">
      <c r="A7" s="172" t="s">
        <v>368</v>
      </c>
      <c r="B7" s="172"/>
      <c r="C7" s="172"/>
      <c r="D7" s="172"/>
      <c r="E7" s="172"/>
      <c r="F7" s="172"/>
      <c r="G7" s="172"/>
      <c r="H7" s="172"/>
      <c r="I7" s="222" t="s">
        <v>375</v>
      </c>
      <c r="J7" s="224"/>
      <c r="K7" s="45"/>
      <c r="L7" s="101"/>
      <c r="M7" s="64"/>
      <c r="N7" s="64"/>
      <c r="O7" s="64"/>
      <c r="P7" s="64"/>
      <c r="Q7" s="64"/>
    </row>
    <row r="8" spans="1:21" s="97" customFormat="1" ht="21.75" customHeight="1">
      <c r="A8" s="173" t="s">
        <v>1576</v>
      </c>
      <c r="B8" s="173" t="s">
        <v>365</v>
      </c>
      <c r="C8" s="173" t="s">
        <v>366</v>
      </c>
      <c r="D8" s="173" t="s">
        <v>4554</v>
      </c>
      <c r="E8" s="173" t="s">
        <v>2230</v>
      </c>
      <c r="F8" s="173" t="s">
        <v>1955</v>
      </c>
      <c r="G8" s="173" t="s">
        <v>370</v>
      </c>
      <c r="H8" s="173" t="s">
        <v>1512</v>
      </c>
      <c r="I8" s="173" t="s">
        <v>5106</v>
      </c>
      <c r="J8" s="173" t="s">
        <v>5107</v>
      </c>
      <c r="K8" s="173" t="s">
        <v>12</v>
      </c>
      <c r="L8" s="173" t="s">
        <v>2223</v>
      </c>
      <c r="M8" s="65" t="s">
        <v>2857</v>
      </c>
      <c r="N8" s="66" t="s">
        <v>2285</v>
      </c>
      <c r="O8" s="65" t="s">
        <v>2295</v>
      </c>
      <c r="P8" s="66" t="s">
        <v>2296</v>
      </c>
      <c r="Q8" s="65" t="s">
        <v>2297</v>
      </c>
    </row>
    <row r="9" spans="1:21" s="97" customFormat="1" ht="15" customHeight="1">
      <c r="A9" s="174"/>
      <c r="B9" s="174"/>
      <c r="C9" s="174"/>
      <c r="D9" s="174"/>
      <c r="E9" s="174" t="s">
        <v>4392</v>
      </c>
      <c r="F9" s="174"/>
      <c r="G9" s="174"/>
      <c r="H9" s="174"/>
      <c r="I9" s="174"/>
      <c r="J9" s="174"/>
      <c r="K9" s="174"/>
      <c r="L9" s="174"/>
      <c r="M9" s="62"/>
      <c r="N9" s="62"/>
      <c r="O9" s="62"/>
      <c r="P9" s="62"/>
      <c r="Q9" s="62"/>
    </row>
    <row r="10" spans="1:21" ht="13.5" customHeight="1">
      <c r="A10" s="13" t="s">
        <v>1853</v>
      </c>
      <c r="B10" s="13" t="s">
        <v>2267</v>
      </c>
      <c r="C10" s="30" t="s">
        <v>2268</v>
      </c>
      <c r="D10" s="30" t="s">
        <v>4702</v>
      </c>
      <c r="E10" s="13" t="s">
        <v>2231</v>
      </c>
      <c r="F10" s="13" t="s">
        <v>4389</v>
      </c>
      <c r="G10" s="13" t="s">
        <v>4390</v>
      </c>
      <c r="H10" s="13" t="s">
        <v>1854</v>
      </c>
      <c r="I10" s="42" t="s">
        <v>2841</v>
      </c>
      <c r="J10" s="42" t="s">
        <v>2842</v>
      </c>
      <c r="K10" s="35" t="s">
        <v>571</v>
      </c>
      <c r="L10" s="56" t="s">
        <v>2224</v>
      </c>
      <c r="M10" s="61"/>
      <c r="N10" s="61"/>
      <c r="O10" s="61"/>
      <c r="P10" s="61"/>
      <c r="Q10" s="61"/>
    </row>
  </sheetData>
  <protectedRanges>
    <protectedRange sqref="L7:L9" name="Range1_1"/>
    <protectedRange sqref="L10" name="Range1_1_1"/>
  </protectedRanges>
  <mergeCells count="22">
    <mergeCell ref="O1:P4"/>
    <mergeCell ref="C2:N2"/>
    <mergeCell ref="C3:K3"/>
    <mergeCell ref="M3:N3"/>
    <mergeCell ref="C4:K4"/>
    <mergeCell ref="M4:N4"/>
    <mergeCell ref="C1:N1"/>
    <mergeCell ref="A5:L5"/>
    <mergeCell ref="F8:F9"/>
    <mergeCell ref="G8:G9"/>
    <mergeCell ref="E8:E9"/>
    <mergeCell ref="A7:H7"/>
    <mergeCell ref="B8:B9"/>
    <mergeCell ref="A8:A9"/>
    <mergeCell ref="J8:J9"/>
    <mergeCell ref="D8:D9"/>
    <mergeCell ref="I7:J7"/>
    <mergeCell ref="I8:I9"/>
    <mergeCell ref="L8:L9"/>
    <mergeCell ref="H8:H9"/>
    <mergeCell ref="K8:K9"/>
    <mergeCell ref="C8:C9"/>
  </mergeCells>
  <phoneticPr fontId="19" type="noConversion"/>
  <pageMargins left="0.7" right="0.7" top="0.75" bottom="0.75" header="0.3" footer="0.3"/>
  <pageSetup paperSize="161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0"/>
  <sheetViews>
    <sheetView workbookViewId="0">
      <pane xSplit="1" topLeftCell="B1" activePane="topRight" state="frozen"/>
      <selection pane="topRight" activeCell="L18" sqref="L18"/>
    </sheetView>
  </sheetViews>
  <sheetFormatPr defaultRowHeight="12.5"/>
  <cols>
    <col min="1" max="1" width="10.81640625" customWidth="1"/>
    <col min="2" max="2" width="14.54296875" customWidth="1"/>
    <col min="3" max="4" width="20.1796875" customWidth="1"/>
    <col min="5" max="5" width="13.54296875" customWidth="1"/>
    <col min="7" max="7" width="13.7265625" customWidth="1"/>
    <col min="8" max="8" width="12" customWidth="1"/>
    <col min="9" max="9" width="9.81640625" customWidth="1"/>
    <col min="10" max="10" width="11.1796875" customWidth="1"/>
    <col min="11" max="11" width="11.453125" customWidth="1"/>
    <col min="12" max="12" width="28.7265625" customWidth="1"/>
    <col min="13" max="13" width="12.54296875" customWidth="1"/>
    <col min="14" max="14" width="13.453125" customWidth="1"/>
    <col min="15" max="15" width="13.54296875" customWidth="1"/>
    <col min="16" max="16" width="12.81640625" customWidth="1"/>
    <col min="17" max="17" width="16.54296875" customWidth="1"/>
  </cols>
  <sheetData>
    <row r="1" spans="1:21" s="4" customFormat="1" ht="14">
      <c r="A1" s="10"/>
      <c r="B1" s="3" t="s">
        <v>1507</v>
      </c>
      <c r="C1" s="24">
        <f>_FormulaHelpers_!B43</f>
        <v>0</v>
      </c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4"/>
      <c r="O1" s="185"/>
      <c r="P1" s="186"/>
      <c r="Q1" s="17"/>
      <c r="R1" s="17"/>
      <c r="S1" s="17"/>
      <c r="T1" s="17"/>
      <c r="U1" s="17"/>
    </row>
    <row r="2" spans="1:21" s="4" customFormat="1" ht="14">
      <c r="A2" s="11"/>
      <c r="B2" s="3" t="s">
        <v>1508</v>
      </c>
      <c r="C2" s="179">
        <f>_FormulaHelpers_!B44</f>
        <v>0</v>
      </c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1"/>
      <c r="O2" s="187"/>
      <c r="P2" s="188"/>
    </row>
    <row r="3" spans="1:21" s="4" customFormat="1" ht="14">
      <c r="A3" s="11"/>
      <c r="B3" s="3" t="s">
        <v>1794</v>
      </c>
      <c r="C3" s="179">
        <f>_FormulaHelpers_!B45</f>
        <v>0</v>
      </c>
      <c r="D3" s="180"/>
      <c r="E3" s="180"/>
      <c r="F3" s="180"/>
      <c r="G3" s="180"/>
      <c r="H3" s="180"/>
      <c r="I3" s="180"/>
      <c r="J3" s="180"/>
      <c r="K3" s="181"/>
      <c r="L3" s="3" t="s">
        <v>1510</v>
      </c>
      <c r="M3" s="191" t="str">
        <f>_FormulaHelpers_!B48</f>
        <v>Base</v>
      </c>
      <c r="N3" s="191"/>
      <c r="O3" s="187"/>
      <c r="P3" s="188"/>
    </row>
    <row r="4" spans="1:21" s="4" customFormat="1" ht="14">
      <c r="A4" s="12"/>
      <c r="B4" s="3" t="s">
        <v>1509</v>
      </c>
      <c r="C4" s="182">
        <f>_FormulaHelpers_!B46</f>
        <v>45699</v>
      </c>
      <c r="D4" s="183"/>
      <c r="E4" s="183"/>
      <c r="F4" s="183"/>
      <c r="G4" s="183"/>
      <c r="H4" s="183"/>
      <c r="I4" s="183"/>
      <c r="J4" s="183"/>
      <c r="K4" s="184"/>
      <c r="L4" s="3" t="s">
        <v>1795</v>
      </c>
      <c r="M4" s="191" t="str">
        <f>_FormulaHelpers_!B52</f>
        <v>Normal</v>
      </c>
      <c r="N4" s="191"/>
      <c r="O4" s="189"/>
      <c r="P4" s="190"/>
    </row>
    <row r="5" spans="1:21" s="4" customFormat="1" ht="18.75" customHeight="1">
      <c r="A5" s="178" t="s">
        <v>4394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03"/>
      <c r="N5" s="103"/>
      <c r="O5" s="103"/>
      <c r="P5" s="103"/>
      <c r="Q5" s="17"/>
      <c r="R5" s="17"/>
      <c r="S5" s="17"/>
      <c r="T5" s="17"/>
      <c r="U5" s="17"/>
    </row>
    <row r="6" spans="1:21" s="4" customFormat="1"/>
    <row r="7" spans="1:21" ht="15" customHeight="1">
      <c r="A7" s="172" t="s">
        <v>368</v>
      </c>
      <c r="B7" s="172"/>
      <c r="C7" s="172"/>
      <c r="D7" s="172"/>
      <c r="E7" s="172"/>
      <c r="F7" s="172"/>
      <c r="G7" s="172"/>
      <c r="H7" s="172"/>
      <c r="I7" s="222" t="s">
        <v>375</v>
      </c>
      <c r="J7" s="223"/>
      <c r="K7" s="172" t="s">
        <v>12</v>
      </c>
      <c r="L7" s="168" t="s">
        <v>2223</v>
      </c>
      <c r="M7" s="64"/>
      <c r="N7" s="64"/>
      <c r="O7" s="64"/>
      <c r="P7" s="64"/>
      <c r="Q7" s="64"/>
    </row>
    <row r="8" spans="1:21" ht="15" customHeight="1">
      <c r="A8" s="172" t="s">
        <v>1576</v>
      </c>
      <c r="B8" s="172" t="s">
        <v>365</v>
      </c>
      <c r="C8" s="172" t="s">
        <v>366</v>
      </c>
      <c r="D8" s="172" t="s">
        <v>4554</v>
      </c>
      <c r="E8" s="172" t="s">
        <v>4615</v>
      </c>
      <c r="F8" s="173" t="s">
        <v>2152</v>
      </c>
      <c r="G8" s="172" t="s">
        <v>2180</v>
      </c>
      <c r="H8" s="172" t="s">
        <v>1512</v>
      </c>
      <c r="I8" s="172" t="s">
        <v>4577</v>
      </c>
      <c r="J8" s="172" t="s">
        <v>4576</v>
      </c>
      <c r="K8" s="172"/>
      <c r="L8" s="169"/>
      <c r="M8" s="65" t="s">
        <v>2857</v>
      </c>
      <c r="N8" s="66" t="s">
        <v>2285</v>
      </c>
      <c r="O8" s="65" t="s">
        <v>2295</v>
      </c>
      <c r="P8" s="66" t="s">
        <v>2296</v>
      </c>
      <c r="Q8" s="65" t="s">
        <v>2297</v>
      </c>
    </row>
    <row r="9" spans="1:21" ht="15" customHeight="1">
      <c r="A9" s="172"/>
      <c r="B9" s="172"/>
      <c r="C9" s="172"/>
      <c r="D9" s="172"/>
      <c r="E9" s="172"/>
      <c r="F9" s="174"/>
      <c r="G9" s="172"/>
      <c r="H9" s="172"/>
      <c r="I9" s="172" t="s">
        <v>847</v>
      </c>
      <c r="J9" s="172" t="s">
        <v>4385</v>
      </c>
      <c r="K9" s="172"/>
      <c r="L9" s="170"/>
      <c r="M9" s="62"/>
      <c r="N9" s="62"/>
      <c r="O9" s="62"/>
      <c r="P9" s="62"/>
      <c r="Q9" s="62"/>
    </row>
    <row r="10" spans="1:21" ht="15" customHeight="1">
      <c r="A10" s="13" t="s">
        <v>1853</v>
      </c>
      <c r="B10" s="13" t="s">
        <v>2267</v>
      </c>
      <c r="C10" s="30" t="s">
        <v>2268</v>
      </c>
      <c r="D10" s="30" t="s">
        <v>4523</v>
      </c>
      <c r="E10" s="13" t="s">
        <v>2231</v>
      </c>
      <c r="F10" s="13" t="s">
        <v>2153</v>
      </c>
      <c r="G10" s="13" t="s">
        <v>4388</v>
      </c>
      <c r="H10" s="13" t="s">
        <v>1854</v>
      </c>
      <c r="I10" s="42" t="s">
        <v>4386</v>
      </c>
      <c r="J10" s="42" t="s">
        <v>4387</v>
      </c>
      <c r="K10" s="35" t="s">
        <v>571</v>
      </c>
      <c r="L10" s="56" t="s">
        <v>2224</v>
      </c>
      <c r="M10" s="61"/>
      <c r="N10" s="61"/>
      <c r="O10" s="61"/>
      <c r="P10" s="61"/>
      <c r="Q10" s="61"/>
    </row>
  </sheetData>
  <protectedRanges>
    <protectedRange sqref="L7:L10" name="Range1_1"/>
  </protectedRanges>
  <mergeCells count="22">
    <mergeCell ref="D1:N1"/>
    <mergeCell ref="O1:P4"/>
    <mergeCell ref="C2:N2"/>
    <mergeCell ref="C3:K3"/>
    <mergeCell ref="M3:N3"/>
    <mergeCell ref="C4:K4"/>
    <mergeCell ref="A5:L5"/>
    <mergeCell ref="D8:D9"/>
    <mergeCell ref="M4:N4"/>
    <mergeCell ref="I7:J7"/>
    <mergeCell ref="J8:J9"/>
    <mergeCell ref="C8:C9"/>
    <mergeCell ref="K7:K9"/>
    <mergeCell ref="E8:E9"/>
    <mergeCell ref="H8:H9"/>
    <mergeCell ref="A8:A9"/>
    <mergeCell ref="A7:H7"/>
    <mergeCell ref="I8:I9"/>
    <mergeCell ref="B8:B9"/>
    <mergeCell ref="F8:F9"/>
    <mergeCell ref="L7:L9"/>
    <mergeCell ref="G8:G9"/>
  </mergeCells>
  <phoneticPr fontId="19" type="noConversion"/>
  <pageMargins left="0.7" right="0.7" top="0.75" bottom="0.75" header="0.3" footer="0.3"/>
  <drawing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P11"/>
  <sheetViews>
    <sheetView zoomScaleNormal="100" workbookViewId="0">
      <pane xSplit="1" topLeftCell="B1" activePane="topRight" state="frozen"/>
      <selection pane="topRight" activeCell="A11" sqref="A11:U11"/>
    </sheetView>
  </sheetViews>
  <sheetFormatPr defaultRowHeight="12.5"/>
  <cols>
    <col min="1" max="1" width="8.7265625" style="88"/>
    <col min="2" max="2" width="15.453125" style="88" customWidth="1"/>
    <col min="3" max="3" width="13.26953125" style="88" customWidth="1"/>
    <col min="4" max="4" width="8.7265625" style="88"/>
    <col min="5" max="5" width="13.81640625" style="88" customWidth="1"/>
    <col min="6" max="6" width="9.1796875" style="88" customWidth="1"/>
    <col min="7" max="7" width="19.7265625" style="88" customWidth="1"/>
    <col min="8" max="8" width="7.7265625" style="88" customWidth="1"/>
    <col min="9" max="9" width="14.54296875" style="88" customWidth="1"/>
    <col min="10" max="10" width="14.81640625" style="88" customWidth="1"/>
    <col min="11" max="11" width="8.7265625" style="88"/>
    <col min="12" max="12" width="12.26953125" style="88" customWidth="1"/>
    <col min="13" max="13" width="15.81640625" style="88" customWidth="1"/>
    <col min="14" max="14" width="8.7265625" style="88"/>
    <col min="15" max="15" width="10.26953125" style="88" customWidth="1"/>
    <col min="16" max="18" width="8.7265625" style="88"/>
    <col min="19" max="19" width="13.26953125" style="88" customWidth="1"/>
    <col min="20" max="20" width="24" style="88" customWidth="1"/>
    <col min="21" max="21" width="25" style="88" customWidth="1"/>
    <col min="22" max="22" width="12.54296875" style="88" bestFit="1" customWidth="1"/>
    <col min="23" max="23" width="12.1796875" style="88" bestFit="1" customWidth="1"/>
    <col min="24" max="24" width="12" style="88" bestFit="1" customWidth="1"/>
    <col min="25" max="25" width="13.453125" style="88" bestFit="1" customWidth="1"/>
    <col min="26" max="26" width="13.1796875" style="88" bestFit="1" customWidth="1"/>
    <col min="27" max="27" width="12.1796875" style="88" bestFit="1" customWidth="1"/>
    <col min="28" max="28" width="13.1796875" style="88" bestFit="1" customWidth="1"/>
    <col min="29" max="29" width="9.81640625" style="88" bestFit="1" customWidth="1"/>
    <col min="30" max="30" width="13.1796875" style="88" bestFit="1" customWidth="1"/>
    <col min="31" max="16384" width="8.7265625" style="88"/>
  </cols>
  <sheetData>
    <row r="1" spans="1:42" s="60" customFormat="1" ht="14">
      <c r="A1" s="86"/>
      <c r="B1" s="87" t="s">
        <v>1507</v>
      </c>
      <c r="C1" s="159">
        <f>_FormulaHelpers_!B43</f>
        <v>0</v>
      </c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1"/>
      <c r="U1" s="229"/>
      <c r="V1" s="230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</row>
    <row r="2" spans="1:42" s="60" customFormat="1" ht="14">
      <c r="A2" s="90"/>
      <c r="B2" s="87" t="s">
        <v>1508</v>
      </c>
      <c r="C2" s="162">
        <f>_FormulaHelpers_!B44</f>
        <v>0</v>
      </c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4"/>
      <c r="U2" s="231"/>
      <c r="V2" s="232"/>
    </row>
    <row r="3" spans="1:42" s="60" customFormat="1" ht="14">
      <c r="A3" s="90"/>
      <c r="B3" s="87" t="s">
        <v>1794</v>
      </c>
      <c r="C3" s="162">
        <f>_FormulaHelpers_!B45</f>
        <v>0</v>
      </c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38"/>
      <c r="P3" s="138"/>
      <c r="Q3" s="138"/>
      <c r="R3" s="138"/>
      <c r="S3" s="87" t="s">
        <v>1510</v>
      </c>
      <c r="T3" s="150" t="str">
        <f>_FormulaHelpers_!B48</f>
        <v>Base</v>
      </c>
      <c r="U3" s="231"/>
      <c r="V3" s="232"/>
    </row>
    <row r="4" spans="1:42" s="60" customFormat="1" ht="14">
      <c r="A4" s="91"/>
      <c r="B4" s="87" t="s">
        <v>1509</v>
      </c>
      <c r="C4" s="165">
        <f>_FormulaHelpers_!B46</f>
        <v>45699</v>
      </c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39"/>
      <c r="P4" s="139"/>
      <c r="Q4" s="139"/>
      <c r="R4" s="139"/>
      <c r="S4" s="87" t="s">
        <v>1795</v>
      </c>
      <c r="T4" s="150" t="str">
        <f>_FormulaHelpers_!B52</f>
        <v>Normal</v>
      </c>
      <c r="U4" s="233"/>
      <c r="V4" s="234"/>
    </row>
    <row r="5" spans="1:42" s="60" customFormat="1" ht="18.75" customHeight="1">
      <c r="A5" s="156" t="s">
        <v>4515</v>
      </c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51"/>
      <c r="W5" s="151"/>
      <c r="X5" s="151"/>
      <c r="Y5" s="151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</row>
    <row r="6" spans="1:42" s="60" customFormat="1" ht="12.75" customHeight="1"/>
    <row r="7" spans="1:42" s="122" customFormat="1" ht="15" customHeight="1">
      <c r="A7" s="171" t="s">
        <v>1576</v>
      </c>
      <c r="B7" s="171" t="s">
        <v>2240</v>
      </c>
      <c r="C7" s="171" t="s">
        <v>2230</v>
      </c>
      <c r="D7" s="168" t="s">
        <v>2152</v>
      </c>
      <c r="E7" s="171" t="s">
        <v>1512</v>
      </c>
      <c r="F7" s="171" t="s">
        <v>4395</v>
      </c>
      <c r="G7" s="171" t="s">
        <v>4391</v>
      </c>
      <c r="H7" s="171" t="s">
        <v>1602</v>
      </c>
      <c r="I7" s="210" t="s">
        <v>2264</v>
      </c>
      <c r="J7" s="212"/>
      <c r="K7" s="212"/>
      <c r="L7" s="212"/>
      <c r="M7" s="212"/>
      <c r="N7" s="211"/>
      <c r="O7" s="171" t="s">
        <v>3122</v>
      </c>
      <c r="P7" s="171" t="s">
        <v>3124</v>
      </c>
      <c r="Q7" s="171" t="s">
        <v>3233</v>
      </c>
      <c r="R7" s="171" t="s">
        <v>3235</v>
      </c>
      <c r="S7" s="121" t="s">
        <v>2192</v>
      </c>
      <c r="T7" s="168" t="s">
        <v>12</v>
      </c>
      <c r="U7" s="168" t="s">
        <v>2223</v>
      </c>
      <c r="V7" s="64"/>
      <c r="W7" s="64"/>
      <c r="X7" s="64"/>
      <c r="Y7" s="64"/>
      <c r="Z7" s="64"/>
    </row>
    <row r="8" spans="1:42" s="122" customFormat="1" ht="15" customHeight="1">
      <c r="A8" s="171"/>
      <c r="B8" s="171"/>
      <c r="C8" s="171"/>
      <c r="D8" s="169"/>
      <c r="E8" s="171"/>
      <c r="F8" s="171"/>
      <c r="G8" s="171"/>
      <c r="H8" s="171"/>
      <c r="I8" s="210" t="s">
        <v>4396</v>
      </c>
      <c r="J8" s="212"/>
      <c r="K8" s="211"/>
      <c r="L8" s="210" t="s">
        <v>4398</v>
      </c>
      <c r="M8" s="212"/>
      <c r="N8" s="211"/>
      <c r="O8" s="171"/>
      <c r="P8" s="171"/>
      <c r="Q8" s="171"/>
      <c r="R8" s="171"/>
      <c r="S8" s="171" t="s">
        <v>2258</v>
      </c>
      <c r="T8" s="169"/>
      <c r="U8" s="169"/>
      <c r="V8" s="65" t="s">
        <v>2857</v>
      </c>
      <c r="W8" s="66" t="s">
        <v>2285</v>
      </c>
      <c r="X8" s="65" t="s">
        <v>2295</v>
      </c>
      <c r="Y8" s="66" t="s">
        <v>2296</v>
      </c>
      <c r="Z8" s="65" t="s">
        <v>2297</v>
      </c>
    </row>
    <row r="9" spans="1:42" s="122" customFormat="1" ht="26.25" customHeight="1">
      <c r="A9" s="171"/>
      <c r="B9" s="171"/>
      <c r="C9" s="171"/>
      <c r="D9" s="170"/>
      <c r="E9" s="171"/>
      <c r="F9" s="171"/>
      <c r="G9" s="171"/>
      <c r="H9" s="171"/>
      <c r="I9" s="124" t="s">
        <v>4397</v>
      </c>
      <c r="J9" s="124" t="s">
        <v>2166</v>
      </c>
      <c r="K9" s="124" t="s">
        <v>2211</v>
      </c>
      <c r="L9" s="124" t="s">
        <v>4397</v>
      </c>
      <c r="M9" s="124" t="s">
        <v>2166</v>
      </c>
      <c r="N9" s="124" t="s">
        <v>2211</v>
      </c>
      <c r="O9" s="171"/>
      <c r="P9" s="171"/>
      <c r="Q9" s="171"/>
      <c r="R9" s="171"/>
      <c r="S9" s="171"/>
      <c r="T9" s="170"/>
      <c r="U9" s="170"/>
      <c r="V9" s="62"/>
      <c r="W9" s="62"/>
      <c r="X9" s="62"/>
      <c r="Y9" s="62"/>
      <c r="Z9" s="62"/>
    </row>
    <row r="10" spans="1:42" s="59" customFormat="1" ht="23.25" hidden="1" customHeight="1">
      <c r="A10" s="108" t="s">
        <v>1853</v>
      </c>
      <c r="B10" s="108" t="s">
        <v>2269</v>
      </c>
      <c r="C10" s="108" t="s">
        <v>2231</v>
      </c>
      <c r="D10" s="108" t="s">
        <v>2153</v>
      </c>
      <c r="E10" s="108" t="s">
        <v>1854</v>
      </c>
      <c r="F10" s="108" t="s">
        <v>2302</v>
      </c>
      <c r="G10" s="152" t="s">
        <v>1861</v>
      </c>
      <c r="H10" s="137" t="s">
        <v>4693</v>
      </c>
      <c r="I10" s="108" t="s">
        <v>5069</v>
      </c>
      <c r="J10" s="61" t="s">
        <v>5070</v>
      </c>
      <c r="K10" s="108" t="s">
        <v>5071</v>
      </c>
      <c r="L10" s="108" t="s">
        <v>5117</v>
      </c>
      <c r="M10" s="61" t="s">
        <v>5067</v>
      </c>
      <c r="N10" s="108" t="s">
        <v>5068</v>
      </c>
      <c r="O10" s="108" t="s">
        <v>4824</v>
      </c>
      <c r="P10" s="108" t="s">
        <v>4825</v>
      </c>
      <c r="Q10" s="108" t="s">
        <v>5073</v>
      </c>
      <c r="R10" s="108" t="s">
        <v>5072</v>
      </c>
      <c r="S10" s="108" t="s">
        <v>5066</v>
      </c>
      <c r="T10" s="108" t="s">
        <v>571</v>
      </c>
      <c r="U10" s="142" t="s">
        <v>2224</v>
      </c>
      <c r="V10" s="108"/>
      <c r="W10" s="108"/>
      <c r="X10" s="108"/>
      <c r="Y10" s="108"/>
      <c r="Z10" s="108"/>
    </row>
    <row r="11" spans="1:42" s="60" customFormat="1">
      <c r="A11" s="108" t="s">
        <v>5214</v>
      </c>
      <c r="B11" s="108" t="str">
        <f>IF(TRIM("Bus1") = "", "Bus1", "Bus1")</f>
        <v>Bus1</v>
      </c>
      <c r="C11" s="108" t="str">
        <f>IF(TRUE = TRUE, "Yes", "No")</f>
        <v>Yes</v>
      </c>
      <c r="D11" s="108" t="s">
        <v>5202</v>
      </c>
      <c r="E11" s="108"/>
      <c r="F11" s="108">
        <f>ROUND(0.400000006, 3)</f>
        <v>0.4</v>
      </c>
      <c r="G11" s="152" t="s">
        <v>5215</v>
      </c>
      <c r="H11" s="137" t="str">
        <f>IF(0 = 0, "3", "1")</f>
        <v>3</v>
      </c>
      <c r="I11" s="108">
        <f>IF(0 = 0,ROUND(CHOOSE((0 + 1), 707106.812 / 1000, 707106.812, 707106.812 * 1000),3),"--")</f>
        <v>707.10699999999997</v>
      </c>
      <c r="J11" s="61" t="str">
        <f>IF(0 = 0,CHOOSE((0 + 1), "MVAsc", "KVAsc", "VAsc"),"--")</f>
        <v>MVAsc</v>
      </c>
      <c r="K11" s="108">
        <f>IF(0 = 0,ROUND(1, 1),"--")</f>
        <v>1</v>
      </c>
      <c r="L11" s="108">
        <f>IF(0 = 1,ROUND(CHOOSE((0 + 1), 707106.812 / 1000, 707106.812, 707106.812 * 1000),3),IF(AND(0 = 0,0 = 0),ROUND(CHOOSE((0 + 1), 707106.812 / 1000, 707106.812, 707106.812 * 1000),3),"--"))</f>
        <v>707.10699999999997</v>
      </c>
      <c r="M11" s="61" t="str">
        <f>IF(OR(0 = 0,0 = 1),CHOOSE((0 + 1), "MVAsc", "KVAsc", "VAsc"),"--")</f>
        <v>MVAsc</v>
      </c>
      <c r="N11" s="108">
        <f>IF(OR(0 = 0,0 = 1),ROUND(1, 1),"--")</f>
        <v>1</v>
      </c>
      <c r="O11" s="108">
        <f>ROUND(10,3)</f>
        <v>10</v>
      </c>
      <c r="P11" s="108">
        <f>ROUND(10,3)</f>
        <v>10</v>
      </c>
      <c r="Q11" s="108">
        <f>IF(OR(0 = 1,0=1),"--",ROUND(10,3))</f>
        <v>10</v>
      </c>
      <c r="R11" s="108">
        <f>IF(OR(0 = 1,0=1),"--",ROUND(10,3))</f>
        <v>10</v>
      </c>
      <c r="S11" s="108" t="str">
        <f>IF(0 = 0, IF(0=0,  "Y", "Δ"),IF(1=0,  "Ungrounded", "Grounded"))</f>
        <v>Y</v>
      </c>
      <c r="T11" s="108"/>
      <c r="U11" s="56" t="s">
        <v>5216</v>
      </c>
    </row>
  </sheetData>
  <sheetProtection sheet="1" objects="1" scenarios="1"/>
  <protectedRanges>
    <protectedRange sqref="U7:U10" name="Range1_1"/>
  </protectedRanges>
  <mergeCells count="24">
    <mergeCell ref="C4:N4"/>
    <mergeCell ref="Q7:Q9"/>
    <mergeCell ref="H7:H9"/>
    <mergeCell ref="C3:N3"/>
    <mergeCell ref="I7:N7"/>
    <mergeCell ref="G7:G9"/>
    <mergeCell ref="U1:V4"/>
    <mergeCell ref="A5:U5"/>
    <mergeCell ref="A7:A9"/>
    <mergeCell ref="U7:U9"/>
    <mergeCell ref="S8:S9"/>
    <mergeCell ref="I8:K8"/>
    <mergeCell ref="T7:T9"/>
    <mergeCell ref="B7:B9"/>
    <mergeCell ref="C1:T1"/>
    <mergeCell ref="C2:T2"/>
    <mergeCell ref="R7:R9"/>
    <mergeCell ref="P7:P9"/>
    <mergeCell ref="E7:E9"/>
    <mergeCell ref="O7:O9"/>
    <mergeCell ref="L8:N8"/>
    <mergeCell ref="F7:F9"/>
    <mergeCell ref="C7:C9"/>
    <mergeCell ref="D7:D9"/>
  </mergeCells>
  <phoneticPr fontId="19" type="noConversion"/>
  <dataValidations count="2">
    <dataValidation type="list" allowBlank="1" showInputMessage="1" showErrorMessage="1" sqref="AA10:HY10" xr:uid="{00000000-0002-0000-1900-000000000000}">
      <formula1>AZ13:AZ325</formula1>
    </dataValidation>
    <dataValidation type="list" allowBlank="1" showInputMessage="1" showErrorMessage="1" sqref="HZ10:IV10" xr:uid="{00000000-0002-0000-1900-000001000000}">
      <formula1>13:325</formula1>
    </dataValidation>
  </dataValidations>
  <pageMargins left="0.7" right="0.7" top="0.75" bottom="0.75" header="0.3" footer="0.3"/>
  <pageSetup paperSize="161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J16"/>
  <sheetViews>
    <sheetView zoomScaleNormal="100" workbookViewId="0">
      <pane xSplit="1" topLeftCell="B1" activePane="topRight" state="frozen"/>
      <selection pane="topRight" activeCell="M10" sqref="M10"/>
    </sheetView>
  </sheetViews>
  <sheetFormatPr defaultRowHeight="12.5"/>
  <cols>
    <col min="1" max="1" width="12.1796875" customWidth="1"/>
    <col min="2" max="2" width="14.81640625" customWidth="1"/>
    <col min="3" max="3" width="14.453125" customWidth="1"/>
    <col min="4" max="5" width="14.54296875" customWidth="1"/>
    <col min="6" max="6" width="19.54296875" customWidth="1"/>
    <col min="7" max="7" width="15.7265625" customWidth="1"/>
    <col min="10" max="10" width="37.26953125" customWidth="1"/>
    <col min="12" max="12" width="11.453125" bestFit="1" customWidth="1"/>
    <col min="13" max="13" width="34.54296875" customWidth="1"/>
    <col min="14" max="14" width="11.453125" customWidth="1"/>
    <col min="15" max="15" width="11.7265625" customWidth="1"/>
    <col min="16" max="16" width="31" customWidth="1"/>
    <col min="17" max="17" width="9.1796875" customWidth="1"/>
    <col min="18" max="18" width="11.7265625" customWidth="1"/>
    <col min="19" max="19" width="26.453125" customWidth="1"/>
    <col min="21" max="21" width="11.453125" customWidth="1"/>
    <col min="22" max="22" width="33.1796875" customWidth="1"/>
    <col min="23" max="24" width="11.453125" customWidth="1"/>
    <col min="25" max="25" width="29" customWidth="1"/>
    <col min="26" max="26" width="13.81640625" bestFit="1" customWidth="1"/>
    <col min="27" max="27" width="12.26953125" customWidth="1"/>
    <col min="36" max="36" width="23.81640625" customWidth="1"/>
    <col min="38" max="38" width="28" customWidth="1"/>
    <col min="46" max="46" width="26.26953125" customWidth="1"/>
    <col min="47" max="47" width="12.1796875" bestFit="1" customWidth="1"/>
    <col min="48" max="48" width="31.1796875" customWidth="1"/>
    <col min="49" max="49" width="15" customWidth="1"/>
    <col min="50" max="50" width="13.1796875" bestFit="1" customWidth="1"/>
    <col min="52" max="52" width="12.54296875" customWidth="1"/>
    <col min="53" max="53" width="12.7265625" bestFit="1" customWidth="1"/>
    <col min="59" max="59" width="12" bestFit="1" customWidth="1"/>
    <col min="60" max="60" width="12.1796875" bestFit="1" customWidth="1"/>
  </cols>
  <sheetData>
    <row r="1" spans="1:62" s="67" customFormat="1" ht="14">
      <c r="A1" s="82"/>
      <c r="B1" s="79" t="s">
        <v>1507</v>
      </c>
      <c r="C1" s="264">
        <f>_FormulaHelpers_!B43</f>
        <v>0</v>
      </c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6"/>
      <c r="S1" s="250"/>
      <c r="T1" s="251"/>
      <c r="U1" s="102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</row>
    <row r="2" spans="1:62" s="67" customFormat="1" ht="14">
      <c r="A2" s="81"/>
      <c r="B2" s="79" t="s">
        <v>1508</v>
      </c>
      <c r="C2" s="267">
        <f>_FormulaHelpers_!B44</f>
        <v>0</v>
      </c>
      <c r="D2" s="268"/>
      <c r="E2" s="268"/>
      <c r="F2" s="268"/>
      <c r="G2" s="268"/>
      <c r="H2" s="268"/>
      <c r="I2" s="268"/>
      <c r="J2" s="268"/>
      <c r="K2" s="268"/>
      <c r="L2" s="268"/>
      <c r="M2" s="268"/>
      <c r="N2" s="268"/>
      <c r="O2" s="268"/>
      <c r="P2" s="268"/>
      <c r="Q2" s="268"/>
      <c r="R2" s="269"/>
      <c r="S2" s="252"/>
      <c r="T2" s="253"/>
      <c r="U2" s="102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</row>
    <row r="3" spans="1:62" s="67" customFormat="1" ht="14">
      <c r="A3" s="81"/>
      <c r="B3" s="79" t="s">
        <v>1794</v>
      </c>
      <c r="C3" s="244">
        <f>_FormulaHelpers_!B45</f>
        <v>0</v>
      </c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6"/>
      <c r="O3" s="79" t="s">
        <v>1510</v>
      </c>
      <c r="P3" s="259" t="str">
        <f>_FormulaHelpers_!B48</f>
        <v>Base</v>
      </c>
      <c r="Q3" s="259"/>
      <c r="R3" s="259"/>
      <c r="S3" s="252"/>
      <c r="T3" s="253"/>
      <c r="U3" s="102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</row>
    <row r="4" spans="1:62" s="67" customFormat="1" ht="14">
      <c r="A4" s="80"/>
      <c r="B4" s="79" t="s">
        <v>1509</v>
      </c>
      <c r="C4" s="260">
        <f>_FormulaHelpers_!B46</f>
        <v>45699</v>
      </c>
      <c r="D4" s="261"/>
      <c r="E4" s="261"/>
      <c r="F4" s="261"/>
      <c r="G4" s="261"/>
      <c r="H4" s="261"/>
      <c r="I4" s="261"/>
      <c r="J4" s="261"/>
      <c r="K4" s="261"/>
      <c r="L4" s="261"/>
      <c r="M4" s="261"/>
      <c r="N4" s="262"/>
      <c r="O4" s="79" t="s">
        <v>1795</v>
      </c>
      <c r="P4" s="259" t="str">
        <f>_FormulaHelpers_!B52</f>
        <v>Normal</v>
      </c>
      <c r="Q4" s="259"/>
      <c r="R4" s="259"/>
      <c r="S4" s="254"/>
      <c r="T4" s="255"/>
      <c r="U4" s="102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</row>
    <row r="5" spans="1:62" s="4" customFormat="1" ht="18.75" customHeight="1">
      <c r="A5" s="243" t="s">
        <v>4399</v>
      </c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3"/>
      <c r="AI5" s="243"/>
      <c r="AJ5" s="243"/>
      <c r="AK5" s="243"/>
      <c r="AL5" s="243"/>
      <c r="AM5" s="243"/>
      <c r="AN5" s="243"/>
      <c r="AO5" s="243"/>
      <c r="AP5" s="243"/>
      <c r="AQ5" s="243"/>
      <c r="AR5" s="243"/>
      <c r="AS5" s="243"/>
      <c r="AT5" s="243"/>
      <c r="AU5" s="243"/>
      <c r="AV5" s="243"/>
      <c r="AW5" s="104"/>
      <c r="AX5" s="104"/>
      <c r="AY5" s="104"/>
      <c r="AZ5" s="40"/>
      <c r="BA5" s="17"/>
      <c r="BB5" s="17"/>
      <c r="BC5" s="17"/>
      <c r="BD5" s="17"/>
      <c r="BE5" s="17"/>
      <c r="BF5" s="17"/>
      <c r="BG5" s="17"/>
      <c r="BH5" s="17"/>
      <c r="BI5" s="17"/>
      <c r="BJ5" s="17"/>
    </row>
    <row r="6" spans="1:62" s="4" customFormat="1"/>
    <row r="7" spans="1:62" ht="15" customHeight="1">
      <c r="A7" s="172" t="s">
        <v>368</v>
      </c>
      <c r="B7" s="172"/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226" t="s">
        <v>4472</v>
      </c>
      <c r="N7" s="270"/>
      <c r="O7" s="270"/>
      <c r="P7" s="270"/>
      <c r="Q7" s="270"/>
      <c r="R7" s="270"/>
      <c r="S7" s="270"/>
      <c r="T7" s="270"/>
      <c r="U7" s="270"/>
      <c r="V7" s="270"/>
      <c r="W7" s="270"/>
      <c r="X7" s="270"/>
      <c r="Y7" s="270"/>
      <c r="Z7" s="270"/>
      <c r="AA7" s="271"/>
      <c r="AB7" s="226" t="s">
        <v>3292</v>
      </c>
      <c r="AC7" s="270"/>
      <c r="AD7" s="270"/>
      <c r="AE7" s="270"/>
      <c r="AF7" s="270"/>
      <c r="AG7" s="270"/>
      <c r="AH7" s="270"/>
      <c r="AI7" s="270"/>
      <c r="AJ7" s="222" t="s">
        <v>4480</v>
      </c>
      <c r="AK7" s="223"/>
      <c r="AL7" s="223"/>
      <c r="AM7" s="223"/>
      <c r="AN7" s="223"/>
      <c r="AO7" s="223"/>
      <c r="AP7" s="223"/>
      <c r="AQ7" s="223"/>
      <c r="AR7" s="223"/>
      <c r="AS7" s="224"/>
      <c r="AT7" s="109" t="s">
        <v>4580</v>
      </c>
      <c r="AU7" s="173" t="s">
        <v>12</v>
      </c>
      <c r="AV7" s="168" t="s">
        <v>2223</v>
      </c>
      <c r="AW7" s="64"/>
      <c r="AX7" s="64"/>
      <c r="AY7" s="64"/>
      <c r="AZ7" s="64"/>
      <c r="BA7" s="64"/>
    </row>
    <row r="8" spans="1:62" ht="15" customHeight="1">
      <c r="A8" s="172" t="s">
        <v>1576</v>
      </c>
      <c r="B8" s="172" t="s">
        <v>4524</v>
      </c>
      <c r="C8" s="172" t="s">
        <v>4525</v>
      </c>
      <c r="D8" s="172" t="s">
        <v>4526</v>
      </c>
      <c r="E8" s="172" t="s">
        <v>3006</v>
      </c>
      <c r="F8" s="173" t="s">
        <v>3317</v>
      </c>
      <c r="G8" s="173" t="s">
        <v>3318</v>
      </c>
      <c r="H8" s="173" t="s">
        <v>2230</v>
      </c>
      <c r="I8" s="173" t="s">
        <v>2152</v>
      </c>
      <c r="J8" s="172" t="s">
        <v>4400</v>
      </c>
      <c r="K8" s="173" t="s">
        <v>4401</v>
      </c>
      <c r="L8" s="172" t="s">
        <v>1512</v>
      </c>
      <c r="M8" s="222" t="s">
        <v>1602</v>
      </c>
      <c r="N8" s="223"/>
      <c r="O8" s="224"/>
      <c r="P8" s="222" t="s">
        <v>4477</v>
      </c>
      <c r="Q8" s="223"/>
      <c r="R8" s="224"/>
      <c r="S8" s="222" t="s">
        <v>3274</v>
      </c>
      <c r="T8" s="223"/>
      <c r="U8" s="224"/>
      <c r="V8" s="222" t="s">
        <v>4478</v>
      </c>
      <c r="W8" s="223"/>
      <c r="X8" s="224"/>
      <c r="Y8" s="222" t="s">
        <v>4476</v>
      </c>
      <c r="Z8" s="223"/>
      <c r="AA8" s="224"/>
      <c r="AB8" s="222" t="s">
        <v>1602</v>
      </c>
      <c r="AC8" s="223"/>
      <c r="AD8" s="222" t="s">
        <v>4477</v>
      </c>
      <c r="AE8" s="223"/>
      <c r="AF8" s="222" t="s">
        <v>3274</v>
      </c>
      <c r="AG8" s="224"/>
      <c r="AH8" s="222" t="s">
        <v>4476</v>
      </c>
      <c r="AI8" s="223"/>
      <c r="AJ8" s="222" t="s">
        <v>3841</v>
      </c>
      <c r="AK8" s="224"/>
      <c r="AL8" s="222" t="s">
        <v>2868</v>
      </c>
      <c r="AM8" s="224"/>
      <c r="AN8" s="222" t="s">
        <v>3292</v>
      </c>
      <c r="AO8" s="224"/>
      <c r="AP8" s="222" t="s">
        <v>3299</v>
      </c>
      <c r="AQ8" s="224"/>
      <c r="AR8" s="222" t="s">
        <v>3274</v>
      </c>
      <c r="AS8" s="224"/>
      <c r="AT8" s="173" t="s">
        <v>4581</v>
      </c>
      <c r="AU8" s="177"/>
      <c r="AV8" s="169"/>
      <c r="AW8" s="65" t="s">
        <v>2857</v>
      </c>
      <c r="AX8" s="66" t="s">
        <v>2285</v>
      </c>
      <c r="AY8" s="65" t="s">
        <v>2295</v>
      </c>
      <c r="AZ8" s="66" t="s">
        <v>2296</v>
      </c>
      <c r="BA8" s="65" t="s">
        <v>2297</v>
      </c>
    </row>
    <row r="9" spans="1:62" ht="15" customHeight="1">
      <c r="A9" s="172"/>
      <c r="B9" s="172"/>
      <c r="C9" s="172"/>
      <c r="D9" s="172"/>
      <c r="E9" s="172"/>
      <c r="F9" s="174"/>
      <c r="G9" s="174"/>
      <c r="H9" s="174"/>
      <c r="I9" s="174"/>
      <c r="J9" s="172"/>
      <c r="K9" s="174"/>
      <c r="L9" s="172"/>
      <c r="M9" s="85" t="s">
        <v>4473</v>
      </c>
      <c r="N9" s="85" t="s">
        <v>4474</v>
      </c>
      <c r="O9" s="85" t="s">
        <v>4475</v>
      </c>
      <c r="P9" s="85" t="s">
        <v>4473</v>
      </c>
      <c r="Q9" s="85" t="s">
        <v>4474</v>
      </c>
      <c r="R9" s="85" t="s">
        <v>4475</v>
      </c>
      <c r="S9" s="85" t="s">
        <v>4473</v>
      </c>
      <c r="T9" s="85" t="s">
        <v>4474</v>
      </c>
      <c r="U9" s="85" t="s">
        <v>4475</v>
      </c>
      <c r="V9" s="85" t="s">
        <v>4473</v>
      </c>
      <c r="W9" s="85" t="s">
        <v>4474</v>
      </c>
      <c r="X9" s="85" t="s">
        <v>4475</v>
      </c>
      <c r="Y9" s="85" t="s">
        <v>4473</v>
      </c>
      <c r="Z9" s="85" t="s">
        <v>4474</v>
      </c>
      <c r="AA9" s="85" t="s">
        <v>4475</v>
      </c>
      <c r="AB9" s="85" t="s">
        <v>4474</v>
      </c>
      <c r="AC9" s="85" t="s">
        <v>4479</v>
      </c>
      <c r="AD9" s="85" t="s">
        <v>4474</v>
      </c>
      <c r="AE9" s="85" t="s">
        <v>4479</v>
      </c>
      <c r="AF9" s="85" t="s">
        <v>4474</v>
      </c>
      <c r="AG9" s="85" t="s">
        <v>4479</v>
      </c>
      <c r="AH9" s="85" t="s">
        <v>4474</v>
      </c>
      <c r="AI9" s="85" t="s">
        <v>4479</v>
      </c>
      <c r="AJ9" s="85" t="s">
        <v>370</v>
      </c>
      <c r="AK9" s="85" t="s">
        <v>4481</v>
      </c>
      <c r="AL9" s="85" t="s">
        <v>370</v>
      </c>
      <c r="AM9" s="85" t="s">
        <v>4481</v>
      </c>
      <c r="AN9" s="85" t="s">
        <v>4481</v>
      </c>
      <c r="AO9" s="85" t="s">
        <v>4479</v>
      </c>
      <c r="AP9" s="85" t="s">
        <v>4481</v>
      </c>
      <c r="AQ9" s="85" t="s">
        <v>4479</v>
      </c>
      <c r="AR9" s="85" t="s">
        <v>4481</v>
      </c>
      <c r="AS9" s="85" t="s">
        <v>4479</v>
      </c>
      <c r="AT9" s="174"/>
      <c r="AU9" s="174"/>
      <c r="AV9" s="170"/>
      <c r="AW9" s="62"/>
      <c r="AX9" s="62"/>
      <c r="AY9" s="62"/>
      <c r="AZ9" s="62"/>
      <c r="BA9" s="62"/>
    </row>
    <row r="10" spans="1:62" s="97" customFormat="1" ht="15" customHeight="1">
      <c r="A10" s="13" t="s">
        <v>1853</v>
      </c>
      <c r="B10" s="13" t="s">
        <v>4556</v>
      </c>
      <c r="C10" s="13" t="s">
        <v>4555</v>
      </c>
      <c r="D10" s="13" t="s">
        <v>4557</v>
      </c>
      <c r="E10" s="13" t="s">
        <v>4558</v>
      </c>
      <c r="F10" s="13" t="s">
        <v>4470</v>
      </c>
      <c r="G10" s="13" t="s">
        <v>4471</v>
      </c>
      <c r="H10" s="13" t="s">
        <v>2231</v>
      </c>
      <c r="I10" s="13" t="s">
        <v>2153</v>
      </c>
      <c r="J10" s="13" t="s">
        <v>4403</v>
      </c>
      <c r="K10" s="13" t="s">
        <v>4402</v>
      </c>
      <c r="L10" s="13" t="s">
        <v>1854</v>
      </c>
      <c r="M10" s="42" t="s">
        <v>4559</v>
      </c>
      <c r="N10" s="42" t="s">
        <v>4560</v>
      </c>
      <c r="O10" s="42" t="s">
        <v>4561</v>
      </c>
      <c r="P10" s="42" t="s">
        <v>4562</v>
      </c>
      <c r="Q10" s="42" t="s">
        <v>4563</v>
      </c>
      <c r="R10" s="42" t="s">
        <v>4589</v>
      </c>
      <c r="S10" s="42" t="s">
        <v>4564</v>
      </c>
      <c r="T10" s="42" t="s">
        <v>4565</v>
      </c>
      <c r="U10" s="42" t="s">
        <v>4590</v>
      </c>
      <c r="V10" s="42" t="s">
        <v>4566</v>
      </c>
      <c r="W10" s="42" t="s">
        <v>4567</v>
      </c>
      <c r="X10" s="42" t="s">
        <v>4591</v>
      </c>
      <c r="Y10" s="42" t="s">
        <v>4568</v>
      </c>
      <c r="Z10" s="42" t="s">
        <v>4584</v>
      </c>
      <c r="AA10" s="42" t="s">
        <v>4592</v>
      </c>
      <c r="AB10" s="42" t="s">
        <v>4585</v>
      </c>
      <c r="AC10" s="42" t="s">
        <v>4594</v>
      </c>
      <c r="AD10" s="42" t="s">
        <v>4586</v>
      </c>
      <c r="AE10" s="42" t="s">
        <v>4593</v>
      </c>
      <c r="AF10" s="42" t="s">
        <v>4587</v>
      </c>
      <c r="AG10" s="42" t="s">
        <v>4595</v>
      </c>
      <c r="AH10" s="42" t="s">
        <v>4588</v>
      </c>
      <c r="AI10" s="42" t="s">
        <v>4596</v>
      </c>
      <c r="AJ10" s="42" t="s">
        <v>4706</v>
      </c>
      <c r="AK10" s="42" t="s">
        <v>4707</v>
      </c>
      <c r="AL10" s="42" t="s">
        <v>4708</v>
      </c>
      <c r="AM10" s="42" t="s">
        <v>4709</v>
      </c>
      <c r="AN10" s="42" t="s">
        <v>4710</v>
      </c>
      <c r="AO10" s="42" t="s">
        <v>4711</v>
      </c>
      <c r="AP10" s="42" t="s">
        <v>4712</v>
      </c>
      <c r="AQ10" s="42" t="s">
        <v>4713</v>
      </c>
      <c r="AR10" s="42" t="s">
        <v>4714</v>
      </c>
      <c r="AS10" s="42" t="s">
        <v>4715</v>
      </c>
      <c r="AT10" s="42" t="s">
        <v>4582</v>
      </c>
      <c r="AU10" s="28" t="s">
        <v>571</v>
      </c>
      <c r="AV10" s="56" t="s">
        <v>2224</v>
      </c>
      <c r="AW10" s="108"/>
      <c r="AX10" s="108"/>
      <c r="AY10" s="108"/>
      <c r="AZ10" s="108"/>
      <c r="BA10" s="108"/>
    </row>
    <row r="12" spans="1:62" ht="13.15" customHeight="1"/>
    <row r="16" spans="1:62">
      <c r="M16" s="18"/>
      <c r="N16" s="18"/>
    </row>
  </sheetData>
  <protectedRanges>
    <protectedRange sqref="AV7:AV10" name="Range1_1"/>
  </protectedRanges>
  <mergeCells count="41">
    <mergeCell ref="G8:G9"/>
    <mergeCell ref="AB8:AC8"/>
    <mergeCell ref="M8:O8"/>
    <mergeCell ref="L8:L9"/>
    <mergeCell ref="AR8:AS8"/>
    <mergeCell ref="AB7:AI7"/>
    <mergeCell ref="AH8:AI8"/>
    <mergeCell ref="AP8:AQ8"/>
    <mergeCell ref="V8:X8"/>
    <mergeCell ref="C2:R2"/>
    <mergeCell ref="A5:AV5"/>
    <mergeCell ref="AU7:AU9"/>
    <mergeCell ref="B8:B9"/>
    <mergeCell ref="AT8:AT9"/>
    <mergeCell ref="AJ8:AK8"/>
    <mergeCell ref="K8:K9"/>
    <mergeCell ref="A8:A9"/>
    <mergeCell ref="P4:R4"/>
    <mergeCell ref="M7:AA7"/>
    <mergeCell ref="E8:E9"/>
    <mergeCell ref="A7:L7"/>
    <mergeCell ref="Y8:AA8"/>
    <mergeCell ref="J8:J9"/>
    <mergeCell ref="AN8:AO8"/>
    <mergeCell ref="AJ7:AS7"/>
    <mergeCell ref="C1:R1"/>
    <mergeCell ref="H8:H9"/>
    <mergeCell ref="AV7:AV9"/>
    <mergeCell ref="AL8:AM8"/>
    <mergeCell ref="AD8:AE8"/>
    <mergeCell ref="D8:D9"/>
    <mergeCell ref="P8:R8"/>
    <mergeCell ref="F8:F9"/>
    <mergeCell ref="S1:T4"/>
    <mergeCell ref="AF8:AG8"/>
    <mergeCell ref="P3:R3"/>
    <mergeCell ref="C8:C9"/>
    <mergeCell ref="C4:N4"/>
    <mergeCell ref="I8:I9"/>
    <mergeCell ref="C3:N3"/>
    <mergeCell ref="S8:U8"/>
  </mergeCells>
  <phoneticPr fontId="19" type="noConversion"/>
  <pageMargins left="0.7" right="0.7" top="0.75" bottom="0.75" header="0.3" footer="0.3"/>
  <pageSetup paperSize="161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G25"/>
  <sheetViews>
    <sheetView workbookViewId="0">
      <pane xSplit="1" topLeftCell="P1" activePane="topRight" state="frozen"/>
      <selection pane="topRight" activeCell="U20" sqref="U20"/>
    </sheetView>
  </sheetViews>
  <sheetFormatPr defaultRowHeight="12.5"/>
  <cols>
    <col min="1" max="1" width="10.453125" customWidth="1"/>
    <col min="2" max="2" width="15" customWidth="1"/>
    <col min="3" max="3" width="13.81640625" customWidth="1"/>
    <col min="4" max="4" width="28.26953125" customWidth="1"/>
    <col min="5" max="5" width="26" customWidth="1"/>
    <col min="6" max="6" width="28.81640625" customWidth="1"/>
    <col min="10" max="10" width="20.7265625" customWidth="1"/>
    <col min="11" max="11" width="18.453125" customWidth="1"/>
    <col min="12" max="12" width="15" customWidth="1"/>
    <col min="13" max="13" width="13" customWidth="1"/>
    <col min="14" max="14" width="13.26953125" customWidth="1"/>
    <col min="15" max="15" width="14.26953125" customWidth="1"/>
    <col min="16" max="16" width="29.453125" customWidth="1"/>
    <col min="17" max="17" width="24" customWidth="1"/>
    <col min="18" max="18" width="14.81640625" customWidth="1"/>
    <col min="19" max="19" width="12.54296875" customWidth="1"/>
    <col min="20" max="20" width="16" customWidth="1"/>
    <col min="21" max="21" width="14.1796875" customWidth="1"/>
    <col min="22" max="22" width="13.81640625" customWidth="1"/>
    <col min="23" max="23" width="16.26953125" customWidth="1"/>
    <col min="24" max="24" width="13.26953125" customWidth="1"/>
    <col min="25" max="25" width="18.81640625" customWidth="1"/>
    <col min="26" max="26" width="12.453125" customWidth="1"/>
    <col min="27" max="27" width="19.81640625" customWidth="1"/>
    <col min="28" max="28" width="34.7265625" customWidth="1"/>
    <col min="29" max="29" width="34.54296875" customWidth="1"/>
    <col min="30" max="30" width="16.54296875" customWidth="1"/>
    <col min="31" max="31" width="17.26953125" customWidth="1"/>
    <col min="32" max="33" width="14.81640625" customWidth="1"/>
    <col min="34" max="34" width="18.453125" customWidth="1"/>
  </cols>
  <sheetData>
    <row r="1" spans="1:33" s="4" customFormat="1" ht="14">
      <c r="A1" s="10"/>
      <c r="B1" s="3" t="s">
        <v>1507</v>
      </c>
      <c r="C1" s="179">
        <f>_FormulaHelpers_!B43</f>
        <v>0</v>
      </c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5"/>
      <c r="T1" s="186"/>
      <c r="U1" s="17"/>
      <c r="V1" s="17"/>
      <c r="W1" s="17"/>
      <c r="X1" s="17"/>
      <c r="Y1" s="17"/>
      <c r="Z1" s="17"/>
      <c r="AA1" s="17"/>
    </row>
    <row r="2" spans="1:33" s="4" customFormat="1" ht="14">
      <c r="A2" s="11"/>
      <c r="B2" s="3" t="s">
        <v>1508</v>
      </c>
      <c r="C2" s="179">
        <f>_FormulaHelpers_!B44</f>
        <v>0</v>
      </c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7"/>
      <c r="T2" s="188"/>
    </row>
    <row r="3" spans="1:33" s="4" customFormat="1" ht="14">
      <c r="A3" s="11"/>
      <c r="B3" s="3" t="s">
        <v>1794</v>
      </c>
      <c r="C3" s="192">
        <f>_FormulaHelpers_!B45</f>
        <v>0</v>
      </c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4"/>
      <c r="P3" s="117" t="s">
        <v>1510</v>
      </c>
      <c r="Q3" s="276" t="str">
        <f>_FormulaHelpers_!B48</f>
        <v>Base</v>
      </c>
      <c r="R3" s="277"/>
      <c r="S3" s="187"/>
      <c r="T3" s="188"/>
    </row>
    <row r="4" spans="1:33" s="4" customFormat="1" ht="14">
      <c r="A4" s="12"/>
      <c r="B4" s="3" t="s">
        <v>1509</v>
      </c>
      <c r="C4" s="182">
        <f>_FormulaHelpers_!B46</f>
        <v>45699</v>
      </c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4"/>
      <c r="P4" s="3" t="s">
        <v>1795</v>
      </c>
      <c r="Q4" s="272" t="str">
        <f>_FormulaHelpers_!B52</f>
        <v>Normal</v>
      </c>
      <c r="R4" s="273"/>
      <c r="S4" s="189"/>
      <c r="T4" s="190"/>
    </row>
    <row r="5" spans="1:33" s="4" customFormat="1" ht="18.75" customHeight="1">
      <c r="A5" s="178" t="s">
        <v>4482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"/>
      <c r="V5" s="17"/>
      <c r="W5" s="17"/>
      <c r="X5" s="17"/>
      <c r="Y5" s="17"/>
      <c r="Z5" s="17"/>
      <c r="AA5" s="17"/>
    </row>
    <row r="6" spans="1:33" s="4" customFormat="1"/>
    <row r="7" spans="1:33" ht="15" customHeight="1">
      <c r="A7" s="222" t="s">
        <v>368</v>
      </c>
      <c r="B7" s="223"/>
      <c r="C7" s="223"/>
      <c r="D7" s="223"/>
      <c r="E7" s="223"/>
      <c r="F7" s="223"/>
      <c r="G7" s="223"/>
      <c r="H7" s="223"/>
      <c r="I7" s="223"/>
      <c r="J7" s="224"/>
      <c r="K7" s="222" t="s">
        <v>4796</v>
      </c>
      <c r="L7" s="223"/>
      <c r="M7" s="223"/>
      <c r="N7" s="223"/>
      <c r="O7" s="222" t="s">
        <v>4419</v>
      </c>
      <c r="P7" s="223"/>
      <c r="Q7" s="223"/>
      <c r="R7" s="223"/>
      <c r="S7" s="223"/>
      <c r="T7" s="223"/>
      <c r="U7" s="223"/>
      <c r="V7" s="223"/>
      <c r="W7" s="223"/>
      <c r="X7" s="223"/>
      <c r="Y7" s="223"/>
      <c r="Z7" s="224"/>
      <c r="AA7" s="173" t="s">
        <v>12</v>
      </c>
      <c r="AB7" s="168" t="s">
        <v>2223</v>
      </c>
      <c r="AC7" s="64"/>
      <c r="AD7" s="64"/>
      <c r="AE7" s="64"/>
      <c r="AF7" s="64"/>
      <c r="AG7" s="64"/>
    </row>
    <row r="8" spans="1:33" ht="15" customHeight="1">
      <c r="A8" s="172" t="s">
        <v>1576</v>
      </c>
      <c r="B8" s="172" t="s">
        <v>365</v>
      </c>
      <c r="C8" s="172" t="s">
        <v>366</v>
      </c>
      <c r="D8" s="173" t="s">
        <v>4400</v>
      </c>
      <c r="E8" s="173" t="s">
        <v>3317</v>
      </c>
      <c r="F8" s="173" t="s">
        <v>3318</v>
      </c>
      <c r="G8" s="173" t="s">
        <v>2230</v>
      </c>
      <c r="H8" s="173" t="s">
        <v>2152</v>
      </c>
      <c r="I8" s="173" t="s">
        <v>4401</v>
      </c>
      <c r="J8" s="172" t="s">
        <v>1512</v>
      </c>
      <c r="K8" s="241" t="s">
        <v>1198</v>
      </c>
      <c r="L8" s="241" t="s">
        <v>4809</v>
      </c>
      <c r="M8" s="241" t="s">
        <v>4810</v>
      </c>
      <c r="N8" s="274" t="s">
        <v>370</v>
      </c>
      <c r="O8" s="173" t="s">
        <v>4466</v>
      </c>
      <c r="P8" s="222" t="s">
        <v>3841</v>
      </c>
      <c r="Q8" s="223"/>
      <c r="R8" s="222" t="s">
        <v>2868</v>
      </c>
      <c r="S8" s="223"/>
      <c r="T8" s="224"/>
      <c r="U8" s="222" t="s">
        <v>3292</v>
      </c>
      <c r="V8" s="224"/>
      <c r="W8" s="222" t="s">
        <v>3299</v>
      </c>
      <c r="X8" s="224"/>
      <c r="Y8" s="222" t="s">
        <v>3274</v>
      </c>
      <c r="Z8" s="224"/>
      <c r="AA8" s="177"/>
      <c r="AB8" s="169"/>
      <c r="AC8" s="65" t="s">
        <v>2857</v>
      </c>
      <c r="AD8" s="66" t="s">
        <v>2285</v>
      </c>
      <c r="AE8" s="65" t="s">
        <v>2295</v>
      </c>
      <c r="AF8" s="66" t="s">
        <v>2296</v>
      </c>
      <c r="AG8" s="65" t="s">
        <v>2297</v>
      </c>
    </row>
    <row r="9" spans="1:33" ht="15" customHeight="1">
      <c r="A9" s="172"/>
      <c r="B9" s="172"/>
      <c r="C9" s="172"/>
      <c r="D9" s="174"/>
      <c r="E9" s="174"/>
      <c r="F9" s="174"/>
      <c r="G9" s="174"/>
      <c r="H9" s="174"/>
      <c r="I9" s="174"/>
      <c r="J9" s="172"/>
      <c r="K9" s="242"/>
      <c r="L9" s="242"/>
      <c r="M9" s="242"/>
      <c r="N9" s="275"/>
      <c r="O9" s="174"/>
      <c r="P9" s="85" t="s">
        <v>370</v>
      </c>
      <c r="Q9" s="85" t="s">
        <v>4481</v>
      </c>
      <c r="R9" s="85" t="s">
        <v>370</v>
      </c>
      <c r="S9" s="85" t="s">
        <v>4481</v>
      </c>
      <c r="T9" s="85" t="s">
        <v>4799</v>
      </c>
      <c r="U9" s="85" t="s">
        <v>4481</v>
      </c>
      <c r="V9" s="85" t="s">
        <v>4479</v>
      </c>
      <c r="W9" s="85" t="s">
        <v>4481</v>
      </c>
      <c r="X9" s="85" t="s">
        <v>4479</v>
      </c>
      <c r="Y9" s="85" t="s">
        <v>4481</v>
      </c>
      <c r="Z9" s="85" t="s">
        <v>4479</v>
      </c>
      <c r="AA9" s="174"/>
      <c r="AB9" s="170"/>
      <c r="AC9" s="62"/>
      <c r="AD9" s="62"/>
      <c r="AE9" s="62"/>
      <c r="AF9" s="62"/>
      <c r="AG9" s="62"/>
    </row>
    <row r="10" spans="1:33" s="97" customFormat="1" ht="15" customHeight="1">
      <c r="A10" s="13" t="s">
        <v>1853</v>
      </c>
      <c r="B10" s="13" t="s">
        <v>4556</v>
      </c>
      <c r="C10" s="13" t="s">
        <v>4558</v>
      </c>
      <c r="D10" s="13" t="s">
        <v>4483</v>
      </c>
      <c r="E10" s="13" t="s">
        <v>4470</v>
      </c>
      <c r="F10" s="13" t="s">
        <v>4471</v>
      </c>
      <c r="G10" s="13" t="s">
        <v>2231</v>
      </c>
      <c r="H10" s="13" t="s">
        <v>2153</v>
      </c>
      <c r="I10" s="13" t="s">
        <v>4402</v>
      </c>
      <c r="J10" s="13" t="s">
        <v>1854</v>
      </c>
      <c r="K10" s="42" t="s">
        <v>4811</v>
      </c>
      <c r="L10" s="42" t="s">
        <v>4812</v>
      </c>
      <c r="M10" s="42" t="s">
        <v>4813</v>
      </c>
      <c r="N10" s="42" t="s">
        <v>4814</v>
      </c>
      <c r="O10" s="42" t="s">
        <v>4569</v>
      </c>
      <c r="P10" s="42" t="s">
        <v>4805</v>
      </c>
      <c r="Q10" s="42" t="s">
        <v>4806</v>
      </c>
      <c r="R10" s="42" t="s">
        <v>4798</v>
      </c>
      <c r="S10" s="42" t="s">
        <v>5102</v>
      </c>
      <c r="T10" s="42" t="s">
        <v>5103</v>
      </c>
      <c r="U10" s="42" t="s">
        <v>4800</v>
      </c>
      <c r="V10" s="42" t="s">
        <v>4801</v>
      </c>
      <c r="W10" s="42" t="s">
        <v>4802</v>
      </c>
      <c r="X10" s="42" t="s">
        <v>4803</v>
      </c>
      <c r="Y10" s="42" t="s">
        <v>4804</v>
      </c>
      <c r="Z10" s="42" t="s">
        <v>5104</v>
      </c>
      <c r="AA10" s="28" t="s">
        <v>571</v>
      </c>
      <c r="AB10" s="56" t="s">
        <v>2224</v>
      </c>
      <c r="AC10" s="108"/>
      <c r="AD10" s="108"/>
      <c r="AE10" s="108"/>
      <c r="AF10" s="108"/>
      <c r="AG10" s="108"/>
    </row>
    <row r="12" spans="1:33">
      <c r="P12" s="18"/>
      <c r="Q12" s="18"/>
    </row>
    <row r="16" spans="1:33" ht="12.75" customHeight="1"/>
    <row r="25" spans="11:11">
      <c r="K25" t="s">
        <v>4686</v>
      </c>
    </row>
  </sheetData>
  <protectedRanges>
    <protectedRange sqref="AB7:AB10" name="Range1_1"/>
  </protectedRanges>
  <mergeCells count="33">
    <mergeCell ref="C1:R1"/>
    <mergeCell ref="C3:O3"/>
    <mergeCell ref="C2:R2"/>
    <mergeCell ref="A5:T5"/>
    <mergeCell ref="K7:N7"/>
    <mergeCell ref="Q3:R3"/>
    <mergeCell ref="AA7:AA9"/>
    <mergeCell ref="I8:I9"/>
    <mergeCell ref="J8:J9"/>
    <mergeCell ref="A7:J7"/>
    <mergeCell ref="D8:D9"/>
    <mergeCell ref="R8:T8"/>
    <mergeCell ref="O7:Z7"/>
    <mergeCell ref="H8:H9"/>
    <mergeCell ref="A8:A9"/>
    <mergeCell ref="B8:B9"/>
    <mergeCell ref="M8:M9"/>
    <mergeCell ref="AB7:AB9"/>
    <mergeCell ref="K8:K9"/>
    <mergeCell ref="O8:O9"/>
    <mergeCell ref="C4:O4"/>
    <mergeCell ref="Q4:R4"/>
    <mergeCell ref="C8:C9"/>
    <mergeCell ref="E8:E9"/>
    <mergeCell ref="S1:T4"/>
    <mergeCell ref="U8:V8"/>
    <mergeCell ref="W8:X8"/>
    <mergeCell ref="Y8:Z8"/>
    <mergeCell ref="P8:Q8"/>
    <mergeCell ref="G8:G9"/>
    <mergeCell ref="F8:F9"/>
    <mergeCell ref="L8:L9"/>
    <mergeCell ref="N8:N9"/>
  </mergeCells>
  <phoneticPr fontId="19" type="noConversion"/>
  <pageMargins left="0.7" right="0.7" top="0.75" bottom="0.75" header="0.3" footer="0.3"/>
  <pageSetup paperSize="161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F18"/>
  <sheetViews>
    <sheetView workbookViewId="0">
      <pane xSplit="1" topLeftCell="H1" activePane="topRight" state="frozen"/>
      <selection pane="topRight" activeCell="R10" sqref="R10"/>
    </sheetView>
  </sheetViews>
  <sheetFormatPr defaultRowHeight="12.5"/>
  <cols>
    <col min="1" max="1" width="12.81640625" customWidth="1"/>
    <col min="2" max="2" width="12.453125" customWidth="1"/>
    <col min="4" max="4" width="9" customWidth="1"/>
    <col min="8" max="20" width="12.81640625" customWidth="1"/>
    <col min="21" max="21" width="9.7265625" customWidth="1"/>
    <col min="22" max="22" width="10.453125" customWidth="1"/>
    <col min="23" max="23" width="20.26953125" customWidth="1"/>
    <col min="24" max="24" width="11.7265625" customWidth="1"/>
    <col min="25" max="25" width="11.81640625" customWidth="1"/>
    <col min="26" max="27" width="12.26953125" customWidth="1"/>
    <col min="28" max="28" width="14.7265625" customWidth="1"/>
    <col min="29" max="29" width="11.81640625" customWidth="1"/>
    <col min="30" max="30" width="24.1796875" customWidth="1"/>
    <col min="31" max="31" width="13.81640625" bestFit="1" customWidth="1"/>
    <col min="32" max="32" width="18.453125" customWidth="1"/>
    <col min="33" max="33" width="12" bestFit="1" customWidth="1"/>
    <col min="34" max="34" width="34.1796875" customWidth="1"/>
    <col min="35" max="35" width="44.81640625" customWidth="1"/>
    <col min="36" max="37" width="12.1796875" bestFit="1" customWidth="1"/>
    <col min="38" max="38" width="6.1796875" bestFit="1" customWidth="1"/>
    <col min="39" max="40" width="13.1796875" bestFit="1" customWidth="1"/>
  </cols>
  <sheetData>
    <row r="1" spans="1:58" s="67" customFormat="1" ht="14">
      <c r="A1" s="82"/>
      <c r="B1" s="79" t="s">
        <v>1507</v>
      </c>
      <c r="C1" s="264">
        <f>_FormulaHelpers_!B43</f>
        <v>0</v>
      </c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6"/>
      <c r="Z1" s="250"/>
      <c r="AA1" s="251"/>
      <c r="AB1" s="102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</row>
    <row r="2" spans="1:58" s="67" customFormat="1" ht="14">
      <c r="A2" s="81"/>
      <c r="B2" s="79" t="s">
        <v>1508</v>
      </c>
      <c r="C2" s="267">
        <f>_FormulaHelpers_!B44</f>
        <v>0</v>
      </c>
      <c r="D2" s="268"/>
      <c r="E2" s="268"/>
      <c r="F2" s="268"/>
      <c r="G2" s="268"/>
      <c r="H2" s="268"/>
      <c r="I2" s="268"/>
      <c r="J2" s="268"/>
      <c r="K2" s="268"/>
      <c r="L2" s="268"/>
      <c r="M2" s="268"/>
      <c r="N2" s="268"/>
      <c r="O2" s="268"/>
      <c r="P2" s="268"/>
      <c r="Q2" s="268"/>
      <c r="R2" s="268"/>
      <c r="S2" s="268"/>
      <c r="T2" s="268"/>
      <c r="U2" s="268"/>
      <c r="V2" s="268"/>
      <c r="W2" s="268"/>
      <c r="X2" s="268"/>
      <c r="Y2" s="269"/>
      <c r="Z2" s="252"/>
      <c r="AA2" s="253"/>
      <c r="AB2" s="102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</row>
    <row r="3" spans="1:58" s="67" customFormat="1" ht="17.25" customHeight="1">
      <c r="A3" s="81"/>
      <c r="B3" s="79" t="s">
        <v>1794</v>
      </c>
      <c r="C3" s="244">
        <f>_FormulaHelpers_!B45</f>
        <v>0</v>
      </c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6"/>
      <c r="V3" s="79" t="s">
        <v>1510</v>
      </c>
      <c r="W3" s="259" t="str">
        <f>_FormulaHelpers_!B48</f>
        <v>Base</v>
      </c>
      <c r="X3" s="259"/>
      <c r="Y3" s="259"/>
      <c r="Z3" s="252"/>
      <c r="AA3" s="253"/>
      <c r="AB3" s="102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</row>
    <row r="4" spans="1:58" s="67" customFormat="1" ht="13.5" customHeight="1">
      <c r="A4" s="80"/>
      <c r="B4" s="79" t="s">
        <v>1509</v>
      </c>
      <c r="C4" s="260">
        <f>_FormulaHelpers_!B46</f>
        <v>45699</v>
      </c>
      <c r="D4" s="261"/>
      <c r="E4" s="261"/>
      <c r="F4" s="261"/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2"/>
      <c r="V4" s="79" t="s">
        <v>1795</v>
      </c>
      <c r="W4" s="259" t="str">
        <f>_FormulaHelpers_!B52</f>
        <v>Normal</v>
      </c>
      <c r="X4" s="259"/>
      <c r="Y4" s="259"/>
      <c r="Z4" s="254"/>
      <c r="AA4" s="255"/>
      <c r="AB4" s="102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</row>
    <row r="5" spans="1:58" s="4" customFormat="1" ht="18.75" customHeight="1">
      <c r="A5" s="243" t="s">
        <v>4516</v>
      </c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3"/>
      <c r="AI5" s="243"/>
      <c r="AJ5" s="104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40"/>
      <c r="AW5" s="17"/>
      <c r="AX5" s="17"/>
      <c r="AY5" s="17"/>
      <c r="AZ5" s="17"/>
      <c r="BA5" s="17"/>
      <c r="BB5" s="17"/>
      <c r="BC5" s="17"/>
      <c r="BD5" s="17"/>
      <c r="BE5" s="17"/>
      <c r="BF5" s="17"/>
    </row>
    <row r="6" spans="1:58" s="4" customFormat="1"/>
    <row r="7" spans="1:58" ht="15" customHeight="1">
      <c r="A7" s="222" t="s">
        <v>368</v>
      </c>
      <c r="B7" s="223"/>
      <c r="C7" s="223"/>
      <c r="D7" s="223"/>
      <c r="E7" s="223"/>
      <c r="F7" s="223"/>
      <c r="G7" s="223"/>
      <c r="H7" s="224"/>
      <c r="I7" s="278" t="s">
        <v>4796</v>
      </c>
      <c r="J7" s="279"/>
      <c r="K7" s="279"/>
      <c r="L7" s="279"/>
      <c r="M7" s="279"/>
      <c r="N7" s="279"/>
      <c r="O7" s="279"/>
      <c r="P7" s="279"/>
      <c r="Q7" s="279"/>
      <c r="R7" s="279"/>
      <c r="S7" s="279"/>
      <c r="T7" s="279"/>
      <c r="U7" s="222" t="s">
        <v>4370</v>
      </c>
      <c r="V7" s="223"/>
      <c r="W7" s="223"/>
      <c r="X7" s="223"/>
      <c r="Y7" s="223"/>
      <c r="Z7" s="223"/>
      <c r="AA7" s="223"/>
      <c r="AB7" s="224"/>
      <c r="AC7" s="222" t="s">
        <v>4484</v>
      </c>
      <c r="AD7" s="223"/>
      <c r="AE7" s="223"/>
      <c r="AF7" s="223"/>
      <c r="AG7" s="224"/>
      <c r="AH7" s="173" t="s">
        <v>12</v>
      </c>
      <c r="AI7" s="168" t="s">
        <v>2223</v>
      </c>
      <c r="AJ7" s="64"/>
      <c r="AK7" s="64"/>
      <c r="AL7" s="64"/>
      <c r="AM7" s="64"/>
      <c r="AN7" s="64"/>
    </row>
    <row r="8" spans="1:58" ht="15" customHeight="1">
      <c r="A8" s="172" t="s">
        <v>1576</v>
      </c>
      <c r="B8" s="172" t="s">
        <v>365</v>
      </c>
      <c r="C8" s="172" t="s">
        <v>366</v>
      </c>
      <c r="D8" s="173" t="s">
        <v>2230</v>
      </c>
      <c r="E8" s="173" t="s">
        <v>2152</v>
      </c>
      <c r="F8" s="173" t="s">
        <v>367</v>
      </c>
      <c r="G8" s="173" t="s">
        <v>4401</v>
      </c>
      <c r="H8" s="172" t="s">
        <v>1512</v>
      </c>
      <c r="I8" s="172" t="s">
        <v>1955</v>
      </c>
      <c r="J8" s="173" t="s">
        <v>3317</v>
      </c>
      <c r="K8" s="172" t="s">
        <v>5001</v>
      </c>
      <c r="L8" s="172" t="s">
        <v>3318</v>
      </c>
      <c r="M8" s="172" t="s">
        <v>5003</v>
      </c>
      <c r="N8" s="172" t="s">
        <v>5002</v>
      </c>
      <c r="O8" s="172" t="s">
        <v>2264</v>
      </c>
      <c r="P8" s="172" t="s">
        <v>5010</v>
      </c>
      <c r="Q8" s="173" t="s">
        <v>5022</v>
      </c>
      <c r="R8" s="173" t="s">
        <v>5023</v>
      </c>
      <c r="S8" s="173" t="s">
        <v>370</v>
      </c>
      <c r="T8" s="173" t="s">
        <v>4485</v>
      </c>
      <c r="U8" s="173" t="s">
        <v>4487</v>
      </c>
      <c r="V8" s="173" t="s">
        <v>4490</v>
      </c>
      <c r="W8" s="173" t="s">
        <v>4488</v>
      </c>
      <c r="X8" s="173" t="s">
        <v>4489</v>
      </c>
      <c r="Y8" s="173" t="s">
        <v>4491</v>
      </c>
      <c r="Z8" s="173" t="s">
        <v>4492</v>
      </c>
      <c r="AA8" s="173" t="s">
        <v>4486</v>
      </c>
      <c r="AB8" s="173" t="s">
        <v>4493</v>
      </c>
      <c r="AC8" s="173" t="s">
        <v>4504</v>
      </c>
      <c r="AD8" s="173" t="s">
        <v>4485</v>
      </c>
      <c r="AE8" s="173" t="s">
        <v>4503</v>
      </c>
      <c r="AF8" s="173" t="s">
        <v>4506</v>
      </c>
      <c r="AG8" s="173" t="s">
        <v>4507</v>
      </c>
      <c r="AH8" s="177"/>
      <c r="AI8" s="169"/>
      <c r="AJ8" s="65" t="s">
        <v>2857</v>
      </c>
      <c r="AK8" s="66" t="s">
        <v>2285</v>
      </c>
      <c r="AL8" s="65" t="s">
        <v>2295</v>
      </c>
      <c r="AM8" s="66" t="s">
        <v>2296</v>
      </c>
      <c r="AN8" s="65" t="s">
        <v>2297</v>
      </c>
    </row>
    <row r="9" spans="1:58" ht="15" customHeight="1">
      <c r="A9" s="172"/>
      <c r="B9" s="172"/>
      <c r="C9" s="172"/>
      <c r="D9" s="174"/>
      <c r="E9" s="174"/>
      <c r="F9" s="174"/>
      <c r="G9" s="174"/>
      <c r="H9" s="172"/>
      <c r="I9" s="172"/>
      <c r="J9" s="174"/>
      <c r="K9" s="172"/>
      <c r="L9" s="172"/>
      <c r="M9" s="172"/>
      <c r="N9" s="172"/>
      <c r="O9" s="172"/>
      <c r="P9" s="172"/>
      <c r="Q9" s="174"/>
      <c r="R9" s="174"/>
      <c r="S9" s="174"/>
      <c r="T9" s="174"/>
      <c r="U9" s="174"/>
      <c r="V9" s="174"/>
      <c r="W9" s="174"/>
      <c r="X9" s="174"/>
      <c r="Y9" s="174"/>
      <c r="Z9" s="174" t="s">
        <v>4492</v>
      </c>
      <c r="AA9" s="174"/>
      <c r="AB9" s="174"/>
      <c r="AC9" s="174"/>
      <c r="AD9" s="174"/>
      <c r="AE9" s="174"/>
      <c r="AF9" s="174"/>
      <c r="AG9" s="174"/>
      <c r="AH9" s="174"/>
      <c r="AI9" s="170"/>
      <c r="AJ9" s="62"/>
      <c r="AK9" s="62"/>
      <c r="AL9" s="62"/>
      <c r="AM9" s="62"/>
      <c r="AN9" s="62"/>
    </row>
    <row r="10" spans="1:58" s="97" customFormat="1" ht="15" customHeight="1">
      <c r="A10" s="13" t="s">
        <v>1853</v>
      </c>
      <c r="B10" s="14" t="s">
        <v>2274</v>
      </c>
      <c r="C10" s="13" t="s">
        <v>2275</v>
      </c>
      <c r="D10" s="13" t="s">
        <v>2231</v>
      </c>
      <c r="E10" s="13" t="s">
        <v>2153</v>
      </c>
      <c r="F10" s="13" t="s">
        <v>1861</v>
      </c>
      <c r="G10" s="13" t="s">
        <v>4402</v>
      </c>
      <c r="H10" s="13" t="s">
        <v>1854</v>
      </c>
      <c r="I10" s="13" t="s">
        <v>5004</v>
      </c>
      <c r="J10" s="13" t="s">
        <v>5005</v>
      </c>
      <c r="K10" s="13" t="s">
        <v>5006</v>
      </c>
      <c r="L10" s="13" t="s">
        <v>5007</v>
      </c>
      <c r="M10" s="13" t="s">
        <v>5008</v>
      </c>
      <c r="N10" s="13" t="s">
        <v>5009</v>
      </c>
      <c r="O10" s="13" t="s">
        <v>5013</v>
      </c>
      <c r="P10" s="13" t="s">
        <v>5014</v>
      </c>
      <c r="Q10" s="42" t="s">
        <v>5121</v>
      </c>
      <c r="R10" s="42" t="s">
        <v>5120</v>
      </c>
      <c r="S10" s="42" t="s">
        <v>5011</v>
      </c>
      <c r="T10" s="42" t="s">
        <v>5012</v>
      </c>
      <c r="U10" s="13" t="s">
        <v>4494</v>
      </c>
      <c r="V10" s="13" t="s">
        <v>4495</v>
      </c>
      <c r="W10" s="13" t="s">
        <v>4496</v>
      </c>
      <c r="X10" s="13" t="s">
        <v>4497</v>
      </c>
      <c r="Y10" s="13" t="s">
        <v>4498</v>
      </c>
      <c r="Z10" s="13" t="s">
        <v>4499</v>
      </c>
      <c r="AA10" s="13" t="s">
        <v>4500</v>
      </c>
      <c r="AB10" s="13" t="s">
        <v>4501</v>
      </c>
      <c r="AC10" s="42" t="s">
        <v>4505</v>
      </c>
      <c r="AD10" s="42" t="s">
        <v>4502</v>
      </c>
      <c r="AE10" s="42" t="s">
        <v>5119</v>
      </c>
      <c r="AF10" s="42" t="s">
        <v>4570</v>
      </c>
      <c r="AG10" s="42" t="s">
        <v>4571</v>
      </c>
      <c r="AH10" s="28" t="s">
        <v>571</v>
      </c>
      <c r="AI10" s="56" t="s">
        <v>2224</v>
      </c>
      <c r="AJ10" s="108"/>
      <c r="AK10" s="108"/>
      <c r="AL10" s="108"/>
      <c r="AM10" s="108"/>
      <c r="AN10" s="108"/>
    </row>
    <row r="18" ht="12.75" customHeight="1"/>
  </sheetData>
  <protectedRanges>
    <protectedRange sqref="AI7:AI10" name="Range1_1"/>
  </protectedRanges>
  <mergeCells count="47">
    <mergeCell ref="T8:T9"/>
    <mergeCell ref="I8:I9"/>
    <mergeCell ref="J8:J9"/>
    <mergeCell ref="K8:K9"/>
    <mergeCell ref="L8:L9"/>
    <mergeCell ref="O8:O9"/>
    <mergeCell ref="N8:N9"/>
    <mergeCell ref="M8:M9"/>
    <mergeCell ref="AA8:AA9"/>
    <mergeCell ref="AD8:AD9"/>
    <mergeCell ref="AE8:AE9"/>
    <mergeCell ref="A7:H7"/>
    <mergeCell ref="U8:U9"/>
    <mergeCell ref="W8:W9"/>
    <mergeCell ref="AC8:AC9"/>
    <mergeCell ref="AB8:AB9"/>
    <mergeCell ref="U7:AB7"/>
    <mergeCell ref="I7:T7"/>
    <mergeCell ref="B8:B9"/>
    <mergeCell ref="P8:P9"/>
    <mergeCell ref="Q8:Q9"/>
    <mergeCell ref="F8:F9"/>
    <mergeCell ref="R8:R9"/>
    <mergeCell ref="S8:S9"/>
    <mergeCell ref="AH7:AH9"/>
    <mergeCell ref="AI7:AI9"/>
    <mergeCell ref="A5:AI5"/>
    <mergeCell ref="G8:G9"/>
    <mergeCell ref="H8:H9"/>
    <mergeCell ref="C8:C9"/>
    <mergeCell ref="D8:D9"/>
    <mergeCell ref="E8:E9"/>
    <mergeCell ref="AC7:AG7"/>
    <mergeCell ref="A8:A9"/>
    <mergeCell ref="AG8:AG9"/>
    <mergeCell ref="AF8:AF9"/>
    <mergeCell ref="V8:V9"/>
    <mergeCell ref="X8:X9"/>
    <mergeCell ref="Y8:Y9"/>
    <mergeCell ref="Z8:Z9"/>
    <mergeCell ref="C1:Y1"/>
    <mergeCell ref="Z1:AA4"/>
    <mergeCell ref="C2:Y2"/>
    <mergeCell ref="C3:U3"/>
    <mergeCell ref="W3:Y3"/>
    <mergeCell ref="C4:U4"/>
    <mergeCell ref="W4:Y4"/>
  </mergeCells>
  <phoneticPr fontId="19" type="noConversion"/>
  <pageMargins left="0.7" right="0.7" top="0.75" bottom="0.75" header="0.3" footer="0.3"/>
  <drawing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J10"/>
  <sheetViews>
    <sheetView workbookViewId="0">
      <pane xSplit="1" topLeftCell="B1" activePane="topRight" state="frozen"/>
      <selection pane="topRight" activeCell="H32" sqref="H32"/>
    </sheetView>
  </sheetViews>
  <sheetFormatPr defaultRowHeight="12.5"/>
  <cols>
    <col min="2" max="2" width="11.26953125" customWidth="1"/>
    <col min="5" max="5" width="11.7265625" customWidth="1"/>
    <col min="7" max="7" width="14" customWidth="1"/>
    <col min="8" max="8" width="32" customWidth="1"/>
    <col min="9" max="9" width="12" bestFit="1" customWidth="1"/>
    <col min="10" max="10" width="12.1796875" bestFit="1" customWidth="1"/>
    <col min="12" max="12" width="9.81640625" bestFit="1" customWidth="1"/>
    <col min="13" max="13" width="13.1796875" bestFit="1" customWidth="1"/>
    <col min="14" max="14" width="13.81640625" bestFit="1" customWidth="1"/>
    <col min="16" max="16" width="12" bestFit="1" customWidth="1"/>
    <col min="18" max="18" width="6.1796875" bestFit="1" customWidth="1"/>
  </cols>
  <sheetData>
    <row r="1" spans="1:36" s="4" customFormat="1" ht="14">
      <c r="A1" s="10"/>
      <c r="B1" s="3" t="s">
        <v>1507</v>
      </c>
      <c r="C1" s="192">
        <f>_FormulaHelpers_!B43</f>
        <v>0</v>
      </c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4"/>
      <c r="O1" s="280"/>
      <c r="P1"/>
      <c r="Q1" s="58"/>
      <c r="R1" s="58"/>
      <c r="S1"/>
      <c r="T1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</row>
    <row r="2" spans="1:36" s="4" customFormat="1" ht="14">
      <c r="A2" s="11"/>
      <c r="B2" s="3" t="s">
        <v>1508</v>
      </c>
      <c r="C2" s="179">
        <f>_FormulaHelpers_!B44</f>
        <v>0</v>
      </c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1"/>
      <c r="O2" s="280"/>
      <c r="P2"/>
      <c r="Q2" s="58"/>
      <c r="R2" s="58"/>
      <c r="S2"/>
      <c r="T2"/>
    </row>
    <row r="3" spans="1:36" s="4" customFormat="1" ht="14">
      <c r="A3" s="11"/>
      <c r="B3" s="3" t="s">
        <v>1794</v>
      </c>
      <c r="C3" s="179">
        <f>_FormulaHelpers_!B45</f>
        <v>0</v>
      </c>
      <c r="D3" s="180"/>
      <c r="E3" s="180"/>
      <c r="F3" s="180"/>
      <c r="G3" s="180"/>
      <c r="H3" s="180"/>
      <c r="I3" s="180"/>
      <c r="J3" s="180"/>
      <c r="K3" s="181"/>
      <c r="L3" s="3" t="s">
        <v>1510</v>
      </c>
      <c r="M3" s="191" t="str">
        <f>_FormulaHelpers_!B48</f>
        <v>Base</v>
      </c>
      <c r="N3" s="276"/>
      <c r="O3" s="280"/>
      <c r="P3"/>
      <c r="Q3" s="58"/>
      <c r="R3" s="58"/>
      <c r="S3"/>
      <c r="T3"/>
    </row>
    <row r="4" spans="1:36" s="4" customFormat="1" ht="14">
      <c r="A4" s="12"/>
      <c r="B4" s="3" t="s">
        <v>1509</v>
      </c>
      <c r="C4" s="182">
        <f>_FormulaHelpers_!B46</f>
        <v>45699</v>
      </c>
      <c r="D4" s="183"/>
      <c r="E4" s="183"/>
      <c r="F4" s="183"/>
      <c r="G4" s="183"/>
      <c r="H4" s="183"/>
      <c r="I4" s="183"/>
      <c r="J4" s="183"/>
      <c r="K4" s="184"/>
      <c r="L4" s="3" t="s">
        <v>1795</v>
      </c>
      <c r="M4" s="191" t="str">
        <f>_FormulaHelpers_!B52</f>
        <v>Normal</v>
      </c>
      <c r="N4" s="276"/>
      <c r="O4" s="280"/>
      <c r="P4"/>
      <c r="Q4" s="58"/>
      <c r="R4" s="58"/>
      <c r="S4"/>
      <c r="T4"/>
    </row>
    <row r="5" spans="1:36" s="25" customFormat="1" ht="18.75" customHeight="1">
      <c r="A5" s="178" t="s">
        <v>4514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Q5" s="59"/>
      <c r="R5" s="59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</row>
    <row r="6" spans="1:36" s="4" customFormat="1">
      <c r="Q6" s="60"/>
      <c r="R6" s="60"/>
    </row>
    <row r="7" spans="1:36" s="15" customFormat="1" ht="15" customHeight="1">
      <c r="A7" s="172" t="s">
        <v>1576</v>
      </c>
      <c r="B7" s="172" t="s">
        <v>4517</v>
      </c>
      <c r="C7" s="172" t="s">
        <v>2230</v>
      </c>
      <c r="D7" s="173" t="s">
        <v>2152</v>
      </c>
      <c r="E7" s="172" t="s">
        <v>1512</v>
      </c>
      <c r="F7" s="172" t="s">
        <v>4401</v>
      </c>
      <c r="G7" s="172" t="s">
        <v>12</v>
      </c>
      <c r="H7" s="168" t="s">
        <v>2223</v>
      </c>
      <c r="I7" s="64"/>
      <c r="J7" s="64"/>
      <c r="K7" s="64"/>
      <c r="L7" s="64"/>
      <c r="M7" s="64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6" s="15" customFormat="1" ht="15" customHeight="1">
      <c r="A8" s="172"/>
      <c r="B8" s="172"/>
      <c r="C8" s="172"/>
      <c r="D8" s="177"/>
      <c r="E8" s="172"/>
      <c r="F8" s="172"/>
      <c r="G8" s="172"/>
      <c r="H8" s="169"/>
      <c r="I8" s="65" t="s">
        <v>2857</v>
      </c>
      <c r="J8" s="66" t="s">
        <v>2285</v>
      </c>
      <c r="K8" s="65" t="s">
        <v>2295</v>
      </c>
      <c r="L8" s="66" t="s">
        <v>2296</v>
      </c>
      <c r="M8" s="65" t="s">
        <v>2297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6" s="15" customFormat="1" ht="15" customHeight="1">
      <c r="A9" s="172"/>
      <c r="B9" s="172"/>
      <c r="C9" s="172"/>
      <c r="D9" s="174"/>
      <c r="E9" s="172"/>
      <c r="F9" s="172"/>
      <c r="G9" s="172"/>
      <c r="H9" s="170"/>
      <c r="I9" s="62"/>
      <c r="J9" s="62"/>
      <c r="K9" s="62"/>
      <c r="L9" s="62"/>
      <c r="M9" s="62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6" s="4" customFormat="1" ht="15" customHeight="1">
      <c r="A10" s="13" t="s">
        <v>1853</v>
      </c>
      <c r="B10" s="13" t="s">
        <v>4556</v>
      </c>
      <c r="C10" s="13" t="s">
        <v>2231</v>
      </c>
      <c r="D10" s="13" t="s">
        <v>2153</v>
      </c>
      <c r="E10" s="13" t="s">
        <v>1854</v>
      </c>
      <c r="F10" s="13" t="s">
        <v>4402</v>
      </c>
      <c r="G10" s="30" t="s">
        <v>571</v>
      </c>
      <c r="H10" s="56" t="s">
        <v>2224</v>
      </c>
      <c r="I10" s="61"/>
      <c r="J10" s="61"/>
      <c r="K10" s="61"/>
      <c r="L10" s="61"/>
      <c r="M10" s="61"/>
      <c r="N10" s="21"/>
      <c r="O10" s="21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2"/>
      <c r="AC10" s="20"/>
      <c r="AD10" s="20"/>
      <c r="AE10" s="20"/>
    </row>
  </sheetData>
  <protectedRanges>
    <protectedRange sqref="H7:H10" name="Range1"/>
  </protectedRanges>
  <mergeCells count="16">
    <mergeCell ref="O1:O4"/>
    <mergeCell ref="M3:N3"/>
    <mergeCell ref="M4:N4"/>
    <mergeCell ref="A5:N5"/>
    <mergeCell ref="A7:A9"/>
    <mergeCell ref="B7:B9"/>
    <mergeCell ref="C1:N1"/>
    <mergeCell ref="C2:N2"/>
    <mergeCell ref="C3:K3"/>
    <mergeCell ref="C4:K4"/>
    <mergeCell ref="C7:C9"/>
    <mergeCell ref="D7:D9"/>
    <mergeCell ref="E7:E9"/>
    <mergeCell ref="G7:G9"/>
    <mergeCell ref="H7:H9"/>
    <mergeCell ref="F7:F9"/>
  </mergeCells>
  <phoneticPr fontId="19" type="noConversion"/>
  <dataValidations count="2">
    <dataValidation type="list" allowBlank="1" showInputMessage="1" showErrorMessage="1" sqref="IK10:IV10" xr:uid="{00000000-0002-0000-1D00-000000000000}">
      <formula1>F11:IS300</formula1>
    </dataValidation>
    <dataValidation type="list" allowBlank="1" showInputMessage="1" showErrorMessage="1" sqref="AF10:IJ10" xr:uid="{00000000-0002-0000-1D00-000001000000}">
      <formula1>AN11:AN300</formula1>
    </dataValidation>
  </dataValidations>
  <pageMargins left="0.7" right="0.7" top="0.75" bottom="0.75" header="0.3" footer="0.3"/>
  <drawing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J10"/>
  <sheetViews>
    <sheetView workbookViewId="0">
      <pane xSplit="1" topLeftCell="B1" activePane="topRight" state="frozen"/>
      <selection pane="topRight" activeCell="F7" sqref="F7:G10"/>
    </sheetView>
  </sheetViews>
  <sheetFormatPr defaultRowHeight="12.5"/>
  <cols>
    <col min="5" max="5" width="11.453125" bestFit="1" customWidth="1"/>
    <col min="7" max="7" width="11.54296875" customWidth="1"/>
    <col min="8" max="8" width="33.54296875" customWidth="1"/>
    <col min="9" max="9" width="12" bestFit="1" customWidth="1"/>
    <col min="10" max="10" width="12.1796875" bestFit="1" customWidth="1"/>
    <col min="11" max="11" width="6.1796875" bestFit="1" customWidth="1"/>
    <col min="12" max="12" width="9.81640625" bestFit="1" customWidth="1"/>
    <col min="13" max="13" width="13.1796875" bestFit="1" customWidth="1"/>
  </cols>
  <sheetData>
    <row r="1" spans="1:36" s="4" customFormat="1" ht="14">
      <c r="A1" s="10"/>
      <c r="B1" s="3" t="s">
        <v>1507</v>
      </c>
      <c r="C1" s="192">
        <f>_FormulaHelpers_!B43</f>
        <v>0</v>
      </c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4"/>
      <c r="O1" s="280"/>
      <c r="P1"/>
      <c r="Q1" s="58"/>
      <c r="R1" s="58"/>
      <c r="S1"/>
      <c r="T1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</row>
    <row r="2" spans="1:36" s="4" customFormat="1" ht="14">
      <c r="A2" s="11"/>
      <c r="B2" s="3" t="s">
        <v>1508</v>
      </c>
      <c r="C2" s="179">
        <f>_FormulaHelpers_!B44</f>
        <v>0</v>
      </c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1"/>
      <c r="O2" s="280"/>
      <c r="P2"/>
      <c r="Q2" s="58"/>
      <c r="R2" s="58"/>
      <c r="S2"/>
      <c r="T2"/>
    </row>
    <row r="3" spans="1:36" s="4" customFormat="1" ht="14">
      <c r="A3" s="11"/>
      <c r="B3" s="3" t="s">
        <v>1794</v>
      </c>
      <c r="C3" s="179">
        <f>_FormulaHelpers_!B45</f>
        <v>0</v>
      </c>
      <c r="D3" s="180"/>
      <c r="E3" s="180"/>
      <c r="F3" s="180"/>
      <c r="G3" s="180"/>
      <c r="H3" s="180"/>
      <c r="I3" s="180"/>
      <c r="J3" s="180"/>
      <c r="K3" s="181"/>
      <c r="L3" s="3" t="s">
        <v>1510</v>
      </c>
      <c r="M3" s="191" t="str">
        <f>_FormulaHelpers_!B48</f>
        <v>Base</v>
      </c>
      <c r="N3" s="276"/>
      <c r="O3" s="280"/>
      <c r="P3"/>
      <c r="Q3" s="58"/>
      <c r="R3" s="58"/>
      <c r="S3"/>
      <c r="T3"/>
    </row>
    <row r="4" spans="1:36" s="4" customFormat="1" ht="14">
      <c r="A4" s="12"/>
      <c r="B4" s="3" t="s">
        <v>1509</v>
      </c>
      <c r="C4" s="182">
        <f>_FormulaHelpers_!B46</f>
        <v>45699</v>
      </c>
      <c r="D4" s="183"/>
      <c r="E4" s="183"/>
      <c r="F4" s="183"/>
      <c r="G4" s="183"/>
      <c r="H4" s="183"/>
      <c r="I4" s="183"/>
      <c r="J4" s="183"/>
      <c r="K4" s="184"/>
      <c r="L4" s="3" t="s">
        <v>1795</v>
      </c>
      <c r="M4" s="191" t="str">
        <f>_FormulaHelpers_!B52</f>
        <v>Normal</v>
      </c>
      <c r="N4" s="276"/>
      <c r="O4" s="280"/>
      <c r="P4"/>
      <c r="Q4" s="58"/>
      <c r="R4" s="58"/>
      <c r="S4"/>
      <c r="T4"/>
    </row>
    <row r="5" spans="1:36" s="25" customFormat="1" ht="18.75" customHeight="1">
      <c r="A5" s="178" t="s">
        <v>4519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Q5" s="59"/>
      <c r="R5" s="59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</row>
    <row r="6" spans="1:36" s="4" customFormat="1">
      <c r="Q6" s="60"/>
      <c r="R6" s="60"/>
    </row>
    <row r="7" spans="1:36" s="15" customFormat="1" ht="15" customHeight="1">
      <c r="A7" s="172" t="s">
        <v>1576</v>
      </c>
      <c r="B7" s="172" t="s">
        <v>4517</v>
      </c>
      <c r="C7" s="172" t="s">
        <v>2230</v>
      </c>
      <c r="D7" s="173" t="s">
        <v>2152</v>
      </c>
      <c r="E7" s="172" t="s">
        <v>1512</v>
      </c>
      <c r="F7" s="172" t="s">
        <v>4401</v>
      </c>
      <c r="G7" s="172" t="s">
        <v>12</v>
      </c>
      <c r="H7" s="168" t="s">
        <v>2223</v>
      </c>
      <c r="I7" s="64"/>
      <c r="J7" s="64"/>
      <c r="K7" s="64"/>
      <c r="L7" s="64"/>
      <c r="M7" s="64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6" s="15" customFormat="1" ht="15" customHeight="1">
      <c r="A8" s="172"/>
      <c r="B8" s="172"/>
      <c r="C8" s="172"/>
      <c r="D8" s="177"/>
      <c r="E8" s="172"/>
      <c r="F8" s="172"/>
      <c r="G8" s="172"/>
      <c r="H8" s="169"/>
      <c r="I8" s="65" t="s">
        <v>2857</v>
      </c>
      <c r="J8" s="66" t="s">
        <v>2285</v>
      </c>
      <c r="K8" s="65" t="s">
        <v>2295</v>
      </c>
      <c r="L8" s="66" t="s">
        <v>2296</v>
      </c>
      <c r="M8" s="65" t="s">
        <v>2297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6" s="15" customFormat="1" ht="15" customHeight="1">
      <c r="A9" s="172"/>
      <c r="B9" s="172"/>
      <c r="C9" s="172"/>
      <c r="D9" s="174"/>
      <c r="E9" s="172"/>
      <c r="F9" s="172"/>
      <c r="G9" s="172"/>
      <c r="H9" s="170"/>
      <c r="I9" s="62"/>
      <c r="J9" s="62"/>
      <c r="K9" s="62"/>
      <c r="L9" s="62"/>
      <c r="M9" s="62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6" s="4" customFormat="1" ht="15" customHeight="1">
      <c r="A10" s="13" t="s">
        <v>1853</v>
      </c>
      <c r="B10" s="13" t="s">
        <v>4556</v>
      </c>
      <c r="C10" s="13" t="s">
        <v>2231</v>
      </c>
      <c r="D10" s="13" t="s">
        <v>2153</v>
      </c>
      <c r="E10" s="13" t="s">
        <v>1854</v>
      </c>
      <c r="F10" s="13" t="s">
        <v>4402</v>
      </c>
      <c r="G10" s="30" t="s">
        <v>571</v>
      </c>
      <c r="H10" s="56" t="s">
        <v>2224</v>
      </c>
      <c r="I10" s="61"/>
      <c r="J10" s="61"/>
      <c r="K10" s="61"/>
      <c r="L10" s="61"/>
      <c r="M10" s="61"/>
      <c r="N10" s="21"/>
      <c r="O10" s="21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2"/>
      <c r="AC10" s="20"/>
      <c r="AD10" s="20"/>
      <c r="AE10" s="20"/>
    </row>
  </sheetData>
  <protectedRanges>
    <protectedRange sqref="H7:H10" name="Range1"/>
  </protectedRanges>
  <mergeCells count="16">
    <mergeCell ref="H7:H9"/>
    <mergeCell ref="O1:O4"/>
    <mergeCell ref="M3:N3"/>
    <mergeCell ref="M4:N4"/>
    <mergeCell ref="A5:N5"/>
    <mergeCell ref="A7:A9"/>
    <mergeCell ref="B7:B9"/>
    <mergeCell ref="C1:N1"/>
    <mergeCell ref="C2:N2"/>
    <mergeCell ref="C3:K3"/>
    <mergeCell ref="C4:K4"/>
    <mergeCell ref="C7:C9"/>
    <mergeCell ref="D7:D9"/>
    <mergeCell ref="E7:E9"/>
    <mergeCell ref="F7:F9"/>
    <mergeCell ref="G7:G9"/>
  </mergeCells>
  <phoneticPr fontId="19" type="noConversion"/>
  <dataValidations count="2">
    <dataValidation type="list" allowBlank="1" showInputMessage="1" showErrorMessage="1" sqref="AF10:IJ10" xr:uid="{00000000-0002-0000-1E00-000000000000}">
      <formula1>AN11:AN300</formula1>
    </dataValidation>
    <dataValidation type="list" allowBlank="1" showInputMessage="1" showErrorMessage="1" sqref="IK10:IV10" xr:uid="{00000000-0002-0000-1E00-000001000000}">
      <formula1>F11:IS300</formula1>
    </dataValidation>
  </dataValidations>
  <pageMargins left="0.7" right="0.7" top="0.75" bottom="0.75" header="0.3" footer="0.3"/>
  <drawing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X25"/>
  <sheetViews>
    <sheetView workbookViewId="0">
      <pane xSplit="1" topLeftCell="B1" activePane="topRight" state="frozen"/>
      <selection activeCell="A7" sqref="A7"/>
      <selection pane="topRight" activeCell="L16" sqref="L16"/>
    </sheetView>
  </sheetViews>
  <sheetFormatPr defaultRowHeight="12.5"/>
  <cols>
    <col min="2" max="2" width="14.26953125" customWidth="1"/>
    <col min="3" max="3" width="17.453125" customWidth="1"/>
    <col min="4" max="4" width="11.7265625" customWidth="1"/>
    <col min="8" max="8" width="12" customWidth="1"/>
    <col min="9" max="9" width="7.453125" customWidth="1"/>
    <col min="10" max="10" width="12.54296875" customWidth="1"/>
    <col min="12" max="12" width="12.7265625" customWidth="1"/>
    <col min="14" max="14" width="9.453125" bestFit="1" customWidth="1"/>
    <col min="16" max="16" width="15.81640625" customWidth="1"/>
    <col min="17" max="17" width="11.1796875" customWidth="1"/>
    <col min="18" max="18" width="14.7265625" customWidth="1"/>
    <col min="19" max="19" width="27.26953125" customWidth="1"/>
    <col min="20" max="20" width="12.81640625" customWidth="1"/>
    <col min="21" max="21" width="12.1796875" bestFit="1" customWidth="1"/>
    <col min="22" max="22" width="11" customWidth="1"/>
    <col min="23" max="23" width="10.453125" customWidth="1"/>
    <col min="24" max="24" width="13.26953125" customWidth="1"/>
    <col min="25" max="25" width="12.1796875" bestFit="1" customWidth="1"/>
    <col min="27" max="27" width="12" bestFit="1" customWidth="1"/>
  </cols>
  <sheetData>
    <row r="1" spans="1:24" s="4" customFormat="1" ht="14">
      <c r="A1" s="10"/>
      <c r="B1" s="3" t="s">
        <v>1507</v>
      </c>
      <c r="C1" s="192">
        <f>_FormulaHelpers_!B43</f>
        <v>0</v>
      </c>
      <c r="D1" s="193"/>
      <c r="E1" s="193"/>
      <c r="F1" s="193"/>
      <c r="G1" s="193"/>
      <c r="H1" s="193"/>
      <c r="I1" s="193"/>
      <c r="J1" s="193"/>
      <c r="K1" s="193"/>
      <c r="L1" s="194"/>
      <c r="M1" s="185"/>
      <c r="N1" s="186"/>
      <c r="O1" s="17"/>
      <c r="P1" s="17"/>
      <c r="Q1" s="17"/>
    </row>
    <row r="2" spans="1:24" s="4" customFormat="1" ht="14">
      <c r="A2" s="11"/>
      <c r="B2" s="3" t="s">
        <v>1508</v>
      </c>
      <c r="C2" s="179">
        <f>_FormulaHelpers_!B44</f>
        <v>0</v>
      </c>
      <c r="D2" s="180"/>
      <c r="E2" s="180"/>
      <c r="F2" s="180"/>
      <c r="G2" s="180"/>
      <c r="H2" s="180"/>
      <c r="I2" s="180"/>
      <c r="J2" s="180"/>
      <c r="K2" s="180"/>
      <c r="L2" s="181"/>
      <c r="M2" s="187"/>
      <c r="N2" s="188"/>
    </row>
    <row r="3" spans="1:24" s="4" customFormat="1" ht="14">
      <c r="A3" s="11"/>
      <c r="B3" s="3" t="s">
        <v>1794</v>
      </c>
      <c r="C3" s="179">
        <f>_FormulaHelpers_!B45</f>
        <v>0</v>
      </c>
      <c r="D3" s="180"/>
      <c r="E3" s="180"/>
      <c r="F3" s="180"/>
      <c r="G3" s="180"/>
      <c r="H3" s="180"/>
      <c r="I3" s="181"/>
      <c r="J3" s="3" t="s">
        <v>1510</v>
      </c>
      <c r="K3" s="191" t="str">
        <f>_FormulaHelpers_!B48</f>
        <v>Base</v>
      </c>
      <c r="L3" s="191"/>
      <c r="M3" s="187"/>
      <c r="N3" s="188"/>
    </row>
    <row r="4" spans="1:24" s="4" customFormat="1" ht="14">
      <c r="A4" s="12"/>
      <c r="B4" s="3" t="s">
        <v>1509</v>
      </c>
      <c r="C4" s="182">
        <f>_FormulaHelpers_!B46</f>
        <v>45699</v>
      </c>
      <c r="D4" s="183"/>
      <c r="E4" s="183"/>
      <c r="F4" s="183"/>
      <c r="G4" s="183"/>
      <c r="H4" s="183"/>
      <c r="I4" s="184"/>
      <c r="J4" s="3" t="s">
        <v>1795</v>
      </c>
      <c r="K4" s="191" t="str">
        <f>_FormulaHelpers_!B52</f>
        <v>Normal</v>
      </c>
      <c r="L4" s="191"/>
      <c r="M4" s="189"/>
      <c r="N4" s="190"/>
    </row>
    <row r="5" spans="1:24" s="4" customFormat="1" ht="18.75" customHeight="1">
      <c r="A5" s="178" t="s">
        <v>4530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"/>
      <c r="P5" s="17"/>
      <c r="Q5" s="17"/>
    </row>
    <row r="6" spans="1:24" s="4" customFormat="1"/>
    <row r="7" spans="1:24" s="15" customFormat="1" ht="15" customHeight="1">
      <c r="A7" s="172" t="s">
        <v>1576</v>
      </c>
      <c r="B7" s="173" t="s">
        <v>2240</v>
      </c>
      <c r="C7" s="173" t="s">
        <v>1852</v>
      </c>
      <c r="D7" s="173" t="s">
        <v>1734</v>
      </c>
      <c r="E7" s="173" t="s">
        <v>367</v>
      </c>
      <c r="F7" s="173" t="s">
        <v>2230</v>
      </c>
      <c r="G7" s="173" t="s">
        <v>2152</v>
      </c>
      <c r="H7" s="173" t="s">
        <v>1512</v>
      </c>
      <c r="I7" s="173" t="s">
        <v>1602</v>
      </c>
      <c r="J7" s="173" t="s">
        <v>1883</v>
      </c>
      <c r="K7" s="98"/>
      <c r="L7" s="222" t="s">
        <v>2264</v>
      </c>
      <c r="M7" s="223"/>
      <c r="N7" s="223"/>
      <c r="O7" s="224"/>
      <c r="P7" s="173" t="s">
        <v>2192</v>
      </c>
      <c r="Q7" s="173" t="s">
        <v>4538</v>
      </c>
      <c r="R7" s="173" t="s">
        <v>12</v>
      </c>
      <c r="S7" s="168" t="s">
        <v>2223</v>
      </c>
      <c r="T7" s="64"/>
      <c r="U7" s="64"/>
      <c r="V7" s="64"/>
      <c r="W7" s="64"/>
      <c r="X7" s="64"/>
    </row>
    <row r="8" spans="1:24" s="15" customFormat="1" ht="15" customHeight="1">
      <c r="A8" s="172"/>
      <c r="B8" s="177"/>
      <c r="C8" s="177"/>
      <c r="D8" s="177"/>
      <c r="E8" s="177"/>
      <c r="F8" s="177"/>
      <c r="G8" s="177"/>
      <c r="H8" s="177"/>
      <c r="I8" s="177"/>
      <c r="J8" s="177"/>
      <c r="K8" s="100" t="s">
        <v>4531</v>
      </c>
      <c r="L8" s="177" t="s">
        <v>4536</v>
      </c>
      <c r="M8" s="177" t="s">
        <v>2166</v>
      </c>
      <c r="N8" s="177" t="s">
        <v>4532</v>
      </c>
      <c r="O8" s="177" t="s">
        <v>4537</v>
      </c>
      <c r="P8" s="177"/>
      <c r="Q8" s="177"/>
      <c r="R8" s="177"/>
      <c r="S8" s="169"/>
      <c r="T8" s="65" t="s">
        <v>2857</v>
      </c>
      <c r="U8" s="66" t="s">
        <v>2285</v>
      </c>
      <c r="V8" s="65" t="s">
        <v>2295</v>
      </c>
      <c r="W8" s="66" t="s">
        <v>2296</v>
      </c>
      <c r="X8" s="65" t="s">
        <v>2297</v>
      </c>
    </row>
    <row r="9" spans="1:24" s="15" customFormat="1" ht="15" customHeight="1">
      <c r="A9" s="172"/>
      <c r="B9" s="174"/>
      <c r="C9" s="174"/>
      <c r="D9" s="174"/>
      <c r="E9" s="174"/>
      <c r="F9" s="174"/>
      <c r="G9" s="174"/>
      <c r="H9" s="174"/>
      <c r="I9" s="174"/>
      <c r="J9" s="174"/>
      <c r="K9" s="99"/>
      <c r="L9" s="174"/>
      <c r="M9" s="174"/>
      <c r="N9" s="174"/>
      <c r="O9" s="174"/>
      <c r="P9" s="174"/>
      <c r="Q9" s="174"/>
      <c r="R9" s="174"/>
      <c r="S9" s="170"/>
      <c r="T9" s="62"/>
      <c r="U9" s="62"/>
      <c r="V9" s="62"/>
      <c r="W9" s="62"/>
      <c r="X9" s="62"/>
    </row>
    <row r="10" spans="1:24" s="4" customFormat="1" ht="15" customHeight="1">
      <c r="A10" s="13" t="s">
        <v>1853</v>
      </c>
      <c r="B10" s="13" t="s">
        <v>2269</v>
      </c>
      <c r="C10" s="13" t="s">
        <v>1859</v>
      </c>
      <c r="D10" s="13" t="s">
        <v>1860</v>
      </c>
      <c r="E10" s="13" t="s">
        <v>1861</v>
      </c>
      <c r="F10" s="13" t="s">
        <v>2231</v>
      </c>
      <c r="G10" s="13" t="s">
        <v>2153</v>
      </c>
      <c r="H10" s="13" t="s">
        <v>1854</v>
      </c>
      <c r="I10" s="13" t="s">
        <v>4693</v>
      </c>
      <c r="J10" s="16" t="s">
        <v>1915</v>
      </c>
      <c r="K10" s="16" t="s">
        <v>1354</v>
      </c>
      <c r="L10" s="16" t="s">
        <v>4535</v>
      </c>
      <c r="M10" s="16" t="s">
        <v>4533</v>
      </c>
      <c r="N10" s="13" t="s">
        <v>4534</v>
      </c>
      <c r="O10" s="13" t="s">
        <v>4579</v>
      </c>
      <c r="P10" s="13" t="s">
        <v>5105</v>
      </c>
      <c r="Q10" s="13" t="s">
        <v>4578</v>
      </c>
      <c r="R10" s="29" t="s">
        <v>571</v>
      </c>
      <c r="S10" s="56" t="s">
        <v>2224</v>
      </c>
      <c r="T10" s="61"/>
      <c r="U10" s="61"/>
      <c r="V10" s="61"/>
      <c r="W10" s="61"/>
      <c r="X10" s="61"/>
    </row>
    <row r="25" spans="12:12">
      <c r="L25" s="18"/>
    </row>
  </sheetData>
  <protectedRanges>
    <protectedRange sqref="S7:S10" name="Range1_1"/>
  </protectedRanges>
  <mergeCells count="27">
    <mergeCell ref="I7:I9"/>
    <mergeCell ref="J7:J9"/>
    <mergeCell ref="L7:O7"/>
    <mergeCell ref="H7:H9"/>
    <mergeCell ref="A5:N5"/>
    <mergeCell ref="A7:A9"/>
    <mergeCell ref="G7:G9"/>
    <mergeCell ref="B7:B9"/>
    <mergeCell ref="C7:C9"/>
    <mergeCell ref="D7:D9"/>
    <mergeCell ref="E7:E9"/>
    <mergeCell ref="F7:F9"/>
    <mergeCell ref="C1:L1"/>
    <mergeCell ref="M1:N4"/>
    <mergeCell ref="C2:L2"/>
    <mergeCell ref="C3:I3"/>
    <mergeCell ref="K3:L3"/>
    <mergeCell ref="C4:I4"/>
    <mergeCell ref="K4:L4"/>
    <mergeCell ref="R7:R9"/>
    <mergeCell ref="S7:S9"/>
    <mergeCell ref="Q7:Q9"/>
    <mergeCell ref="P7:P9"/>
    <mergeCell ref="L8:L9"/>
    <mergeCell ref="M8:M9"/>
    <mergeCell ref="N8:N9"/>
    <mergeCell ref="O8:O9"/>
  </mergeCells>
  <phoneticPr fontId="19" type="noConversion"/>
  <dataValidations count="3">
    <dataValidation type="list" allowBlank="1" showInputMessage="1" showErrorMessage="1" sqref="HW10:IM10" xr:uid="{00000000-0002-0000-1F00-000000000000}">
      <formula1>A13:ID325</formula1>
    </dataValidation>
    <dataValidation type="list" allowBlank="1" showInputMessage="1" showErrorMessage="1" sqref="IN10:IV10" xr:uid="{00000000-0002-0000-1F00-000001000000}">
      <formula1>R13:IV325</formula1>
    </dataValidation>
    <dataValidation type="list" allowBlank="1" showInputMessage="1" showErrorMessage="1" sqref="AA10:HV10" xr:uid="{00000000-0002-0000-1F00-000002000000}">
      <formula1>AH13:AH325</formula1>
    </dataValidation>
  </dataValidations>
  <pageMargins left="0.7" right="0.7" top="0.75" bottom="0.75" header="0.3" footer="0.3"/>
  <drawing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W19"/>
  <sheetViews>
    <sheetView zoomScaleNormal="100" workbookViewId="0">
      <pane xSplit="1" topLeftCell="B1" activePane="topRight" state="frozen"/>
      <selection pane="topRight" activeCell="P10" sqref="P10"/>
    </sheetView>
  </sheetViews>
  <sheetFormatPr defaultRowHeight="12.5"/>
  <cols>
    <col min="1" max="1" width="17.7265625" customWidth="1"/>
    <col min="2" max="2" width="14.1796875" customWidth="1"/>
    <col min="3" max="3" width="12.81640625" customWidth="1"/>
    <col min="4" max="4" width="12.453125" customWidth="1"/>
    <col min="5" max="5" width="12" customWidth="1"/>
    <col min="6" max="7" width="11.81640625" customWidth="1"/>
    <col min="8" max="8" width="7.453125" customWidth="1"/>
    <col min="9" max="9" width="11.26953125" customWidth="1"/>
    <col min="10" max="10" width="8.1796875" customWidth="1"/>
    <col min="11" max="11" width="12.1796875" bestFit="1" customWidth="1"/>
    <col min="12" max="12" width="12" bestFit="1" customWidth="1"/>
    <col min="13" max="13" width="10.54296875" customWidth="1"/>
    <col min="14" max="14" width="16.26953125" customWidth="1"/>
    <col min="15" max="15" width="9.81640625" bestFit="1" customWidth="1"/>
    <col min="16" max="16" width="10.54296875" customWidth="1"/>
    <col min="17" max="17" width="20" customWidth="1"/>
    <col min="18" max="18" width="11.1796875" customWidth="1"/>
    <col min="19" max="19" width="12.26953125" customWidth="1"/>
    <col min="20" max="20" width="15.54296875" customWidth="1"/>
    <col min="21" max="21" width="10.453125" customWidth="1"/>
    <col min="22" max="22" width="10.26953125" customWidth="1"/>
    <col min="23" max="23" width="17.26953125" customWidth="1"/>
    <col min="24" max="24" width="11.81640625" customWidth="1"/>
    <col min="25" max="25" width="12.1796875" bestFit="1" customWidth="1"/>
    <col min="26" max="26" width="26" customWidth="1"/>
    <col min="27" max="28" width="13.1796875" bestFit="1" customWidth="1"/>
    <col min="29" max="29" width="13.453125" bestFit="1" customWidth="1"/>
    <col min="30" max="30" width="9.81640625" bestFit="1" customWidth="1"/>
    <col min="31" max="31" width="13.1796875" bestFit="1" customWidth="1"/>
  </cols>
  <sheetData>
    <row r="1" spans="1:49" s="4" customFormat="1" ht="14">
      <c r="A1" s="10"/>
      <c r="B1" s="3" t="s">
        <v>1507</v>
      </c>
      <c r="C1" s="192">
        <f>_FormulaHelpers_!B43</f>
        <v>0</v>
      </c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4"/>
      <c r="Q1" s="280"/>
      <c r="R1"/>
      <c r="S1" s="58"/>
      <c r="T1" s="58"/>
      <c r="U1"/>
      <c r="V1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49" s="4" customFormat="1" ht="14">
      <c r="A2" s="11"/>
      <c r="B2" s="3" t="s">
        <v>1508</v>
      </c>
      <c r="C2" s="179">
        <f>_FormulaHelpers_!B44</f>
        <v>0</v>
      </c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1"/>
      <c r="Q2" s="280"/>
      <c r="R2"/>
      <c r="S2" s="58"/>
      <c r="T2" s="58"/>
      <c r="U2"/>
      <c r="V2"/>
    </row>
    <row r="3" spans="1:49" s="4" customFormat="1" ht="14">
      <c r="A3" s="11"/>
      <c r="B3" s="3" t="s">
        <v>1794</v>
      </c>
      <c r="C3" s="179">
        <f>_FormulaHelpers_!B45</f>
        <v>0</v>
      </c>
      <c r="D3" s="180"/>
      <c r="E3" s="180"/>
      <c r="F3" s="180"/>
      <c r="G3" s="180"/>
      <c r="H3" s="180"/>
      <c r="I3" s="180"/>
      <c r="J3" s="180"/>
      <c r="K3" s="180"/>
      <c r="L3" s="181"/>
      <c r="M3" s="3" t="s">
        <v>1510</v>
      </c>
      <c r="N3" s="276" t="str">
        <f>_FormulaHelpers_!B48</f>
        <v>Base</v>
      </c>
      <c r="O3" s="277"/>
      <c r="P3" s="281"/>
      <c r="Q3" s="280"/>
      <c r="R3"/>
      <c r="S3" s="58"/>
      <c r="T3" s="58"/>
      <c r="U3"/>
      <c r="V3"/>
    </row>
    <row r="4" spans="1:49" s="4" customFormat="1" ht="14">
      <c r="A4" s="12"/>
      <c r="B4" s="3" t="s">
        <v>1509</v>
      </c>
      <c r="C4" s="182">
        <f>_FormulaHelpers_!B46</f>
        <v>45699</v>
      </c>
      <c r="D4" s="183"/>
      <c r="E4" s="183"/>
      <c r="F4" s="183"/>
      <c r="G4" s="183"/>
      <c r="H4" s="183"/>
      <c r="I4" s="183"/>
      <c r="J4" s="183"/>
      <c r="K4" s="183"/>
      <c r="L4" s="184"/>
      <c r="M4" s="3" t="s">
        <v>1795</v>
      </c>
      <c r="N4" s="276" t="str">
        <f>_FormulaHelpers_!B52</f>
        <v>Normal</v>
      </c>
      <c r="O4" s="277"/>
      <c r="P4" s="281"/>
      <c r="Q4" s="280"/>
      <c r="R4"/>
      <c r="S4" s="58"/>
      <c r="T4" s="58"/>
      <c r="U4"/>
      <c r="V4"/>
    </row>
    <row r="5" spans="1:49" s="25" customFormat="1" ht="18.75" customHeight="1">
      <c r="A5" s="178" t="s">
        <v>4672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R5" s="59"/>
      <c r="S5" s="59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</row>
    <row r="6" spans="1:49" s="4" customFormat="1">
      <c r="R6" s="60"/>
      <c r="S6" s="60"/>
    </row>
    <row r="7" spans="1:49" s="15" customFormat="1" ht="15" customHeight="1">
      <c r="A7" s="172" t="s">
        <v>1576</v>
      </c>
      <c r="B7" s="172" t="s">
        <v>2832</v>
      </c>
      <c r="C7" s="172" t="s">
        <v>4687</v>
      </c>
      <c r="D7" s="172" t="s">
        <v>4688</v>
      </c>
      <c r="E7" s="172" t="s">
        <v>4698</v>
      </c>
      <c r="F7" s="172" t="s">
        <v>4699</v>
      </c>
      <c r="G7" s="172" t="s">
        <v>2230</v>
      </c>
      <c r="H7" s="173" t="s">
        <v>2152</v>
      </c>
      <c r="I7" s="172" t="s">
        <v>1512</v>
      </c>
      <c r="J7" s="173" t="s">
        <v>1602</v>
      </c>
      <c r="K7" s="173" t="s">
        <v>4697</v>
      </c>
      <c r="L7" s="173" t="s">
        <v>1883</v>
      </c>
      <c r="M7" s="173" t="s">
        <v>4685</v>
      </c>
      <c r="N7" s="173" t="s">
        <v>4401</v>
      </c>
      <c r="O7" s="222" t="s">
        <v>2264</v>
      </c>
      <c r="P7" s="223"/>
      <c r="Q7" s="223"/>
      <c r="R7" s="224"/>
      <c r="S7" s="222" t="s">
        <v>4641</v>
      </c>
      <c r="T7" s="223"/>
      <c r="U7" s="224"/>
      <c r="V7" s="222" t="s">
        <v>4681</v>
      </c>
      <c r="W7" s="223"/>
      <c r="X7" s="224"/>
      <c r="Y7" s="172" t="s">
        <v>12</v>
      </c>
      <c r="Z7" s="168" t="s">
        <v>2223</v>
      </c>
      <c r="AA7" s="64"/>
      <c r="AB7" s="64"/>
      <c r="AC7" s="64"/>
      <c r="AD7" s="64"/>
      <c r="AE7" s="64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</row>
    <row r="8" spans="1:49" s="15" customFormat="1" ht="15" customHeight="1">
      <c r="A8" s="172"/>
      <c r="B8" s="172"/>
      <c r="C8" s="172"/>
      <c r="D8" s="172"/>
      <c r="E8" s="172"/>
      <c r="F8" s="172"/>
      <c r="G8" s="172"/>
      <c r="H8" s="177"/>
      <c r="I8" s="172"/>
      <c r="J8" s="177"/>
      <c r="K8" s="177"/>
      <c r="L8" s="177"/>
      <c r="M8" s="177"/>
      <c r="N8" s="177"/>
      <c r="O8" s="173" t="s">
        <v>1955</v>
      </c>
      <c r="P8" s="173" t="s">
        <v>1353</v>
      </c>
      <c r="Q8" s="173" t="s">
        <v>377</v>
      </c>
      <c r="R8" s="173" t="s">
        <v>4673</v>
      </c>
      <c r="S8" s="173" t="s">
        <v>4653</v>
      </c>
      <c r="T8" s="173" t="s">
        <v>4637</v>
      </c>
      <c r="U8" s="173" t="s">
        <v>4624</v>
      </c>
      <c r="V8" s="173" t="s">
        <v>3317</v>
      </c>
      <c r="W8" s="173" t="s">
        <v>3318</v>
      </c>
      <c r="X8" s="173" t="s">
        <v>372</v>
      </c>
      <c r="Y8" s="172"/>
      <c r="Z8" s="169"/>
      <c r="AA8" s="65" t="s">
        <v>2857</v>
      </c>
      <c r="AB8" s="66" t="s">
        <v>2285</v>
      </c>
      <c r="AC8" s="65" t="s">
        <v>2295</v>
      </c>
      <c r="AD8" s="66" t="s">
        <v>2296</v>
      </c>
      <c r="AE8" s="65" t="s">
        <v>2297</v>
      </c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</row>
    <row r="9" spans="1:49" s="15" customFormat="1" ht="15" customHeight="1">
      <c r="A9" s="172"/>
      <c r="B9" s="172"/>
      <c r="C9" s="172"/>
      <c r="D9" s="172"/>
      <c r="E9" s="172"/>
      <c r="F9" s="172"/>
      <c r="G9" s="172"/>
      <c r="H9" s="174"/>
      <c r="I9" s="172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2"/>
      <c r="Z9" s="170"/>
      <c r="AA9" s="62"/>
      <c r="AB9" s="62"/>
      <c r="AC9" s="62"/>
      <c r="AD9" s="62"/>
      <c r="AE9" s="62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</row>
    <row r="10" spans="1:49" s="25" customFormat="1" ht="15" customHeight="1">
      <c r="A10" s="13" t="s">
        <v>1853</v>
      </c>
      <c r="B10" s="13" t="s">
        <v>4675</v>
      </c>
      <c r="C10" s="30" t="s">
        <v>4692</v>
      </c>
      <c r="D10" s="30" t="s">
        <v>4555</v>
      </c>
      <c r="E10" s="30" t="s">
        <v>4557</v>
      </c>
      <c r="F10" s="30" t="s">
        <v>4700</v>
      </c>
      <c r="G10" s="13" t="s">
        <v>2231</v>
      </c>
      <c r="H10" s="13" t="s">
        <v>2153</v>
      </c>
      <c r="I10" s="13" t="s">
        <v>1854</v>
      </c>
      <c r="J10" s="13" t="s">
        <v>4693</v>
      </c>
      <c r="K10" s="13" t="s">
        <v>4694</v>
      </c>
      <c r="L10" s="13" t="s">
        <v>4703</v>
      </c>
      <c r="M10" s="13" t="s">
        <v>4704</v>
      </c>
      <c r="N10" s="13" t="s">
        <v>4402</v>
      </c>
      <c r="O10" s="13" t="s">
        <v>4674</v>
      </c>
      <c r="P10" s="13" t="s">
        <v>5181</v>
      </c>
      <c r="Q10" s="13" t="s">
        <v>4676</v>
      </c>
      <c r="R10" s="13" t="s">
        <v>4677</v>
      </c>
      <c r="S10" s="13" t="s">
        <v>4679</v>
      </c>
      <c r="T10" s="13" t="s">
        <v>4680</v>
      </c>
      <c r="U10" s="13" t="s">
        <v>4678</v>
      </c>
      <c r="V10" s="13" t="s">
        <v>4682</v>
      </c>
      <c r="W10" s="13" t="s">
        <v>4683</v>
      </c>
      <c r="X10" s="13" t="s">
        <v>4684</v>
      </c>
      <c r="Y10" s="13" t="s">
        <v>571</v>
      </c>
      <c r="Z10" s="56" t="s">
        <v>2224</v>
      </c>
      <c r="AA10" s="108"/>
      <c r="AB10" s="108"/>
      <c r="AC10" s="108"/>
      <c r="AD10" s="108"/>
      <c r="AE10" s="108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2"/>
      <c r="AR10" s="20"/>
      <c r="AS10" s="20"/>
      <c r="AT10" s="20"/>
    </row>
    <row r="19" spans="15:15">
      <c r="O19" t="s">
        <v>4686</v>
      </c>
    </row>
  </sheetData>
  <protectedRanges>
    <protectedRange sqref="X10 Z7:Z10" name="Range1"/>
  </protectedRanges>
  <mergeCells count="37">
    <mergeCell ref="C2:P2"/>
    <mergeCell ref="C3:L3"/>
    <mergeCell ref="C4:L4"/>
    <mergeCell ref="J7:J9"/>
    <mergeCell ref="N7:N9"/>
    <mergeCell ref="Q1:Q4"/>
    <mergeCell ref="A5:O5"/>
    <mergeCell ref="A7:A9"/>
    <mergeCell ref="B7:B9"/>
    <mergeCell ref="G7:G9"/>
    <mergeCell ref="H7:H9"/>
    <mergeCell ref="I7:I9"/>
    <mergeCell ref="M7:M9"/>
    <mergeCell ref="D7:D9"/>
    <mergeCell ref="C7:C9"/>
    <mergeCell ref="O7:R7"/>
    <mergeCell ref="E7:E9"/>
    <mergeCell ref="F7:F9"/>
    <mergeCell ref="N3:P3"/>
    <mergeCell ref="N4:P4"/>
    <mergeCell ref="C1:P1"/>
    <mergeCell ref="K7:K9"/>
    <mergeCell ref="S8:S9"/>
    <mergeCell ref="T8:T9"/>
    <mergeCell ref="U8:U9"/>
    <mergeCell ref="R8:R9"/>
    <mergeCell ref="L7:L9"/>
    <mergeCell ref="S7:U7"/>
    <mergeCell ref="O8:O9"/>
    <mergeCell ref="P8:P9"/>
    <mergeCell ref="Q8:Q9"/>
    <mergeCell ref="Y7:Y9"/>
    <mergeCell ref="Z7:Z9"/>
    <mergeCell ref="W8:W9"/>
    <mergeCell ref="X8:X9"/>
    <mergeCell ref="V7:X7"/>
    <mergeCell ref="V8:V9"/>
  </mergeCells>
  <phoneticPr fontId="19" type="noConversion"/>
  <dataValidations count="1">
    <dataValidation type="list" allowBlank="1" showInputMessage="1" showErrorMessage="1" sqref="AU10:IV10" xr:uid="{00000000-0002-0000-2000-000000000000}">
      <formula1>AO11:AO300</formula1>
    </dataValidation>
  </dataValidations>
  <pageMargins left="0.7" right="0.7" top="0.75" bottom="0.75" header="0.3" footer="0.3"/>
  <drawing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H16"/>
  <sheetViews>
    <sheetView zoomScale="115" zoomScaleNormal="115" workbookViewId="0">
      <pane xSplit="1" topLeftCell="L1" activePane="topRight" state="frozen"/>
      <selection pane="topRight" activeCell="O19" sqref="O19"/>
    </sheetView>
  </sheetViews>
  <sheetFormatPr defaultRowHeight="12.5"/>
  <cols>
    <col min="1" max="1" width="16.453125" customWidth="1"/>
    <col min="2" max="2" width="13.7265625" customWidth="1"/>
    <col min="4" max="5" width="17.26953125" customWidth="1"/>
    <col min="6" max="6" width="11.453125" customWidth="1"/>
    <col min="7" max="7" width="16.1796875" customWidth="1"/>
    <col min="9" max="9" width="11.1796875" customWidth="1"/>
    <col min="12" max="12" width="14.7265625" customWidth="1"/>
    <col min="14" max="14" width="13.81640625" customWidth="1"/>
    <col min="18" max="18" width="16.7265625" customWidth="1"/>
    <col min="19" max="19" width="14.7265625" customWidth="1"/>
    <col min="20" max="20" width="13.26953125" customWidth="1"/>
    <col min="21" max="21" width="16.1796875" customWidth="1"/>
    <col min="22" max="22" width="33.1796875" customWidth="1"/>
    <col min="23" max="23" width="14" customWidth="1"/>
    <col min="24" max="24" width="15" customWidth="1"/>
    <col min="26" max="26" width="15.1796875" customWidth="1"/>
    <col min="27" max="27" width="21.54296875" customWidth="1"/>
  </cols>
  <sheetData>
    <row r="1" spans="1:34" s="4" customFormat="1" ht="14">
      <c r="A1" s="10"/>
      <c r="B1" s="3" t="s">
        <v>1507</v>
      </c>
      <c r="C1" s="192">
        <f>_FormulaHelpers_!B43</f>
        <v>0</v>
      </c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4"/>
      <c r="S1" s="185"/>
      <c r="T1" s="186"/>
      <c r="U1" s="111"/>
      <c r="V1" s="17"/>
      <c r="W1" s="17"/>
      <c r="X1" s="17"/>
      <c r="Y1" s="17"/>
      <c r="Z1" s="17"/>
    </row>
    <row r="2" spans="1:34" s="4" customFormat="1" ht="14">
      <c r="A2" s="11"/>
      <c r="B2" s="3" t="s">
        <v>1508</v>
      </c>
      <c r="C2" s="179">
        <f>_FormulaHelpers_!B44</f>
        <v>0</v>
      </c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1"/>
      <c r="S2" s="187"/>
      <c r="T2" s="188"/>
      <c r="U2" s="111"/>
      <c r="V2" s="17"/>
      <c r="W2" s="17"/>
      <c r="X2" s="17"/>
    </row>
    <row r="3" spans="1:34" s="4" customFormat="1" ht="14">
      <c r="A3" s="11"/>
      <c r="B3" s="3" t="s">
        <v>1794</v>
      </c>
      <c r="C3" s="179">
        <f>_FormulaHelpers_!B45</f>
        <v>0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1"/>
      <c r="O3" s="3" t="s">
        <v>1510</v>
      </c>
      <c r="P3" s="276" t="str">
        <f>_FormulaHelpers_!B48</f>
        <v>Base</v>
      </c>
      <c r="Q3" s="277"/>
      <c r="R3" s="281"/>
      <c r="S3" s="187"/>
      <c r="T3" s="188"/>
      <c r="U3" s="111"/>
      <c r="V3" s="17"/>
      <c r="W3" s="17"/>
      <c r="X3" s="17"/>
    </row>
    <row r="4" spans="1:34" s="4" customFormat="1" ht="14">
      <c r="A4" s="12"/>
      <c r="B4" s="3" t="s">
        <v>1509</v>
      </c>
      <c r="C4" s="182">
        <f>_FormulaHelpers_!B46</f>
        <v>45699</v>
      </c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4"/>
      <c r="O4" s="3" t="s">
        <v>1795</v>
      </c>
      <c r="P4" s="276" t="str">
        <f>_FormulaHelpers_!B52</f>
        <v>Normal</v>
      </c>
      <c r="Q4" s="277"/>
      <c r="R4" s="281"/>
      <c r="S4" s="189"/>
      <c r="T4" s="190"/>
      <c r="U4" s="111"/>
      <c r="V4" s="17"/>
      <c r="W4" s="17"/>
      <c r="X4" s="17"/>
    </row>
    <row r="5" spans="1:34" s="4" customFormat="1" ht="18.75" customHeight="1">
      <c r="A5" s="178" t="s">
        <v>4857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243"/>
      <c r="V5" s="243"/>
      <c r="W5" s="243"/>
      <c r="X5" s="243"/>
      <c r="Y5" s="17"/>
      <c r="Z5" s="17"/>
      <c r="AA5" s="17"/>
      <c r="AB5" s="17"/>
      <c r="AC5" s="17"/>
      <c r="AD5" s="17"/>
      <c r="AE5" s="17"/>
      <c r="AF5" s="17"/>
      <c r="AG5" s="17"/>
      <c r="AH5" s="17"/>
    </row>
    <row r="6" spans="1:34" s="4" customFormat="1"/>
    <row r="7" spans="1:34" s="122" customFormat="1" ht="15" customHeight="1">
      <c r="A7" s="171" t="s">
        <v>1922</v>
      </c>
      <c r="B7" s="171" t="s">
        <v>2230</v>
      </c>
      <c r="C7" s="168" t="s">
        <v>2152</v>
      </c>
      <c r="D7" s="171" t="s">
        <v>1512</v>
      </c>
      <c r="E7" s="172" t="s">
        <v>4401</v>
      </c>
      <c r="F7" s="171" t="s">
        <v>2243</v>
      </c>
      <c r="G7" s="171" t="s">
        <v>4966</v>
      </c>
      <c r="H7" s="171" t="s">
        <v>1955</v>
      </c>
      <c r="I7" s="171" t="s">
        <v>370</v>
      </c>
      <c r="J7" s="210" t="s">
        <v>2264</v>
      </c>
      <c r="K7" s="212"/>
      <c r="L7" s="212"/>
      <c r="M7" s="211"/>
      <c r="N7" s="282" t="s">
        <v>1355</v>
      </c>
      <c r="O7" s="283"/>
      <c r="P7" s="283"/>
      <c r="Q7" s="284"/>
      <c r="R7" s="210" t="s">
        <v>5028</v>
      </c>
      <c r="S7" s="212"/>
      <c r="T7" s="212"/>
      <c r="U7" s="211"/>
      <c r="V7" s="168" t="s">
        <v>2223</v>
      </c>
      <c r="W7" s="64"/>
      <c r="X7" s="64"/>
      <c r="Y7" s="64"/>
      <c r="Z7" s="64"/>
      <c r="AA7" s="64"/>
    </row>
    <row r="8" spans="1:34" s="122" customFormat="1" ht="15" customHeight="1">
      <c r="A8" s="171"/>
      <c r="B8" s="171"/>
      <c r="C8" s="169"/>
      <c r="D8" s="171"/>
      <c r="E8" s="172"/>
      <c r="F8" s="171"/>
      <c r="G8" s="171"/>
      <c r="H8" s="171"/>
      <c r="I8" s="171"/>
      <c r="J8" s="168" t="s">
        <v>847</v>
      </c>
      <c r="K8" s="168" t="s">
        <v>4972</v>
      </c>
      <c r="L8" s="168" t="s">
        <v>4973</v>
      </c>
      <c r="M8" s="168" t="s">
        <v>4971</v>
      </c>
      <c r="N8" s="168" t="s">
        <v>4974</v>
      </c>
      <c r="O8" s="168" t="s">
        <v>4975</v>
      </c>
      <c r="P8" s="168" t="s">
        <v>2211</v>
      </c>
      <c r="Q8" s="168" t="s">
        <v>5026</v>
      </c>
      <c r="R8" s="210" t="s">
        <v>4517</v>
      </c>
      <c r="S8" s="211"/>
      <c r="T8" s="210" t="s">
        <v>5029</v>
      </c>
      <c r="U8" s="211"/>
      <c r="V8" s="169"/>
      <c r="W8" s="65" t="s">
        <v>2857</v>
      </c>
      <c r="X8" s="66" t="s">
        <v>2285</v>
      </c>
      <c r="Y8" s="65" t="s">
        <v>2295</v>
      </c>
      <c r="Z8" s="66" t="s">
        <v>2296</v>
      </c>
      <c r="AA8" s="65" t="s">
        <v>2297</v>
      </c>
    </row>
    <row r="9" spans="1:34" s="122" customFormat="1" ht="15" customHeight="1">
      <c r="A9" s="171"/>
      <c r="B9" s="171"/>
      <c r="C9" s="170"/>
      <c r="D9" s="171"/>
      <c r="E9" s="172"/>
      <c r="F9" s="171"/>
      <c r="G9" s="171"/>
      <c r="H9" s="171"/>
      <c r="I9" s="171"/>
      <c r="J9" s="170"/>
      <c r="K9" s="170"/>
      <c r="L9" s="170"/>
      <c r="M9" s="170"/>
      <c r="N9" s="170"/>
      <c r="O9" s="170"/>
      <c r="P9" s="170"/>
      <c r="Q9" s="170"/>
      <c r="R9" s="124" t="s">
        <v>5031</v>
      </c>
      <c r="S9" s="124" t="s">
        <v>5030</v>
      </c>
      <c r="T9" s="124" t="s">
        <v>5032</v>
      </c>
      <c r="U9" s="124" t="s">
        <v>5033</v>
      </c>
      <c r="V9" s="170"/>
      <c r="W9" s="62"/>
      <c r="X9" s="62"/>
      <c r="Y9" s="62"/>
      <c r="Z9" s="62"/>
      <c r="AA9" s="62"/>
    </row>
    <row r="10" spans="1:34" s="4" customFormat="1" ht="15" customHeight="1">
      <c r="A10" s="13" t="s">
        <v>1853</v>
      </c>
      <c r="B10" s="13" t="s">
        <v>2231</v>
      </c>
      <c r="C10" s="13" t="s">
        <v>2153</v>
      </c>
      <c r="D10" s="13" t="s">
        <v>1854</v>
      </c>
      <c r="E10" s="13" t="s">
        <v>4402</v>
      </c>
      <c r="F10" s="13" t="s">
        <v>4967</v>
      </c>
      <c r="G10" s="13" t="s">
        <v>4968</v>
      </c>
      <c r="H10" s="13" t="s">
        <v>4969</v>
      </c>
      <c r="I10" s="13" t="s">
        <v>4970</v>
      </c>
      <c r="J10" s="13" t="s">
        <v>2302</v>
      </c>
      <c r="K10" s="16" t="s">
        <v>4980</v>
      </c>
      <c r="L10" s="16" t="s">
        <v>4979</v>
      </c>
      <c r="M10" s="36" t="s">
        <v>860</v>
      </c>
      <c r="N10" s="13" t="s">
        <v>4978</v>
      </c>
      <c r="O10" s="13" t="s">
        <v>4976</v>
      </c>
      <c r="P10" s="13" t="s">
        <v>4977</v>
      </c>
      <c r="Q10" s="13" t="s">
        <v>5027</v>
      </c>
      <c r="R10" s="13" t="s">
        <v>5034</v>
      </c>
      <c r="S10" s="13" t="s">
        <v>5035</v>
      </c>
      <c r="T10" s="13" t="s">
        <v>5036</v>
      </c>
      <c r="U10" s="13" t="s">
        <v>5037</v>
      </c>
      <c r="V10" s="56" t="s">
        <v>2224</v>
      </c>
      <c r="W10" s="61"/>
      <c r="X10" s="61"/>
      <c r="Y10" s="61"/>
      <c r="Z10" s="61"/>
      <c r="AA10" s="61"/>
    </row>
    <row r="13" spans="1:34">
      <c r="I13" s="18"/>
    </row>
    <row r="16" spans="1:34">
      <c r="L16" s="18"/>
    </row>
  </sheetData>
  <protectedRanges>
    <protectedRange sqref="V7:V9" name="Range1_1_1_1"/>
    <protectedRange sqref="V10" name="Range1"/>
  </protectedRanges>
  <mergeCells count="31">
    <mergeCell ref="K8:K9"/>
    <mergeCell ref="V7:V9"/>
    <mergeCell ref="J7:M7"/>
    <mergeCell ref="N8:N9"/>
    <mergeCell ref="P3:R3"/>
    <mergeCell ref="T8:U8"/>
    <mergeCell ref="P4:R4"/>
    <mergeCell ref="O8:O9"/>
    <mergeCell ref="P8:P9"/>
    <mergeCell ref="R8:S8"/>
    <mergeCell ref="A7:A9"/>
    <mergeCell ref="B7:B9"/>
    <mergeCell ref="C7:C9"/>
    <mergeCell ref="D7:D9"/>
    <mergeCell ref="F7:F9"/>
    <mergeCell ref="C1:R1"/>
    <mergeCell ref="H7:H9"/>
    <mergeCell ref="M8:M9"/>
    <mergeCell ref="E7:E9"/>
    <mergeCell ref="L8:L9"/>
    <mergeCell ref="C4:N4"/>
    <mergeCell ref="C2:R2"/>
    <mergeCell ref="N7:Q7"/>
    <mergeCell ref="J8:J9"/>
    <mergeCell ref="G7:G9"/>
    <mergeCell ref="I7:I9"/>
    <mergeCell ref="R7:U7"/>
    <mergeCell ref="Q8:Q9"/>
    <mergeCell ref="S1:T4"/>
    <mergeCell ref="C3:N3"/>
    <mergeCell ref="A5:X5"/>
  </mergeCells>
  <phoneticPr fontId="19" type="noConversion"/>
  <pageMargins left="0.7" right="0.7" top="0.75" bottom="0.75" header="0.3" footer="0.3"/>
  <pageSetup paperSize="161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G11"/>
  <sheetViews>
    <sheetView workbookViewId="0">
      <selection activeCell="A11" sqref="A11:AJ11"/>
    </sheetView>
  </sheetViews>
  <sheetFormatPr defaultColWidth="9.1796875" defaultRowHeight="12.5"/>
  <cols>
    <col min="1" max="1" width="13.81640625" style="88" customWidth="1"/>
    <col min="2" max="3" width="15.7265625" style="88" customWidth="1"/>
    <col min="4" max="7" width="9.1796875" style="88"/>
    <col min="8" max="9" width="15.1796875" style="88" customWidth="1"/>
    <col min="10" max="10" width="15.81640625" style="88" customWidth="1"/>
    <col min="11" max="11" width="17.54296875" style="88" bestFit="1" customWidth="1"/>
    <col min="12" max="12" width="16.1796875" style="88" customWidth="1"/>
    <col min="13" max="13" width="13.1796875" style="88" customWidth="1"/>
    <col min="14" max="14" width="8" style="88" customWidth="1"/>
    <col min="15" max="17" width="9.1796875" style="88"/>
    <col min="18" max="18" width="13" style="88" customWidth="1"/>
    <col min="19" max="19" width="7.54296875" style="88" customWidth="1"/>
    <col min="20" max="21" width="14.1796875" style="88" customWidth="1"/>
    <col min="22" max="22" width="16.7265625" style="88" customWidth="1"/>
    <col min="23" max="24" width="9.1796875" style="88"/>
    <col min="25" max="25" width="29.1796875" style="88" customWidth="1"/>
    <col min="26" max="26" width="12.453125" style="88" customWidth="1"/>
    <col min="27" max="32" width="10.54296875" style="131" customWidth="1"/>
    <col min="33" max="33" width="12.1796875" style="131" customWidth="1"/>
    <col min="34" max="34" width="11.1796875" style="131" customWidth="1"/>
    <col min="35" max="35" width="27" style="88" customWidth="1"/>
    <col min="36" max="36" width="32.26953125" style="88" customWidth="1"/>
    <col min="37" max="37" width="12.26953125" style="88" bestFit="1" customWidth="1"/>
    <col min="38" max="38" width="12.1796875" style="88" bestFit="1" customWidth="1"/>
    <col min="39" max="39" width="9.1796875" style="88"/>
    <col min="40" max="40" width="12.26953125" style="88" bestFit="1" customWidth="1"/>
    <col min="41" max="41" width="13.1796875" style="88" bestFit="1" customWidth="1"/>
    <col min="42" max="42" width="6.1796875" style="88" bestFit="1" customWidth="1"/>
    <col min="43" max="43" width="9.81640625" style="88" bestFit="1" customWidth="1"/>
    <col min="44" max="44" width="13.1796875" style="88" bestFit="1" customWidth="1"/>
    <col min="45" max="16384" width="9.1796875" style="88"/>
  </cols>
  <sheetData>
    <row r="1" spans="1:59" s="60" customFormat="1" ht="14">
      <c r="A1" s="86"/>
      <c r="B1" s="87" t="s">
        <v>1507</v>
      </c>
      <c r="C1" s="159" t="str">
        <f>[1]_FormulaHelpers_!B43</f>
        <v>ETAP Export Test Project</v>
      </c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1"/>
      <c r="T1" s="153"/>
      <c r="U1" s="58"/>
      <c r="V1" s="88"/>
      <c r="W1" s="88"/>
      <c r="X1" s="88"/>
      <c r="Y1" s="88"/>
      <c r="Z1" s="88"/>
      <c r="AA1" s="58"/>
      <c r="AB1" s="58"/>
      <c r="AC1" s="58"/>
      <c r="AD1" s="131"/>
      <c r="AE1" s="131"/>
      <c r="AF1" s="131"/>
      <c r="AG1" s="131"/>
      <c r="AH1" s="131"/>
      <c r="AI1" s="88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</row>
    <row r="2" spans="1:59" s="60" customFormat="1" ht="14">
      <c r="A2" s="90"/>
      <c r="B2" s="87" t="s">
        <v>1508</v>
      </c>
      <c r="C2" s="162" t="str">
        <f>[1]_FormulaHelpers_!B44</f>
        <v>Irvine, CA</v>
      </c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4"/>
      <c r="T2" s="153"/>
      <c r="U2" s="58"/>
      <c r="V2" s="88"/>
      <c r="W2" s="88"/>
      <c r="X2" s="88"/>
      <c r="Y2" s="88"/>
      <c r="Z2" s="88"/>
      <c r="AA2" s="58"/>
      <c r="AB2" s="58"/>
      <c r="AC2" s="58"/>
      <c r="AD2" s="131"/>
      <c r="AE2" s="131"/>
      <c r="AF2" s="131"/>
      <c r="AG2" s="131"/>
      <c r="AH2" s="131"/>
      <c r="AI2" s="88"/>
    </row>
    <row r="3" spans="1:59" s="60" customFormat="1" ht="14">
      <c r="A3" s="90"/>
      <c r="B3" s="87" t="s">
        <v>1794</v>
      </c>
      <c r="C3" s="162" t="str">
        <f>[1]_FormulaHelpers_!B45</f>
        <v>000-111</v>
      </c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4"/>
      <c r="O3" s="87" t="s">
        <v>1510</v>
      </c>
      <c r="P3" s="155" t="str">
        <f>[1]_FormulaHelpers_!B48</f>
        <v>Base</v>
      </c>
      <c r="Q3" s="285"/>
      <c r="R3" s="285"/>
      <c r="S3" s="286"/>
      <c r="T3" s="153"/>
      <c r="U3" s="58"/>
      <c r="V3" s="88"/>
      <c r="W3" s="88"/>
      <c r="X3" s="88"/>
      <c r="Y3" s="88"/>
      <c r="Z3" s="88"/>
      <c r="AA3" s="58"/>
      <c r="AB3" s="58"/>
      <c r="AC3" s="58"/>
      <c r="AD3" s="131"/>
      <c r="AE3" s="131"/>
      <c r="AF3" s="131"/>
      <c r="AG3" s="131"/>
      <c r="AH3" s="131"/>
      <c r="AI3" s="88"/>
    </row>
    <row r="4" spans="1:59" s="60" customFormat="1" ht="14">
      <c r="A4" s="91"/>
      <c r="B4" s="87" t="s">
        <v>1509</v>
      </c>
      <c r="C4" s="165">
        <f>[1]_FormulaHelpers_!B46</f>
        <v>40441</v>
      </c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7"/>
      <c r="O4" s="87" t="s">
        <v>1795</v>
      </c>
      <c r="P4" s="155" t="str">
        <f>[1]_FormulaHelpers_!B49</f>
        <v>Normal</v>
      </c>
      <c r="Q4" s="285"/>
      <c r="R4" s="285"/>
      <c r="S4" s="286"/>
      <c r="T4" s="153"/>
      <c r="U4" s="58"/>
      <c r="V4" s="88"/>
      <c r="W4" s="88"/>
      <c r="X4" s="88"/>
      <c r="Y4" s="88"/>
      <c r="Z4" s="88"/>
      <c r="AA4" s="58"/>
      <c r="AB4" s="58"/>
      <c r="AC4" s="58"/>
      <c r="AD4" s="131"/>
      <c r="AE4" s="131"/>
      <c r="AF4" s="131"/>
      <c r="AG4" s="131"/>
      <c r="AH4" s="131"/>
      <c r="AI4" s="88"/>
    </row>
    <row r="5" spans="1:59" s="59" customFormat="1" ht="18.75" customHeight="1">
      <c r="A5" s="156" t="s">
        <v>5122</v>
      </c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</row>
    <row r="6" spans="1:59" s="60" customFormat="1">
      <c r="AA6" s="59"/>
      <c r="AB6" s="59"/>
      <c r="AC6" s="59"/>
      <c r="AD6" s="59"/>
      <c r="AE6" s="59"/>
      <c r="AF6" s="59"/>
      <c r="AG6" s="59"/>
      <c r="AH6" s="59"/>
    </row>
    <row r="7" spans="1:59" s="122" customFormat="1" ht="15" customHeight="1">
      <c r="A7" s="210" t="s">
        <v>368</v>
      </c>
      <c r="B7" s="212"/>
      <c r="C7" s="212"/>
      <c r="D7" s="212"/>
      <c r="E7" s="212"/>
      <c r="F7" s="212"/>
      <c r="G7" s="212"/>
      <c r="H7" s="212"/>
      <c r="I7" s="212"/>
      <c r="J7" s="212"/>
      <c r="K7" s="212"/>
      <c r="L7" s="211"/>
      <c r="M7" s="210" t="s">
        <v>2264</v>
      </c>
      <c r="N7" s="212"/>
      <c r="O7" s="212"/>
      <c r="P7" s="212"/>
      <c r="Q7" s="212"/>
      <c r="R7" s="212"/>
      <c r="S7" s="212"/>
      <c r="T7" s="212"/>
      <c r="U7" s="212"/>
      <c r="V7" s="211"/>
      <c r="W7" s="210" t="s">
        <v>5123</v>
      </c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1"/>
      <c r="AI7" s="171" t="s">
        <v>12</v>
      </c>
      <c r="AJ7" s="168" t="s">
        <v>2223</v>
      </c>
      <c r="AK7" s="64"/>
      <c r="AL7" s="64"/>
      <c r="AM7" s="64"/>
      <c r="AN7" s="64"/>
      <c r="AO7" s="64"/>
      <c r="AP7" s="132"/>
      <c r="AQ7" s="132"/>
      <c r="AR7" s="132"/>
      <c r="AS7" s="132"/>
      <c r="AT7" s="132"/>
      <c r="AU7" s="132"/>
      <c r="AV7" s="132"/>
      <c r="AW7" s="132"/>
      <c r="AX7" s="132"/>
      <c r="AY7" s="132"/>
      <c r="AZ7" s="132"/>
      <c r="BA7" s="132"/>
      <c r="BB7" s="132"/>
      <c r="BC7" s="132"/>
      <c r="BD7" s="132"/>
      <c r="BE7" s="132"/>
      <c r="BF7" s="132"/>
      <c r="BG7" s="132"/>
    </row>
    <row r="8" spans="1:59" s="122" customFormat="1" ht="15" customHeight="1">
      <c r="A8" s="168" t="s">
        <v>1576</v>
      </c>
      <c r="B8" s="168" t="s">
        <v>5167</v>
      </c>
      <c r="C8" s="168" t="s">
        <v>5168</v>
      </c>
      <c r="D8" s="168" t="s">
        <v>5124</v>
      </c>
      <c r="E8" s="168" t="s">
        <v>5125</v>
      </c>
      <c r="F8" s="168" t="s">
        <v>2230</v>
      </c>
      <c r="G8" s="168" t="s">
        <v>2152</v>
      </c>
      <c r="H8" s="168" t="s">
        <v>4401</v>
      </c>
      <c r="I8" s="168" t="s">
        <v>5126</v>
      </c>
      <c r="J8" s="168" t="s">
        <v>1512</v>
      </c>
      <c r="K8" s="168" t="s">
        <v>5127</v>
      </c>
      <c r="L8" s="168" t="s">
        <v>5128</v>
      </c>
      <c r="M8" s="210" t="s">
        <v>5129</v>
      </c>
      <c r="N8" s="212"/>
      <c r="O8" s="212"/>
      <c r="P8" s="212"/>
      <c r="Q8" s="211"/>
      <c r="R8" s="210" t="s">
        <v>5130</v>
      </c>
      <c r="S8" s="212"/>
      <c r="T8" s="212"/>
      <c r="U8" s="212"/>
      <c r="V8" s="211"/>
      <c r="W8" s="210" t="s">
        <v>376</v>
      </c>
      <c r="X8" s="212"/>
      <c r="Y8" s="212"/>
      <c r="Z8" s="211"/>
      <c r="AA8" s="210" t="s">
        <v>2018</v>
      </c>
      <c r="AB8" s="212"/>
      <c r="AC8" s="212"/>
      <c r="AD8" s="211"/>
      <c r="AE8" s="168" t="s">
        <v>5131</v>
      </c>
      <c r="AF8" s="168" t="s">
        <v>5132</v>
      </c>
      <c r="AG8" s="168" t="s">
        <v>5133</v>
      </c>
      <c r="AH8" s="168" t="s">
        <v>5134</v>
      </c>
      <c r="AI8" s="171"/>
      <c r="AJ8" s="169"/>
      <c r="AK8" s="65" t="s">
        <v>2857</v>
      </c>
      <c r="AL8" s="66" t="s">
        <v>2285</v>
      </c>
      <c r="AM8" s="65" t="s">
        <v>2295</v>
      </c>
      <c r="AN8" s="66" t="s">
        <v>2296</v>
      </c>
      <c r="AO8" s="65" t="s">
        <v>2297</v>
      </c>
      <c r="AP8" s="132"/>
      <c r="AQ8" s="132"/>
      <c r="AR8" s="132"/>
      <c r="AS8" s="132"/>
      <c r="AT8" s="132"/>
      <c r="AU8" s="132"/>
      <c r="AV8" s="132"/>
      <c r="AW8" s="132"/>
      <c r="AX8" s="132"/>
      <c r="AY8" s="132"/>
      <c r="AZ8" s="132"/>
      <c r="BA8" s="132"/>
      <c r="BB8" s="132"/>
      <c r="BC8" s="132"/>
      <c r="BD8" s="132"/>
      <c r="BE8" s="132"/>
      <c r="BF8" s="132"/>
      <c r="BG8" s="132"/>
    </row>
    <row r="9" spans="1:59" s="122" customFormat="1" ht="15" customHeight="1">
      <c r="A9" s="170"/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24" t="s">
        <v>5162</v>
      </c>
      <c r="N9" s="124" t="s">
        <v>2166</v>
      </c>
      <c r="O9" s="124" t="s">
        <v>4385</v>
      </c>
      <c r="P9" s="124" t="s">
        <v>5135</v>
      </c>
      <c r="Q9" s="124" t="s">
        <v>5136</v>
      </c>
      <c r="R9" s="124" t="s">
        <v>5162</v>
      </c>
      <c r="S9" s="124" t="s">
        <v>2166</v>
      </c>
      <c r="T9" s="124" t="s">
        <v>847</v>
      </c>
      <c r="U9" s="124" t="s">
        <v>999</v>
      </c>
      <c r="V9" s="124" t="s">
        <v>2192</v>
      </c>
      <c r="W9" s="124" t="s">
        <v>5137</v>
      </c>
      <c r="X9" s="124" t="s">
        <v>5138</v>
      </c>
      <c r="Y9" s="124" t="s">
        <v>5139</v>
      </c>
      <c r="Z9" s="124" t="s">
        <v>5140</v>
      </c>
      <c r="AA9" s="124" t="s">
        <v>5141</v>
      </c>
      <c r="AB9" s="124" t="s">
        <v>5142</v>
      </c>
      <c r="AC9" s="124" t="s">
        <v>5143</v>
      </c>
      <c r="AD9" s="124" t="s">
        <v>5144</v>
      </c>
      <c r="AE9" s="170"/>
      <c r="AF9" s="170"/>
      <c r="AG9" s="170"/>
      <c r="AH9" s="170"/>
      <c r="AI9" s="171"/>
      <c r="AJ9" s="170"/>
      <c r="AK9" s="62"/>
      <c r="AL9" s="62"/>
      <c r="AM9" s="62"/>
      <c r="AN9" s="62"/>
      <c r="AO9" s="6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</row>
    <row r="10" spans="1:59" s="59" customFormat="1" ht="15" hidden="1" customHeight="1">
      <c r="A10" s="108" t="s">
        <v>1853</v>
      </c>
      <c r="B10" s="108" t="s">
        <v>5157</v>
      </c>
      <c r="C10" s="108" t="s">
        <v>5169</v>
      </c>
      <c r="D10" s="108" t="s">
        <v>5158</v>
      </c>
      <c r="E10" s="108" t="s">
        <v>5159</v>
      </c>
      <c r="F10" s="108" t="s">
        <v>2231</v>
      </c>
      <c r="G10" s="108" t="s">
        <v>2153</v>
      </c>
      <c r="H10" s="108" t="s">
        <v>4402</v>
      </c>
      <c r="I10" s="108" t="s">
        <v>5145</v>
      </c>
      <c r="J10" s="108" t="s">
        <v>1854</v>
      </c>
      <c r="K10" s="108" t="s">
        <v>5146</v>
      </c>
      <c r="L10" s="108" t="s">
        <v>5160</v>
      </c>
      <c r="M10" s="135" t="s">
        <v>5164</v>
      </c>
      <c r="N10" s="108" t="s">
        <v>5163</v>
      </c>
      <c r="O10" s="108" t="s">
        <v>5147</v>
      </c>
      <c r="P10" s="108" t="s">
        <v>5148</v>
      </c>
      <c r="Q10" s="108" t="s">
        <v>5149</v>
      </c>
      <c r="R10" s="108" t="s">
        <v>5165</v>
      </c>
      <c r="S10" s="108" t="s">
        <v>5166</v>
      </c>
      <c r="T10" s="108" t="s">
        <v>2302</v>
      </c>
      <c r="U10" s="108" t="s">
        <v>5150</v>
      </c>
      <c r="V10" s="108" t="s">
        <v>5161</v>
      </c>
      <c r="W10" s="108" t="s">
        <v>5151</v>
      </c>
      <c r="X10" s="108" t="s">
        <v>5170</v>
      </c>
      <c r="Y10" s="108" t="s">
        <v>5180</v>
      </c>
      <c r="Z10" s="108" t="s">
        <v>5171</v>
      </c>
      <c r="AA10" s="108" t="s">
        <v>5172</v>
      </c>
      <c r="AB10" s="108" t="s">
        <v>5173</v>
      </c>
      <c r="AC10" s="108" t="s">
        <v>5174</v>
      </c>
      <c r="AD10" s="108" t="s">
        <v>5175</v>
      </c>
      <c r="AE10" s="108" t="s">
        <v>5176</v>
      </c>
      <c r="AF10" s="108" t="s">
        <v>5177</v>
      </c>
      <c r="AG10" s="108" t="s">
        <v>5178</v>
      </c>
      <c r="AH10" s="108" t="s">
        <v>5179</v>
      </c>
      <c r="AI10" s="108" t="s">
        <v>571</v>
      </c>
      <c r="AJ10" s="142" t="s">
        <v>2224</v>
      </c>
      <c r="AK10" s="108"/>
      <c r="AL10" s="108"/>
      <c r="AM10" s="108"/>
      <c r="AN10" s="108"/>
      <c r="AO10" s="10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133"/>
      <c r="BB10" s="58"/>
      <c r="BC10" s="58"/>
      <c r="BD10" s="58"/>
    </row>
    <row r="11" spans="1:59">
      <c r="A11" s="108" t="s">
        <v>5208</v>
      </c>
      <c r="B11" s="108" t="str">
        <f>IF(TRIM("dcBus1") = "--", "dcBus1", "dcBus1")</f>
        <v>dcBus1</v>
      </c>
      <c r="C11" s="108" t="str">
        <f>IF(TRIM("Bus2") = "--", "Bus2", "Bus2")</f>
        <v>Bus2</v>
      </c>
      <c r="D11" s="108" t="str">
        <f>IF("dcBus1" = "", "--", "dcBus1")</f>
        <v>dcBus1</v>
      </c>
      <c r="E11" s="108" t="str">
        <f>IF("Bus2" = "", "--", "Bus2")</f>
        <v>Bus2</v>
      </c>
      <c r="F11" s="108" t="str">
        <f>IF(TRUE = TRUE, "Yes", "No")</f>
        <v>Yes</v>
      </c>
      <c r="G11" s="108" t="s">
        <v>5202</v>
      </c>
      <c r="H11" s="108"/>
      <c r="I11" s="108"/>
      <c r="J11" s="108"/>
      <c r="K11" s="108" t="s">
        <v>5209</v>
      </c>
      <c r="L11" s="108" t="str">
        <f>IF(0 = 0, "3 Phase", "1 Phase")</f>
        <v>3 Phase</v>
      </c>
      <c r="M11" s="135">
        <f>ROUND(CHOOSE((1 + 1), 150 / 1000, 150, 150 * 1000),3)</f>
        <v>150</v>
      </c>
      <c r="N11" s="108" t="str">
        <f>CHOOSE((1 + 1), "MW", "KW", "W")</f>
        <v>KW</v>
      </c>
      <c r="O11" s="108">
        <f>ROUND(824, 3)</f>
        <v>824</v>
      </c>
      <c r="P11" s="108">
        <f>ROUND(110, 3)</f>
        <v>110</v>
      </c>
      <c r="Q11" s="108">
        <f>ROUND(0, 3)</f>
        <v>0</v>
      </c>
      <c r="R11" s="108">
        <f>ROUND(CHOOSE((1 + 1), 135 / 1000, 135, 135 * 1000),3)</f>
        <v>135</v>
      </c>
      <c r="S11" s="108" t="str">
        <f>CHOOSE((1 + 1), "MVA", "KVA", "VA")</f>
        <v>KVA</v>
      </c>
      <c r="T11" s="108">
        <f>ROUND(0.400000006, 3)</f>
        <v>0.4</v>
      </c>
      <c r="U11" s="108">
        <f>ROUND(100, 1)</f>
        <v>100</v>
      </c>
      <c r="V11" s="108" t="str">
        <f>IF(0 = 1, "Grounded", "Not Grounded")</f>
        <v>Not Grounded</v>
      </c>
      <c r="W11" s="108">
        <v>110</v>
      </c>
      <c r="X11" s="108">
        <f>IF(0 = 0, ROUND(100, 0), "--")</f>
        <v>100</v>
      </c>
      <c r="Y11" s="108" t="str">
        <f>IF(0 = 0, CHOOSE((0 + 1), "Reactive Current Priority", "Real Power Priority", "User-Defined"), "--")</f>
        <v>Reactive Current Priority</v>
      </c>
      <c r="Z11" s="108" t="str">
        <f>IF(0 = 0, IF(0 = 2, 20, "--"), "--")</f>
        <v>--</v>
      </c>
      <c r="AA11" s="108">
        <f>IF(0 = 0, 110, "--")</f>
        <v>110</v>
      </c>
      <c r="AB11" s="108">
        <f>IF(0 = 0, 110, "--")</f>
        <v>110</v>
      </c>
      <c r="AC11" s="108">
        <f>IF(0 = 0, 110, "--")</f>
        <v>110</v>
      </c>
      <c r="AD11" s="108">
        <f>IF(0 = 0, 100, "--")</f>
        <v>100</v>
      </c>
      <c r="AE11" s="108" t="str">
        <f>IF(0 = 0, IF(0 = 0, "No", "Yes"), "--")</f>
        <v>No</v>
      </c>
      <c r="AF11" s="108" t="str">
        <f>IF(0 = 0, IF(0 = 1, ROUND(0.166, 4), "--"), "--")</f>
        <v>--</v>
      </c>
      <c r="AG11" s="108" t="str">
        <f>IF(0 = 0, IF(0 = 1, ROUND(50, 1), "--"), "--")</f>
        <v>--</v>
      </c>
      <c r="AH11" s="108">
        <f>IF(0 = 0, ROUND(0, 1), "--")</f>
        <v>0</v>
      </c>
      <c r="AI11" s="108"/>
      <c r="AJ11" s="56" t="s">
        <v>5210</v>
      </c>
    </row>
  </sheetData>
  <sheetProtection sheet="1" objects="1" scenarios="1"/>
  <protectedRanges>
    <protectedRange sqref="AJ7:AJ10 AD10:AH10" name="Range1"/>
  </protectedRanges>
  <mergeCells count="33">
    <mergeCell ref="A5:Q5"/>
    <mergeCell ref="A7:L7"/>
    <mergeCell ref="M7:V7"/>
    <mergeCell ref="W7:AH7"/>
    <mergeCell ref="AI7:AI9"/>
    <mergeCell ref="C8:C9"/>
    <mergeCell ref="AF8:AF9"/>
    <mergeCell ref="AG8:AG9"/>
    <mergeCell ref="AH8:AH9"/>
    <mergeCell ref="L8:L9"/>
    <mergeCell ref="M8:Q8"/>
    <mergeCell ref="R8:V8"/>
    <mergeCell ref="W8:Z8"/>
    <mergeCell ref="AA8:AD8"/>
    <mergeCell ref="AE8:AE9"/>
    <mergeCell ref="F8:F9"/>
    <mergeCell ref="AJ7:AJ9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P4:S4"/>
    <mergeCell ref="T1:T4"/>
    <mergeCell ref="P3:S3"/>
    <mergeCell ref="C1:S1"/>
    <mergeCell ref="C2:S2"/>
    <mergeCell ref="C3:N3"/>
    <mergeCell ref="C4:N4"/>
  </mergeCells>
  <phoneticPr fontId="19" type="noConversion"/>
  <dataValidations count="1">
    <dataValidation type="list" allowBlank="1" showInputMessage="1" showErrorMessage="1" sqref="BE10:IV10" xr:uid="{00000000-0002-0000-2200-000000000000}">
      <formula1>BB11:BB300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35</vt:i4>
      </vt:variant>
      <vt:variant>
        <vt:lpstr>命名范围</vt:lpstr>
      </vt:variant>
      <vt:variant>
        <vt:i4>54</vt:i4>
      </vt:variant>
    </vt:vector>
  </HeadingPairs>
  <TitlesOfParts>
    <vt:vector size="89" baseType="lpstr">
      <vt:lpstr>__E_T_A_P__E_X_P_O_R_T__</vt:lpstr>
      <vt:lpstr>_FormulaHelpers_</vt:lpstr>
      <vt:lpstr>Project Information</vt:lpstr>
      <vt:lpstr>Bus</vt:lpstr>
      <vt:lpstr>Cable</vt:lpstr>
      <vt:lpstr>Transmission Line</vt:lpstr>
      <vt:lpstr>Two-Winding Transformer</vt:lpstr>
      <vt:lpstr>Three-Winding Transformer</vt:lpstr>
      <vt:lpstr>Reactor</vt:lpstr>
      <vt:lpstr>Impedance</vt:lpstr>
      <vt:lpstr>Induction Motor</vt:lpstr>
      <vt:lpstr>Synchronous Motor</vt:lpstr>
      <vt:lpstr>Static Load</vt:lpstr>
      <vt:lpstr>Lumped Load</vt:lpstr>
      <vt:lpstr>VFD</vt:lpstr>
      <vt:lpstr>MOV</vt:lpstr>
      <vt:lpstr>LVCB</vt:lpstr>
      <vt:lpstr>HVCB</vt:lpstr>
      <vt:lpstr>Fuse</vt:lpstr>
      <vt:lpstr>Single Pole Switch</vt:lpstr>
      <vt:lpstr>Double Throw Switch</vt:lpstr>
      <vt:lpstr>Contactor</vt:lpstr>
      <vt:lpstr>Synchronous Generator</vt:lpstr>
      <vt:lpstr>Current Transformer</vt:lpstr>
      <vt:lpstr>Potential Transformer</vt:lpstr>
      <vt:lpstr>Utility</vt:lpstr>
      <vt:lpstr>Universal Relay</vt:lpstr>
      <vt:lpstr>OL Heater_OL Relay</vt:lpstr>
      <vt:lpstr>Recloser</vt:lpstr>
      <vt:lpstr>Voltage Relay</vt:lpstr>
      <vt:lpstr>Frequency Relay</vt:lpstr>
      <vt:lpstr>Capacitor</vt:lpstr>
      <vt:lpstr>Panel</vt:lpstr>
      <vt:lpstr>Voltage Regulator</vt:lpstr>
      <vt:lpstr>Inverter</vt:lpstr>
      <vt:lpstr>DataType0</vt:lpstr>
      <vt:lpstr>DataType1</vt:lpstr>
      <vt:lpstr>DataType2</vt:lpstr>
      <vt:lpstr>DataType3</vt:lpstr>
      <vt:lpstr>DataType4</vt:lpstr>
      <vt:lpstr>DataType5</vt:lpstr>
      <vt:lpstr>DataType6</vt:lpstr>
      <vt:lpstr>DataType7</vt:lpstr>
      <vt:lpstr>DataType8</vt:lpstr>
      <vt:lpstr>DataType9</vt:lpstr>
      <vt:lpstr>ETAPElementXmlTags</vt:lpstr>
      <vt:lpstr>Frequency</vt:lpstr>
      <vt:lpstr>IndMotorPropTags</vt:lpstr>
      <vt:lpstr>LoadCat0</vt:lpstr>
      <vt:lpstr>LoadCat1</vt:lpstr>
      <vt:lpstr>LoadCat2</vt:lpstr>
      <vt:lpstr>LoadCat3</vt:lpstr>
      <vt:lpstr>LoadCat4</vt:lpstr>
      <vt:lpstr>LoadCat5</vt:lpstr>
      <vt:lpstr>LoadCat6</vt:lpstr>
      <vt:lpstr>LoadCat7</vt:lpstr>
      <vt:lpstr>LoadCat8</vt:lpstr>
      <vt:lpstr>LoadCat9</vt:lpstr>
      <vt:lpstr>Bus!Print_Titles</vt:lpstr>
      <vt:lpstr>Cable!Print_Titles</vt:lpstr>
      <vt:lpstr>Contactor!Print_Titles</vt:lpstr>
      <vt:lpstr>'Double Throw Switch'!Print_Titles</vt:lpstr>
      <vt:lpstr>Fuse!Print_Titles</vt:lpstr>
      <vt:lpstr>HVCB!Print_Titles</vt:lpstr>
      <vt:lpstr>Impedance!Print_Titles</vt:lpstr>
      <vt:lpstr>'Induction Motor'!Print_Titles</vt:lpstr>
      <vt:lpstr>'Lumped Load'!Print_Titles</vt:lpstr>
      <vt:lpstr>LVCB!Print_Titles</vt:lpstr>
      <vt:lpstr>MOV!Print_Titles</vt:lpstr>
      <vt:lpstr>Reactor!Print_Titles</vt:lpstr>
      <vt:lpstr>'Single Pole Switch'!Print_Titles</vt:lpstr>
      <vt:lpstr>'Static Load'!Print_Titles</vt:lpstr>
      <vt:lpstr>'Synchronous Generator'!Print_Titles</vt:lpstr>
      <vt:lpstr>'Synchronous Motor'!Print_Titles</vt:lpstr>
      <vt:lpstr>'Three-Winding Transformer'!Print_Titles</vt:lpstr>
      <vt:lpstr>'Transmission Line'!Print_Titles</vt:lpstr>
      <vt:lpstr>'Two-Winding Transformer'!Print_Titles</vt:lpstr>
      <vt:lpstr>VFD!Print_Titles</vt:lpstr>
      <vt:lpstr>Priority0</vt:lpstr>
      <vt:lpstr>Priority1</vt:lpstr>
      <vt:lpstr>Priority2</vt:lpstr>
      <vt:lpstr>Priority3</vt:lpstr>
      <vt:lpstr>Priority4</vt:lpstr>
      <vt:lpstr>Priority5</vt:lpstr>
      <vt:lpstr>Priority6</vt:lpstr>
      <vt:lpstr>Priority7</vt:lpstr>
      <vt:lpstr>Priority8</vt:lpstr>
      <vt:lpstr>Priority9</vt:lpstr>
      <vt:lpstr>SystemUnit</vt:lpstr>
    </vt:vector>
  </TitlesOfParts>
  <Company>KBR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Gupta</dc:creator>
  <cp:lastModifiedBy>sipeng luo</cp:lastModifiedBy>
  <cp:lastPrinted>2010-10-16T14:19:14Z</cp:lastPrinted>
  <dcterms:created xsi:type="dcterms:W3CDTF">2008-06-05T01:39:16Z</dcterms:created>
  <dcterms:modified xsi:type="dcterms:W3CDTF">2025-02-13T13:36:23Z</dcterms:modified>
</cp:coreProperties>
</file>