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8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0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LLO\Desktop\fichiers\"/>
    </mc:Choice>
  </mc:AlternateContent>
  <xr:revisionPtr revIDLastSave="0" documentId="13_ncr:1_{149870D4-ACFE-4F31-9A9B-08DD094C0408}" xr6:coauthVersionLast="47" xr6:coauthVersionMax="47" xr10:uidLastSave="{00000000-0000-0000-0000-000000000000}"/>
  <bookViews>
    <workbookView xWindow="-120" yWindow="-120" windowWidth="20730" windowHeight="11040" firstSheet="1" activeTab="7" xr2:uid="{3768C975-4552-4503-9849-C54C2FB731FB}"/>
  </bookViews>
  <sheets>
    <sheet name="Mail" sheetId="5" state="hidden" r:id="rId1"/>
    <sheet name="Liste" sheetId="2" r:id="rId2"/>
    <sheet name="Objections" sheetId="12" state="hidden" r:id="rId3"/>
    <sheet name="LOGIN" sheetId="19" state="hidden" r:id="rId4"/>
    <sheet name="TDB 2" sheetId="6" r:id="rId5"/>
    <sheet name="mytquare" sheetId="16" r:id="rId6"/>
    <sheet name="FDC" sheetId="13" r:id="rId7"/>
    <sheet name="BDD" sheetId="9" r:id="rId8"/>
    <sheet name="Facture" sheetId="7" r:id="rId9"/>
    <sheet name="HAMBERGER" sheetId="8" state="hidden" r:id="rId10"/>
    <sheet name="CH" sheetId="15" r:id="rId11"/>
    <sheet name="LIVRAISON" sheetId="20" r:id="rId12"/>
    <sheet name="PIZZERIA" sheetId="3" r:id="rId13"/>
    <sheet name="Cmde" sheetId="24" r:id="rId14"/>
    <sheet name="Tfdc" sheetId="25" r:id="rId15"/>
    <sheet name="HW" sheetId="18" state="hidden" r:id="rId16"/>
    <sheet name="Paye" sheetId="17" state="hidden" r:id="rId1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8" i="7" l="1"/>
  <c r="K22" i="7"/>
  <c r="K20" i="7"/>
  <c r="K18" i="7"/>
  <c r="K16" i="7"/>
  <c r="J19" i="13"/>
  <c r="G12" i="15"/>
  <c r="I12" i="15"/>
  <c r="J12" i="15"/>
  <c r="K12" i="15"/>
  <c r="L12" i="15" s="1"/>
  <c r="G3" i="15"/>
  <c r="G4" i="15"/>
  <c r="G5" i="15"/>
  <c r="I5" i="15" s="1"/>
  <c r="G6" i="15"/>
  <c r="I6" i="15" s="1"/>
  <c r="G7" i="15"/>
  <c r="G8" i="15"/>
  <c r="I8" i="15" s="1"/>
  <c r="G9" i="15"/>
  <c r="I9" i="15" s="1"/>
  <c r="G10" i="15"/>
  <c r="I10" i="15" s="1"/>
  <c r="G11" i="15"/>
  <c r="I4" i="15"/>
  <c r="I7" i="15"/>
  <c r="J7" i="15" s="1"/>
  <c r="I11" i="15"/>
  <c r="J11" i="15" s="1"/>
  <c r="J10" i="15" l="1"/>
  <c r="K10" i="15" s="1"/>
  <c r="L10" i="15" s="1"/>
  <c r="J6" i="15"/>
  <c r="K6" i="15" s="1"/>
  <c r="L6" i="15" s="1"/>
  <c r="J8" i="15"/>
  <c r="K8" i="15" s="1"/>
  <c r="L8" i="15" s="1"/>
  <c r="J5" i="15"/>
  <c r="K5" i="15" s="1"/>
  <c r="L5" i="15" s="1"/>
  <c r="J9" i="15"/>
  <c r="K9" i="15" s="1"/>
  <c r="L9" i="15" s="1"/>
  <c r="J4" i="15"/>
  <c r="K4" i="15" s="1"/>
  <c r="L4" i="15" s="1"/>
  <c r="K11" i="15"/>
  <c r="L11" i="15" s="1"/>
  <c r="K7" i="15"/>
  <c r="L7" i="15" s="1"/>
  <c r="G2" i="15"/>
  <c r="I2" i="15" s="1"/>
  <c r="N7" i="17"/>
  <c r="N8" i="17"/>
  <c r="N21" i="17"/>
  <c r="N22" i="17"/>
  <c r="N23" i="17"/>
  <c r="B2" i="18"/>
  <c r="M7" i="17" s="1"/>
  <c r="C2" i="18"/>
  <c r="M8" i="17" s="1"/>
  <c r="D2" i="18"/>
  <c r="E2" i="18"/>
  <c r="G5" i="17"/>
  <c r="N6" i="17"/>
  <c r="O6" i="17" s="1"/>
  <c r="J2" i="15" l="1"/>
  <c r="I3" i="15"/>
  <c r="N34" i="17"/>
  <c r="N30" i="17"/>
  <c r="N18" i="17"/>
  <c r="N14" i="17"/>
  <c r="N10" i="17"/>
  <c r="O10" i="17" s="1"/>
  <c r="N37" i="17"/>
  <c r="N33" i="17"/>
  <c r="N29" i="17"/>
  <c r="N25" i="17"/>
  <c r="N17" i="17"/>
  <c r="N13" i="17"/>
  <c r="N9" i="17"/>
  <c r="O9" i="17" s="1"/>
  <c r="N36" i="17"/>
  <c r="N32" i="17"/>
  <c r="N28" i="17"/>
  <c r="N24" i="17"/>
  <c r="N20" i="17"/>
  <c r="N16" i="17"/>
  <c r="N12" i="17"/>
  <c r="N26" i="17"/>
  <c r="N35" i="17"/>
  <c r="N31" i="17"/>
  <c r="N27" i="17"/>
  <c r="N19" i="17"/>
  <c r="N15" i="17"/>
  <c r="N11" i="17"/>
  <c r="O11" i="17" s="1"/>
  <c r="O7" i="17"/>
  <c r="O8" i="17"/>
  <c r="K2" i="15" l="1"/>
  <c r="J3" i="15"/>
  <c r="K3" i="15" s="1"/>
  <c r="A2" i="18"/>
  <c r="G27" i="7"/>
  <c r="K12" i="6"/>
  <c r="K15" i="13"/>
  <c r="K22" i="13"/>
  <c r="K23" i="13" s="1"/>
  <c r="D29" i="12"/>
  <c r="D7" i="12"/>
  <c r="D8" i="12" s="1"/>
  <c r="D9" i="12" s="1"/>
  <c r="D10" i="12" s="1"/>
  <c r="D11" i="12" s="1"/>
  <c r="D12" i="12" s="1"/>
  <c r="D13" i="12" s="1"/>
  <c r="D14" i="12" s="1"/>
  <c r="D17" i="12" s="1"/>
  <c r="L2" i="15" l="1"/>
  <c r="L3" i="15"/>
  <c r="M13" i="6"/>
  <c r="K14" i="6" s="1"/>
  <c r="G30" i="7" s="1"/>
  <c r="R9" i="3"/>
  <c r="M16" i="3"/>
  <c r="M15" i="3"/>
  <c r="M16" i="8"/>
  <c r="M15" i="8"/>
  <c r="M11" i="8"/>
  <c r="R9" i="8"/>
  <c r="M14" i="8" s="1"/>
  <c r="L20" i="7"/>
  <c r="L18" i="7"/>
  <c r="M22" i="7"/>
  <c r="M20" i="7"/>
  <c r="I20" i="7"/>
  <c r="J8" i="7"/>
  <c r="G28" i="7" s="1"/>
  <c r="D14" i="5"/>
  <c r="M14" i="3" l="1"/>
  <c r="M18" i="7" s="1"/>
  <c r="K14" i="7"/>
  <c r="L14" i="6"/>
  <c r="M18" i="8"/>
  <c r="M18" i="3" l="1"/>
  <c r="M26" i="7" s="1"/>
  <c r="I12" i="6"/>
  <c r="D30" i="12"/>
  <c r="D31" i="12" s="1"/>
  <c r="D32" i="12" s="1"/>
  <c r="D33" i="12" s="1"/>
  <c r="D34" i="12" s="1"/>
  <c r="D35" i="12" s="1"/>
  <c r="D18" i="12"/>
  <c r="D19" i="12" s="1"/>
  <c r="D20" i="12" s="1"/>
  <c r="D21" i="12" s="1"/>
  <c r="D22" i="12" s="1"/>
  <c r="D24" i="12" s="1"/>
  <c r="D25" i="12" s="1"/>
  <c r="D26" i="1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027332-3BD6-4FE8-9092-52B676C72437}" keepAlive="1" name="Requête - Tableau5 (2)" description="Connexion à la requête « Tableau5 (2) » dans le classeur." type="5" refreshedVersion="8" background="1" saveData="1">
    <dbPr connection="Provider=Microsoft.Mashup.OleDb.1;Data Source=$Workbook$;Location=&quot;Tableau5 (2)&quot;;Extended Properties=&quot;&quot;" command="SELECT * FROM [Tableau5 (2)]"/>
  </connection>
  <connection id="2" xr16:uid="{7AE883E3-1935-403B-BA56-67CF4EC30687}" keepAlive="1" name="Requête - Tableau8" description="Connexion à la requête « Tableau8 » dans le classeur." type="5" refreshedVersion="8" background="1" saveData="1">
    <dbPr connection="Provider=Microsoft.Mashup.OleDb.1;Data Source=$Workbook$;Location=Tableau8;Extended Properties=&quot;&quot;" command="SELECT * FROM [Tableau8]"/>
  </connection>
</connections>
</file>

<file path=xl/sharedStrings.xml><?xml version="1.0" encoding="utf-8"?>
<sst xmlns="http://schemas.openxmlformats.org/spreadsheetml/2006/main" count="435" uniqueCount="192">
  <si>
    <t>Commandes en cours</t>
  </si>
  <si>
    <t>PIZZA</t>
  </si>
  <si>
    <t>Viande</t>
  </si>
  <si>
    <t>Poulet</t>
  </si>
  <si>
    <t>GM</t>
  </si>
  <si>
    <t>Moy</t>
  </si>
  <si>
    <t>PM</t>
  </si>
  <si>
    <t>Jus</t>
  </si>
  <si>
    <t>Bissap</t>
  </si>
  <si>
    <t>Fanta Passion</t>
  </si>
  <si>
    <t>Fanta orange</t>
  </si>
  <si>
    <t>Emporté</t>
  </si>
  <si>
    <t>Surplace</t>
  </si>
  <si>
    <t>E ou SP</t>
  </si>
  <si>
    <t>Type</t>
  </si>
  <si>
    <t>TOTAL</t>
  </si>
  <si>
    <t>Type :</t>
  </si>
  <si>
    <t>Model :</t>
  </si>
  <si>
    <t>Accompagnement :</t>
  </si>
  <si>
    <t>Emp/Surp :</t>
  </si>
  <si>
    <t>Désignation</t>
  </si>
  <si>
    <t>Prix</t>
  </si>
  <si>
    <t>PIZZA REINE</t>
  </si>
  <si>
    <t>NOMS</t>
  </si>
  <si>
    <t>TYPES</t>
  </si>
  <si>
    <t>JUS</t>
  </si>
  <si>
    <t>Produit</t>
  </si>
  <si>
    <t>Jus local</t>
  </si>
  <si>
    <t>pressea</t>
  </si>
  <si>
    <t>Livraison</t>
  </si>
  <si>
    <t>Fanta passion</t>
  </si>
  <si>
    <t>Fanta grénadine</t>
  </si>
  <si>
    <t>Coca-Cola</t>
  </si>
  <si>
    <t>Pressea</t>
  </si>
  <si>
    <t>emporté</t>
  </si>
  <si>
    <t>Qté</t>
  </si>
  <si>
    <t>MTTC</t>
  </si>
  <si>
    <t>LIV/EMP/SURP</t>
  </si>
  <si>
    <t>MENU</t>
  </si>
  <si>
    <t>PIZZA ROYAL</t>
  </si>
  <si>
    <t>NOUVEAU MESSAGE</t>
  </si>
  <si>
    <t>Messages envoyés</t>
  </si>
  <si>
    <t>Boite de réception</t>
  </si>
  <si>
    <t>Brouillons</t>
  </si>
  <si>
    <t>Mode de Payement</t>
  </si>
  <si>
    <t>Catégorie</t>
  </si>
  <si>
    <t>PIZZA MARGHARITE</t>
  </si>
  <si>
    <t>Description</t>
  </si>
  <si>
    <t>REINE</t>
  </si>
  <si>
    <t>ROYAL</t>
  </si>
  <si>
    <r>
      <t xml:space="preserve">Nom :             </t>
    </r>
    <r>
      <rPr>
        <b/>
        <i/>
        <sz val="11"/>
        <color theme="0"/>
        <rFont val="Calibri"/>
        <family val="2"/>
        <scheme val="minor"/>
      </rPr>
      <t>PIZZA</t>
    </r>
  </si>
  <si>
    <t>PIZZA REINE GM</t>
  </si>
  <si>
    <t>PIZZA REINE Moy</t>
  </si>
  <si>
    <t>PIZZA REINE PM</t>
  </si>
  <si>
    <t>PIZZA ROYAL Moy</t>
  </si>
  <si>
    <t>PIZZA ROYAL PM</t>
  </si>
  <si>
    <t>PIZZA MARGHARITE PM</t>
  </si>
  <si>
    <t>PIZZA MARGHARITE GM</t>
  </si>
  <si>
    <t>PIZZA MARGHARITE Moy</t>
  </si>
  <si>
    <t>MARGHARITE</t>
  </si>
  <si>
    <t>Montant Reçu</t>
  </si>
  <si>
    <t>Reste</t>
  </si>
  <si>
    <t>JOURS</t>
  </si>
  <si>
    <t>Jour:</t>
  </si>
  <si>
    <t>PIZZA ROYAL GM</t>
  </si>
  <si>
    <t>Montant Rendu</t>
  </si>
  <si>
    <t>Mode Paiement</t>
  </si>
  <si>
    <t xml:space="preserve">Nom :        </t>
  </si>
  <si>
    <t>Commande (s) effectuée (s)</t>
  </si>
  <si>
    <t>Restauration rapide</t>
  </si>
  <si>
    <t>Hlm Grand Yoff, Sénégal, Dakar</t>
  </si>
  <si>
    <t>_</t>
  </si>
  <si>
    <t>PIZZERIA</t>
  </si>
  <si>
    <t>HAMBERGER</t>
  </si>
  <si>
    <r>
      <t xml:space="preserve">Nom :             </t>
    </r>
    <r>
      <rPr>
        <b/>
        <i/>
        <sz val="11"/>
        <color theme="1"/>
        <rFont val="Calibri"/>
        <family val="2"/>
        <scheme val="minor"/>
      </rPr>
      <t>PIZZA</t>
    </r>
  </si>
  <si>
    <t>Burger classique</t>
  </si>
  <si>
    <t>Burger au poulet</t>
  </si>
  <si>
    <t>Burger veggie</t>
  </si>
  <si>
    <t>Burger de dinde</t>
  </si>
  <si>
    <t>Burger BBQ</t>
  </si>
  <si>
    <t>Sushi Burger</t>
  </si>
  <si>
    <t>Burger mexicain</t>
  </si>
  <si>
    <t>Burger au saumon</t>
  </si>
  <si>
    <t>Classic</t>
  </si>
  <si>
    <t>Complet</t>
  </si>
  <si>
    <t>Boulanger</t>
  </si>
  <si>
    <t>Noms &amp; Peénoms</t>
  </si>
  <si>
    <t>Sexe</t>
  </si>
  <si>
    <t>Poste</t>
  </si>
  <si>
    <t>ID</t>
  </si>
  <si>
    <t>MDP</t>
  </si>
  <si>
    <t>Faction</t>
  </si>
  <si>
    <t>Ravi Dikatsou</t>
  </si>
  <si>
    <t>M</t>
  </si>
  <si>
    <t>F</t>
  </si>
  <si>
    <t>Cassier</t>
  </si>
  <si>
    <t>Livreur</t>
  </si>
  <si>
    <t>Responsable Resto</t>
  </si>
  <si>
    <t>7h-15h</t>
  </si>
  <si>
    <t>15h-23h</t>
  </si>
  <si>
    <t>23h-07h</t>
  </si>
  <si>
    <t>Princesse</t>
  </si>
  <si>
    <t>Caissier</t>
  </si>
  <si>
    <t>Caissier :</t>
  </si>
  <si>
    <t>A</t>
  </si>
  <si>
    <t>B</t>
  </si>
  <si>
    <t>C</t>
  </si>
  <si>
    <t>D</t>
  </si>
  <si>
    <t>E</t>
  </si>
  <si>
    <t>AAAAAAAAAAAAAA</t>
  </si>
  <si>
    <t>Caissier:</t>
  </si>
  <si>
    <t>N° Commande :</t>
  </si>
  <si>
    <t>N° Cmd</t>
  </si>
  <si>
    <t>4</t>
  </si>
  <si>
    <t>NOM</t>
  </si>
  <si>
    <t>TYPE</t>
  </si>
  <si>
    <t>LIV/SURP</t>
  </si>
  <si>
    <t/>
  </si>
  <si>
    <t>N°</t>
  </si>
  <si>
    <t>Objections</t>
  </si>
  <si>
    <t>Réponses</t>
  </si>
  <si>
    <t>BURGER</t>
  </si>
  <si>
    <t>Matricule :</t>
  </si>
  <si>
    <t>FOND DE CAISSE</t>
  </si>
  <si>
    <t></t>
  </si>
  <si>
    <t>AVOIR</t>
  </si>
  <si>
    <t>FOOD BY RAVI.D</t>
  </si>
  <si>
    <r>
      <rPr>
        <b/>
        <sz val="48"/>
        <color rgb="FF00B050"/>
        <rFont val="Calibri"/>
        <family val="2"/>
        <scheme val="minor"/>
      </rPr>
      <t>MENU</t>
    </r>
    <r>
      <rPr>
        <b/>
        <sz val="48"/>
        <color rgb="FF0070C0"/>
        <rFont val="Calibri"/>
        <family val="2"/>
        <scheme val="minor"/>
      </rPr>
      <t>;</t>
    </r>
    <r>
      <rPr>
        <b/>
        <sz val="48"/>
        <color theme="1"/>
        <rFont val="Calibri"/>
        <family val="2"/>
        <scheme val="minor"/>
      </rPr>
      <t xml:space="preserve"> </t>
    </r>
    <r>
      <rPr>
        <b/>
        <sz val="48"/>
        <color rgb="FFFFC000"/>
        <rFont val="Calibri"/>
        <family val="2"/>
        <scheme val="minor"/>
      </rPr>
      <t>PRIX</t>
    </r>
  </si>
  <si>
    <t>HS</t>
  </si>
  <si>
    <t>Heure W</t>
  </si>
  <si>
    <t xml:space="preserve">Salaire </t>
  </si>
  <si>
    <t>PAYEMENT</t>
  </si>
  <si>
    <t>Login</t>
  </si>
  <si>
    <t>Prix U</t>
  </si>
  <si>
    <t xml:space="preserve">présenter cette facture à la caisse </t>
  </si>
  <si>
    <t>Esther</t>
  </si>
  <si>
    <r>
      <rPr>
        <sz val="72"/>
        <color rgb="FFFFFF00"/>
        <rFont val="Euphorigenic"/>
      </rPr>
      <t>my</t>
    </r>
    <r>
      <rPr>
        <sz val="72"/>
        <color theme="1"/>
        <rFont val="Euphorigenic"/>
      </rPr>
      <t xml:space="preserve"> Timesquare</t>
    </r>
  </si>
  <si>
    <t>R1009</t>
  </si>
  <si>
    <t>A1</t>
  </si>
  <si>
    <t>A2</t>
  </si>
  <si>
    <t>Noms &amp; Prénoms</t>
  </si>
  <si>
    <t>Date</t>
  </si>
  <si>
    <t>Nom</t>
  </si>
  <si>
    <t>arrivée</t>
  </si>
  <si>
    <t>pause</t>
  </si>
  <si>
    <t>reprise</t>
  </si>
  <si>
    <t>départ</t>
  </si>
  <si>
    <t>Durée pause</t>
  </si>
  <si>
    <t>durée totale</t>
  </si>
  <si>
    <t>Heures</t>
  </si>
  <si>
    <t>10H-11H</t>
  </si>
  <si>
    <t>11H-12H</t>
  </si>
  <si>
    <t>12H-13H</t>
  </si>
  <si>
    <t>13H-14H</t>
  </si>
  <si>
    <t>14H-15H</t>
  </si>
  <si>
    <t>15H-16H</t>
  </si>
  <si>
    <t>16H-17H</t>
  </si>
  <si>
    <t>17H-18H</t>
  </si>
  <si>
    <t>18H-19H</t>
  </si>
  <si>
    <t>19H-20H</t>
  </si>
  <si>
    <t>21H-22H</t>
  </si>
  <si>
    <t>20H-21H</t>
  </si>
  <si>
    <t>Adresse</t>
  </si>
  <si>
    <t>Tel</t>
  </si>
  <si>
    <t>Heure</t>
  </si>
  <si>
    <t>N°CMD</t>
  </si>
  <si>
    <t>En Ligne</t>
  </si>
  <si>
    <t>T.Décimal</t>
  </si>
  <si>
    <t>Durée Ajustée</t>
  </si>
  <si>
    <t>Qté2</t>
  </si>
  <si>
    <t>Gingembre</t>
  </si>
  <si>
    <t>Colonne1</t>
  </si>
  <si>
    <t>3</t>
  </si>
  <si>
    <t>Pharel</t>
  </si>
  <si>
    <t>Grand-yoff</t>
  </si>
  <si>
    <t>+221781883408</t>
  </si>
  <si>
    <t>Espèce</t>
  </si>
  <si>
    <t>Salaire (FCFA)</t>
  </si>
  <si>
    <t>1</t>
  </si>
  <si>
    <t>OM</t>
  </si>
  <si>
    <t>Wave</t>
  </si>
  <si>
    <t>OIK</t>
  </si>
  <si>
    <t>HHF</t>
  </si>
  <si>
    <t>EGD</t>
  </si>
  <si>
    <t>Administrateur</t>
  </si>
  <si>
    <t>chemin photo</t>
  </si>
  <si>
    <t>Précise</t>
  </si>
  <si>
    <t>Provi</t>
  </si>
  <si>
    <t>C:\Users\HELLO\Documents\CAISSE\2.jpg</t>
  </si>
  <si>
    <t>C:\Users\HELLO\Documents\CAISSE\3.jpg</t>
  </si>
  <si>
    <t>C:\Users\HELLO\Documents\CAISSE\1.jpg</t>
  </si>
  <si>
    <t>C:\Users\HELLO\Documents\CAISSE\ADM.jpg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</si>
</sst>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&quot;DH&quot;_-;\-* #,##0.00\ &quot;DH&quot;_-;_-* &quot;-&quot;??\ &quot;DH&quot;_-;_-@_-"/>
    <numFmt numFmtId="165" formatCode="#,##0\ [$FCFA-2C0C]"/>
    <numFmt numFmtId="166" formatCode="_-* #,##0\ [$FCFA-2C0C]_-;\-* #,##0\ [$FCFA-2C0C]_-;_-* &quot;-&quot;\ [$FCFA-2C0C]_-;_-@_-"/>
    <numFmt numFmtId="167" formatCode="dddd\ d"/>
    <numFmt numFmtId="168" formatCode="mmm"/>
    <numFmt numFmtId="169" formatCode="yyyy"/>
    <numFmt numFmtId="170" formatCode="ddd/d/mmm"/>
    <numFmt numFmtId="171" formatCode="_-* #,##0\ [$FCFA-2C0C]_-;\-* #,##0\ [$FCFA-2C0C]_-;_-* &quot;-&quot;??\ [$FCFA-2C0C]_-;_-@_-"/>
    <numFmt numFmtId="172" formatCode="[$-1380C]hh:mm:ss;@"/>
    <numFmt numFmtId="173" formatCode="d"/>
    <numFmt numFmtId="174" formatCode="#,##0\ &quot;CFA&quot;"/>
  </numFmts>
  <fonts count="6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scadia Code"/>
      <family val="3"/>
    </font>
    <font>
      <b/>
      <sz val="28"/>
      <color theme="0"/>
      <name val="Cascadia Code"/>
      <family val="3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rgb="FFFFC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2"/>
      <color rgb="FFFFC00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9"/>
      <color theme="1" tint="0.14999847407452621"/>
      <name val="Cascadia Code"/>
      <family val="3"/>
    </font>
    <font>
      <b/>
      <sz val="10"/>
      <color theme="1"/>
      <name val="Cascadia Code"/>
      <family val="3"/>
    </font>
    <font>
      <sz val="14"/>
      <color theme="1"/>
      <name val="Calibri"/>
      <family val="2"/>
      <scheme val="minor"/>
    </font>
    <font>
      <b/>
      <sz val="14"/>
      <color theme="1"/>
      <name val="Cascadia Code"/>
      <family val="3"/>
    </font>
    <font>
      <b/>
      <sz val="16"/>
      <color rgb="FFC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rgb="FFFFC000"/>
      <name val="Calibri"/>
      <family val="2"/>
      <scheme val="minor"/>
    </font>
    <font>
      <sz val="48"/>
      <color rgb="FFFFC000"/>
      <name val="Calibri"/>
      <family val="2"/>
      <scheme val="minor"/>
    </font>
    <font>
      <b/>
      <sz val="9"/>
      <color rgb="FF0070C0"/>
      <name val="Cascadia Code"/>
      <family val="3"/>
    </font>
    <font>
      <b/>
      <sz val="10"/>
      <color rgb="FF0070C0"/>
      <name val="Cascadia Code"/>
      <family val="3"/>
    </font>
    <font>
      <b/>
      <sz val="18"/>
      <color rgb="FFC00000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36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C00000"/>
      <name val="Arial Narrow"/>
      <family val="2"/>
    </font>
    <font>
      <b/>
      <sz val="12"/>
      <color rgb="FFFF0000"/>
      <name val="Calibri"/>
      <family val="2"/>
      <scheme val="minor"/>
    </font>
    <font>
      <b/>
      <sz val="12"/>
      <color theme="1"/>
      <name val="Cascadia Code"/>
      <family val="3"/>
    </font>
    <font>
      <sz val="11"/>
      <color theme="1"/>
      <name val="Webdings"/>
      <family val="1"/>
      <charset val="2"/>
    </font>
    <font>
      <b/>
      <sz val="48"/>
      <color theme="1"/>
      <name val="Calibri"/>
      <family val="2"/>
      <scheme val="minor"/>
    </font>
    <font>
      <b/>
      <sz val="48"/>
      <color rgb="FF00B050"/>
      <name val="Calibri"/>
      <family val="2"/>
      <scheme val="minor"/>
    </font>
    <font>
      <b/>
      <sz val="48"/>
      <color rgb="FF0070C0"/>
      <name val="Calibri"/>
      <family val="2"/>
      <scheme val="minor"/>
    </font>
    <font>
      <b/>
      <sz val="48"/>
      <color rgb="FFFFC00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theme="1"/>
      <name val="Algerian"/>
      <family val="5"/>
    </font>
    <font>
      <b/>
      <sz val="24"/>
      <color theme="1"/>
      <name val="Calibri"/>
      <family val="2"/>
      <scheme val="minor"/>
    </font>
    <font>
      <b/>
      <sz val="18"/>
      <color theme="1"/>
      <name val="Webdings"/>
      <family val="1"/>
      <charset val="2"/>
    </font>
    <font>
      <b/>
      <sz val="14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8"/>
      <color theme="1"/>
      <name val="Arial Narrow"/>
      <family val="2"/>
    </font>
    <font>
      <b/>
      <sz val="2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4"/>
      <color theme="1"/>
      <name val="Bauhaus 93"/>
      <family val="5"/>
    </font>
    <font>
      <sz val="8"/>
      <color theme="1"/>
      <name val="Calibri"/>
      <family val="2"/>
      <scheme val="minor"/>
    </font>
    <font>
      <sz val="72"/>
      <color theme="1"/>
      <name val="Euphorigenic"/>
    </font>
    <font>
      <sz val="11"/>
      <color theme="3" tint="0.59999389629810485"/>
      <name val="Calibri"/>
      <family val="2"/>
      <scheme val="minor"/>
    </font>
    <font>
      <b/>
      <sz val="22"/>
      <color theme="1"/>
      <name val="Aptos Display"/>
      <family val="2"/>
    </font>
    <font>
      <sz val="11"/>
      <color theme="3" tint="0.79998168889431442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72"/>
      <color rgb="FFFFFF00"/>
      <name val="Euphorigenic"/>
    </font>
    <font>
      <b/>
      <sz val="14"/>
      <color rgb="FFFFC000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00C9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114">
    <border>
      <left/>
      <right/>
      <top/>
      <bottom/>
      <diagonal/>
    </border>
    <border>
      <left style="medium">
        <color rgb="FFFFC000"/>
      </left>
      <right/>
      <top style="medium">
        <color rgb="FFFFC000"/>
      </top>
      <bottom/>
      <diagonal/>
    </border>
    <border>
      <left/>
      <right/>
      <top style="medium">
        <color rgb="FFFFC000"/>
      </top>
      <bottom/>
      <diagonal/>
    </border>
    <border>
      <left/>
      <right style="medium">
        <color rgb="FFFFC000"/>
      </right>
      <top style="medium">
        <color rgb="FFFFC000"/>
      </top>
      <bottom/>
      <diagonal/>
    </border>
    <border>
      <left style="medium">
        <color rgb="FFFFC000"/>
      </left>
      <right/>
      <top/>
      <bottom/>
      <diagonal/>
    </border>
    <border>
      <left/>
      <right style="medium">
        <color rgb="FFFFC000"/>
      </right>
      <top/>
      <bottom/>
      <diagonal/>
    </border>
    <border>
      <left style="medium">
        <color rgb="FFFFC000"/>
      </left>
      <right/>
      <top/>
      <bottom style="medium">
        <color rgb="FFFFC000"/>
      </bottom>
      <diagonal/>
    </border>
    <border>
      <left/>
      <right/>
      <top/>
      <bottom style="medium">
        <color rgb="FFFFC000"/>
      </bottom>
      <diagonal/>
    </border>
    <border>
      <left/>
      <right style="medium">
        <color rgb="FFFFC000"/>
      </right>
      <top/>
      <bottom style="medium">
        <color rgb="FFFFC000"/>
      </bottom>
      <diagonal/>
    </border>
    <border>
      <left style="medium">
        <color rgb="FFFFC000"/>
      </left>
      <right/>
      <top style="medium">
        <color rgb="FFFFC000"/>
      </top>
      <bottom style="medium">
        <color rgb="FFFFC000"/>
      </bottom>
      <diagonal/>
    </border>
    <border>
      <left/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/>
      <right style="thin">
        <color rgb="FFFFC000"/>
      </right>
      <top/>
      <bottom style="medium">
        <color rgb="FFFFC000"/>
      </bottom>
      <diagonal/>
    </border>
    <border>
      <left style="thin">
        <color rgb="FFFFC000"/>
      </left>
      <right style="medium">
        <color rgb="FFFFC000"/>
      </right>
      <top/>
      <bottom style="medium">
        <color rgb="FFFFC00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/>
      <right/>
      <top/>
      <bottom style="hair">
        <color rgb="FFFFC000"/>
      </bottom>
      <diagonal/>
    </border>
    <border>
      <left/>
      <right/>
      <top style="hair">
        <color rgb="FFFFC000"/>
      </top>
      <bottom style="hair">
        <color rgb="FFFFC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medium">
        <color theme="1"/>
      </right>
      <top/>
      <bottom style="thin">
        <color theme="1"/>
      </bottom>
      <diagonal/>
    </border>
    <border>
      <left/>
      <right/>
      <top/>
      <bottom style="thin">
        <color rgb="FFFF0000"/>
      </bottom>
      <diagonal/>
    </border>
    <border>
      <left/>
      <right/>
      <top/>
      <bottom style="thin">
        <color theme="2" tint="-0.249977111117893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thin">
        <color theme="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theme="5"/>
      </left>
      <right/>
      <top style="medium">
        <color theme="5"/>
      </top>
      <bottom style="medium">
        <color theme="5"/>
      </bottom>
      <diagonal/>
    </border>
    <border>
      <left/>
      <right style="medium">
        <color theme="5"/>
      </right>
      <top style="medium">
        <color theme="5"/>
      </top>
      <bottom style="medium">
        <color theme="5"/>
      </bottom>
      <diagonal/>
    </border>
    <border>
      <left/>
      <right/>
      <top/>
      <bottom style="dotted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/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theme="3"/>
      </right>
      <top/>
      <bottom style="thin">
        <color theme="3"/>
      </bottom>
      <diagonal/>
    </border>
    <border>
      <left style="thin">
        <color theme="3"/>
      </left>
      <right style="thin">
        <color theme="3"/>
      </right>
      <top/>
      <bottom style="thin">
        <color theme="3"/>
      </bottom>
      <diagonal/>
    </border>
    <border>
      <left/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3"/>
      </right>
      <top style="thin">
        <color theme="3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 style="thin">
        <color theme="4" tint="0.39997558519241921"/>
      </right>
      <top style="medium">
        <color theme="1"/>
      </top>
      <bottom/>
      <diagonal/>
    </border>
  </borders>
  <cellStyleXfs count="2">
    <xf numFmtId="0" fontId="0" fillId="0" borderId="0"/>
    <xf numFmtId="164" fontId="12" fillId="0" borderId="0" applyFont="0" applyFill="0" applyBorder="0" applyAlignment="0" applyProtection="0"/>
  </cellStyleXfs>
  <cellXfs count="408">
    <xf numFmtId="0" fontId="0" fillId="0" borderId="0" xfId="0"/>
    <xf numFmtId="0" fontId="2" fillId="0" borderId="0" xfId="0" applyFont="1"/>
    <xf numFmtId="0" fontId="0" fillId="0" borderId="5" xfId="0" applyBorder="1"/>
    <xf numFmtId="0" fontId="0" fillId="0" borderId="8" xfId="0" applyBorder="1"/>
    <xf numFmtId="0" fontId="1" fillId="2" borderId="4" xfId="0" applyFont="1" applyFill="1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13" xfId="0" applyBorder="1" applyAlignment="1">
      <alignment wrapText="1"/>
    </xf>
    <xf numFmtId="0" fontId="2" fillId="0" borderId="16" xfId="0" applyFont="1" applyBorder="1"/>
    <xf numFmtId="0" fontId="2" fillId="0" borderId="15" xfId="0" applyFont="1" applyBorder="1"/>
    <xf numFmtId="0" fontId="2" fillId="0" borderId="16" xfId="0" applyFont="1" applyBorder="1" applyAlignment="1">
      <alignment horizontal="center" vertical="center"/>
    </xf>
    <xf numFmtId="0" fontId="0" fillId="0" borderId="20" xfId="0" applyBorder="1"/>
    <xf numFmtId="0" fontId="1" fillId="0" borderId="0" xfId="0" applyFont="1"/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2" borderId="1" xfId="0" applyFill="1" applyBorder="1"/>
    <xf numFmtId="0" fontId="0" fillId="2" borderId="4" xfId="0" applyFill="1" applyBorder="1"/>
    <xf numFmtId="0" fontId="0" fillId="2" borderId="6" xfId="0" applyFill="1" applyBorder="1"/>
    <xf numFmtId="165" fontId="3" fillId="2" borderId="5" xfId="0" applyNumberFormat="1" applyFont="1" applyFill="1" applyBorder="1" applyAlignment="1" applyProtection="1">
      <alignment horizontal="right"/>
      <protection hidden="1"/>
    </xf>
    <xf numFmtId="165" fontId="6" fillId="3" borderId="26" xfId="0" applyNumberFormat="1" applyFont="1" applyFill="1" applyBorder="1" applyAlignment="1" applyProtection="1">
      <alignment horizontal="center"/>
      <protection hidden="1"/>
    </xf>
    <xf numFmtId="0" fontId="0" fillId="0" borderId="3" xfId="0" applyBorder="1"/>
    <xf numFmtId="0" fontId="10" fillId="2" borderId="6" xfId="0" applyFont="1" applyFill="1" applyBorder="1"/>
    <xf numFmtId="0" fontId="10" fillId="2" borderId="8" xfId="0" applyFont="1" applyFill="1" applyBorder="1"/>
    <xf numFmtId="0" fontId="10" fillId="2" borderId="0" xfId="0" applyFont="1" applyFill="1"/>
    <xf numFmtId="0" fontId="10" fillId="2" borderId="7" xfId="0" applyFont="1" applyFill="1" applyBorder="1"/>
    <xf numFmtId="0" fontId="0" fillId="6" borderId="0" xfId="0" applyFill="1"/>
    <xf numFmtId="0" fontId="7" fillId="6" borderId="0" xfId="0" applyFont="1" applyFill="1"/>
    <xf numFmtId="0" fontId="7" fillId="6" borderId="0" xfId="0" applyFont="1" applyFill="1" applyAlignment="1">
      <alignment horizontal="center" vertical="center"/>
    </xf>
    <xf numFmtId="0" fontId="0" fillId="7" borderId="0" xfId="0" applyFill="1"/>
    <xf numFmtId="0" fontId="0" fillId="7" borderId="37" xfId="0" applyFill="1" applyBorder="1"/>
    <xf numFmtId="0" fontId="0" fillId="0" borderId="0" xfId="0" applyAlignment="1">
      <alignment horizontal="center" vertical="center"/>
    </xf>
    <xf numFmtId="0" fontId="0" fillId="8" borderId="0" xfId="0" applyFill="1"/>
    <xf numFmtId="0" fontId="5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5" fillId="7" borderId="34" xfId="0" applyFont="1" applyFill="1" applyBorder="1" applyAlignment="1">
      <alignment vertical="center"/>
    </xf>
    <xf numFmtId="0" fontId="5" fillId="7" borderId="0" xfId="0" applyFont="1" applyFill="1" applyAlignment="1">
      <alignment vertical="center"/>
    </xf>
    <xf numFmtId="0" fontId="5" fillId="7" borderId="35" xfId="0" applyFont="1" applyFill="1" applyBorder="1" applyAlignment="1">
      <alignment vertical="center"/>
    </xf>
    <xf numFmtId="0" fontId="4" fillId="7" borderId="34" xfId="0" applyFont="1" applyFill="1" applyBorder="1" applyAlignment="1">
      <alignment vertical="center"/>
    </xf>
    <xf numFmtId="0" fontId="4" fillId="7" borderId="35" xfId="0" applyFont="1" applyFill="1" applyBorder="1" applyAlignment="1">
      <alignment vertical="center"/>
    </xf>
    <xf numFmtId="0" fontId="0" fillId="7" borderId="34" xfId="0" applyFill="1" applyBorder="1"/>
    <xf numFmtId="0" fontId="0" fillId="7" borderId="35" xfId="0" applyFill="1" applyBorder="1"/>
    <xf numFmtId="0" fontId="0" fillId="7" borderId="36" xfId="0" applyFill="1" applyBorder="1"/>
    <xf numFmtId="0" fontId="0" fillId="7" borderId="38" xfId="0" applyFill="1" applyBorder="1"/>
    <xf numFmtId="0" fontId="5" fillId="7" borderId="31" xfId="0" applyFont="1" applyFill="1" applyBorder="1" applyAlignment="1">
      <alignment vertical="center"/>
    </xf>
    <xf numFmtId="0" fontId="5" fillId="7" borderId="32" xfId="0" applyFont="1" applyFill="1" applyBorder="1" applyAlignment="1">
      <alignment vertical="center"/>
    </xf>
    <xf numFmtId="0" fontId="4" fillId="7" borderId="0" xfId="0" applyFont="1" applyFill="1" applyAlignment="1">
      <alignment vertical="center"/>
    </xf>
    <xf numFmtId="0" fontId="0" fillId="7" borderId="33" xfId="0" applyFill="1" applyBorder="1"/>
    <xf numFmtId="0" fontId="0" fillId="9" borderId="34" xfId="0" applyFill="1" applyBorder="1"/>
    <xf numFmtId="0" fontId="0" fillId="9" borderId="0" xfId="0" applyFill="1"/>
    <xf numFmtId="0" fontId="0" fillId="9" borderId="35" xfId="0" applyFill="1" applyBorder="1"/>
    <xf numFmtId="0" fontId="0" fillId="9" borderId="36" xfId="0" applyFill="1" applyBorder="1"/>
    <xf numFmtId="0" fontId="0" fillId="9" borderId="37" xfId="0" applyFill="1" applyBorder="1"/>
    <xf numFmtId="0" fontId="0" fillId="9" borderId="38" xfId="0" applyFill="1" applyBorder="1"/>
    <xf numFmtId="0" fontId="2" fillId="0" borderId="39" xfId="0" applyFont="1" applyBorder="1" applyAlignment="1">
      <alignment horizontal="center" vertical="center"/>
    </xf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14" fillId="2" borderId="0" xfId="0" applyFont="1" applyFill="1"/>
    <xf numFmtId="0" fontId="0" fillId="0" borderId="43" xfId="0" applyBorder="1"/>
    <xf numFmtId="0" fontId="0" fillId="8" borderId="46" xfId="0" applyFill="1" applyBorder="1"/>
    <xf numFmtId="0" fontId="0" fillId="8" borderId="46" xfId="0" applyFill="1" applyBorder="1" applyAlignment="1">
      <alignment horizontal="center" vertical="center"/>
    </xf>
    <xf numFmtId="0" fontId="10" fillId="2" borderId="0" xfId="0" applyFont="1" applyFill="1" applyAlignment="1">
      <alignment horizontal="center"/>
    </xf>
    <xf numFmtId="0" fontId="13" fillId="2" borderId="0" xfId="0" applyFont="1" applyFill="1"/>
    <xf numFmtId="0" fontId="13" fillId="2" borderId="0" xfId="0" applyFont="1" applyFill="1" applyAlignment="1">
      <alignment horizontal="right"/>
    </xf>
    <xf numFmtId="0" fontId="15" fillId="2" borderId="0" xfId="0" applyFont="1" applyFill="1" applyAlignment="1">
      <alignment vertical="center"/>
    </xf>
    <xf numFmtId="0" fontId="10" fillId="2" borderId="29" xfId="0" applyFont="1" applyFill="1" applyBorder="1"/>
    <xf numFmtId="165" fontId="15" fillId="2" borderId="29" xfId="0" applyNumberFormat="1" applyFont="1" applyFill="1" applyBorder="1"/>
    <xf numFmtId="0" fontId="10" fillId="2" borderId="30" xfId="0" applyFont="1" applyFill="1" applyBorder="1"/>
    <xf numFmtId="165" fontId="15" fillId="2" borderId="30" xfId="0" applyNumberFormat="1" applyFont="1" applyFill="1" applyBorder="1"/>
    <xf numFmtId="165" fontId="10" fillId="2" borderId="0" xfId="0" applyNumberFormat="1" applyFont="1" applyFill="1"/>
    <xf numFmtId="0" fontId="2" fillId="10" borderId="47" xfId="0" applyFont="1" applyFill="1" applyBorder="1"/>
    <xf numFmtId="0" fontId="0" fillId="10" borderId="48" xfId="0" applyFill="1" applyBorder="1"/>
    <xf numFmtId="0" fontId="0" fillId="10" borderId="15" xfId="0" applyFill="1" applyBorder="1"/>
    <xf numFmtId="0" fontId="16" fillId="10" borderId="49" xfId="0" applyFont="1" applyFill="1" applyBorder="1" applyAlignment="1">
      <alignment vertical="center"/>
    </xf>
    <xf numFmtId="166" fontId="18" fillId="10" borderId="0" xfId="1" applyNumberFormat="1" applyFont="1" applyFill="1" applyBorder="1" applyAlignment="1">
      <alignment vertical="center"/>
    </xf>
    <xf numFmtId="0" fontId="5" fillId="10" borderId="50" xfId="0" applyFont="1" applyFill="1" applyBorder="1" applyAlignment="1">
      <alignment vertical="center"/>
    </xf>
    <xf numFmtId="0" fontId="16" fillId="10" borderId="49" xfId="0" applyFont="1" applyFill="1" applyBorder="1" applyAlignment="1">
      <alignment vertical="top"/>
    </xf>
    <xf numFmtId="0" fontId="0" fillId="10" borderId="0" xfId="0" applyFill="1"/>
    <xf numFmtId="0" fontId="0" fillId="10" borderId="50" xfId="0" applyFill="1" applyBorder="1"/>
    <xf numFmtId="0" fontId="16" fillId="10" borderId="49" xfId="0" applyFont="1" applyFill="1" applyBorder="1"/>
    <xf numFmtId="0" fontId="16" fillId="10" borderId="51" xfId="0" applyFont="1" applyFill="1" applyBorder="1" applyAlignment="1">
      <alignment vertical="center"/>
    </xf>
    <xf numFmtId="166" fontId="17" fillId="10" borderId="52" xfId="1" applyNumberFormat="1" applyFont="1" applyFill="1" applyBorder="1" applyAlignment="1">
      <alignment vertical="center"/>
    </xf>
    <xf numFmtId="0" fontId="0" fillId="10" borderId="53" xfId="0" applyFill="1" applyBorder="1"/>
    <xf numFmtId="166" fontId="20" fillId="10" borderId="48" xfId="1" applyNumberFormat="1" applyFont="1" applyFill="1" applyBorder="1"/>
    <xf numFmtId="167" fontId="6" fillId="3" borderId="0" xfId="0" applyNumberFormat="1" applyFont="1" applyFill="1" applyAlignment="1">
      <alignment horizontal="center" vertical="center"/>
    </xf>
    <xf numFmtId="0" fontId="1" fillId="2" borderId="4" xfId="0" applyFont="1" applyFill="1" applyBorder="1" applyAlignment="1">
      <alignment horizontal="left" vertical="top"/>
    </xf>
    <xf numFmtId="0" fontId="15" fillId="2" borderId="0" xfId="0" applyFont="1" applyFill="1" applyAlignment="1">
      <alignment horizontal="left" vertical="top"/>
    </xf>
    <xf numFmtId="0" fontId="1" fillId="2" borderId="0" xfId="0" applyFont="1" applyFill="1" applyAlignment="1">
      <alignment horizontal="right"/>
    </xf>
    <xf numFmtId="0" fontId="1" fillId="2" borderId="4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170" fontId="3" fillId="2" borderId="5" xfId="0" applyNumberFormat="1" applyFont="1" applyFill="1" applyBorder="1" applyAlignment="1">
      <alignment horizontal="center" vertical="center"/>
    </xf>
    <xf numFmtId="0" fontId="0" fillId="11" borderId="0" xfId="0" applyFill="1"/>
    <xf numFmtId="0" fontId="7" fillId="12" borderId="0" xfId="0" applyFont="1" applyFill="1"/>
    <xf numFmtId="0" fontId="0" fillId="12" borderId="0" xfId="0" applyFill="1"/>
    <xf numFmtId="0" fontId="7" fillId="5" borderId="28" xfId="0" applyFont="1" applyFill="1" applyBorder="1" applyAlignment="1">
      <alignment horizontal="center" vertical="center"/>
    </xf>
    <xf numFmtId="0" fontId="21" fillId="6" borderId="55" xfId="0" applyFont="1" applyFill="1" applyBorder="1" applyAlignment="1">
      <alignment horizontal="center" vertical="center"/>
    </xf>
    <xf numFmtId="0" fontId="3" fillId="0" borderId="45" xfId="0" applyFont="1" applyBorder="1"/>
    <xf numFmtId="0" fontId="22" fillId="6" borderId="0" xfId="0" applyFont="1" applyFill="1" applyAlignment="1">
      <alignment horizontal="left" vertical="top"/>
    </xf>
    <xf numFmtId="0" fontId="24" fillId="10" borderId="52" xfId="0" applyFont="1" applyFill="1" applyBorder="1" applyAlignment="1">
      <alignment horizontal="left" vertical="center"/>
    </xf>
    <xf numFmtId="0" fontId="25" fillId="10" borderId="0" xfId="0" applyFont="1" applyFill="1" applyAlignment="1">
      <alignment horizontal="left" vertical="center"/>
    </xf>
    <xf numFmtId="0" fontId="26" fillId="10" borderId="50" xfId="0" applyFont="1" applyFill="1" applyBorder="1" applyAlignment="1">
      <alignment vertical="center"/>
    </xf>
    <xf numFmtId="0" fontId="0" fillId="14" borderId="31" xfId="0" applyFill="1" applyBorder="1"/>
    <xf numFmtId="0" fontId="0" fillId="14" borderId="32" xfId="0" applyFill="1" applyBorder="1"/>
    <xf numFmtId="0" fontId="0" fillId="14" borderId="33" xfId="0" applyFill="1" applyBorder="1"/>
    <xf numFmtId="0" fontId="0" fillId="14" borderId="34" xfId="0" applyFill="1" applyBorder="1"/>
    <xf numFmtId="0" fontId="0" fillId="14" borderId="0" xfId="0" applyFill="1"/>
    <xf numFmtId="0" fontId="0" fillId="14" borderId="35" xfId="0" applyFill="1" applyBorder="1"/>
    <xf numFmtId="171" fontId="19" fillId="10" borderId="0" xfId="1" applyNumberFormat="1" applyFont="1" applyFill="1" applyBorder="1" applyAlignment="1">
      <alignment vertical="center"/>
    </xf>
    <xf numFmtId="0" fontId="0" fillId="0" borderId="0" xfId="0" applyAlignment="1">
      <alignment horizontal="center"/>
    </xf>
    <xf numFmtId="0" fontId="27" fillId="14" borderId="66" xfId="0" applyFont="1" applyFill="1" applyBorder="1"/>
    <xf numFmtId="0" fontId="27" fillId="14" borderId="65" xfId="0" applyFont="1" applyFill="1" applyBorder="1" applyAlignment="1">
      <alignment horizontal="right"/>
    </xf>
    <xf numFmtId="0" fontId="28" fillId="14" borderId="34" xfId="0" applyFont="1" applyFill="1" applyBorder="1"/>
    <xf numFmtId="0" fontId="28" fillId="14" borderId="35" xfId="0" applyFont="1" applyFill="1" applyBorder="1"/>
    <xf numFmtId="0" fontId="27" fillId="14" borderId="62" xfId="0" applyFont="1" applyFill="1" applyBorder="1"/>
    <xf numFmtId="0" fontId="28" fillId="14" borderId="57" xfId="0" applyFont="1" applyFill="1" applyBorder="1" applyAlignment="1">
      <alignment horizontal="center" vertical="center"/>
    </xf>
    <xf numFmtId="0" fontId="27" fillId="14" borderId="57" xfId="0" applyFont="1" applyFill="1" applyBorder="1" applyAlignment="1">
      <alignment horizontal="center" vertical="center"/>
    </xf>
    <xf numFmtId="0" fontId="28" fillId="14" borderId="57" xfId="0" applyFont="1" applyFill="1" applyBorder="1"/>
    <xf numFmtId="0" fontId="27" fillId="14" borderId="34" xfId="0" applyFont="1" applyFill="1" applyBorder="1"/>
    <xf numFmtId="0" fontId="27" fillId="14" borderId="65" xfId="0" applyFont="1" applyFill="1" applyBorder="1"/>
    <xf numFmtId="0" fontId="28" fillId="14" borderId="67" xfId="0" applyFont="1" applyFill="1" applyBorder="1"/>
    <xf numFmtId="0" fontId="27" fillId="14" borderId="67" xfId="0" applyFont="1" applyFill="1" applyBorder="1"/>
    <xf numFmtId="0" fontId="27" fillId="14" borderId="65" xfId="0" applyFont="1" applyFill="1" applyBorder="1" applyAlignment="1">
      <alignment horizontal="left" vertical="top"/>
    </xf>
    <xf numFmtId="0" fontId="27" fillId="14" borderId="65" xfId="0" applyFont="1" applyFill="1" applyBorder="1" applyAlignment="1">
      <alignment horizontal="left"/>
    </xf>
    <xf numFmtId="0" fontId="28" fillId="14" borderId="35" xfId="0" applyFont="1" applyFill="1" applyBorder="1" applyAlignment="1">
      <alignment horizontal="center"/>
    </xf>
    <xf numFmtId="166" fontId="27" fillId="14" borderId="35" xfId="1" applyNumberFormat="1" applyFont="1" applyFill="1" applyBorder="1" applyAlignment="1">
      <alignment horizontal="center" vertical="top"/>
    </xf>
    <xf numFmtId="166" fontId="27" fillId="14" borderId="35" xfId="1" applyNumberFormat="1" applyFont="1" applyFill="1" applyBorder="1"/>
    <xf numFmtId="166" fontId="27" fillId="14" borderId="35" xfId="1" applyNumberFormat="1" applyFont="1" applyFill="1" applyBorder="1" applyAlignment="1">
      <alignment horizontal="center" vertical="center"/>
    </xf>
    <xf numFmtId="166" fontId="27" fillId="14" borderId="35" xfId="1" applyNumberFormat="1" applyFont="1" applyFill="1" applyBorder="1" applyAlignment="1">
      <alignment horizontal="center"/>
    </xf>
    <xf numFmtId="0" fontId="9" fillId="2" borderId="7" xfId="0" applyFont="1" applyFill="1" applyBorder="1" applyAlignment="1">
      <alignment horizontal="center"/>
    </xf>
    <xf numFmtId="166" fontId="27" fillId="13" borderId="35" xfId="1" applyNumberFormat="1" applyFont="1" applyFill="1" applyBorder="1" applyAlignment="1">
      <alignment horizontal="center" vertical="center"/>
    </xf>
    <xf numFmtId="0" fontId="29" fillId="0" borderId="68" xfId="0" applyFont="1" applyBorder="1"/>
    <xf numFmtId="0" fontId="13" fillId="0" borderId="69" xfId="0" applyFont="1" applyBorder="1"/>
    <xf numFmtId="0" fontId="0" fillId="14" borderId="1" xfId="0" applyFill="1" applyBorder="1"/>
    <xf numFmtId="0" fontId="0" fillId="14" borderId="3" xfId="0" applyFill="1" applyBorder="1"/>
    <xf numFmtId="0" fontId="0" fillId="14" borderId="4" xfId="0" applyFill="1" applyBorder="1"/>
    <xf numFmtId="0" fontId="30" fillId="14" borderId="0" xfId="0" applyFont="1" applyFill="1" applyAlignment="1">
      <alignment horizontal="center"/>
    </xf>
    <xf numFmtId="0" fontId="0" fillId="14" borderId="5" xfId="0" applyFill="1" applyBorder="1"/>
    <xf numFmtId="0" fontId="0" fillId="14" borderId="0" xfId="0" applyFill="1" applyAlignment="1">
      <alignment horizontal="right"/>
    </xf>
    <xf numFmtId="0" fontId="30" fillId="14" borderId="0" xfId="0" applyFont="1" applyFill="1" applyAlignment="1">
      <alignment vertical="center"/>
    </xf>
    <xf numFmtId="0" fontId="30" fillId="14" borderId="0" xfId="0" applyFont="1" applyFill="1"/>
    <xf numFmtId="165" fontId="30" fillId="14" borderId="0" xfId="0" applyNumberFormat="1" applyFont="1" applyFill="1"/>
    <xf numFmtId="0" fontId="31" fillId="14" borderId="0" xfId="0" applyFont="1" applyFill="1"/>
    <xf numFmtId="0" fontId="2" fillId="14" borderId="4" xfId="0" applyFont="1" applyFill="1" applyBorder="1" applyAlignment="1">
      <alignment horizontal="left" vertical="center"/>
    </xf>
    <xf numFmtId="0" fontId="2" fillId="14" borderId="0" xfId="0" applyFont="1" applyFill="1" applyAlignment="1">
      <alignment horizontal="center" vertical="center"/>
    </xf>
    <xf numFmtId="0" fontId="2" fillId="14" borderId="4" xfId="0" applyFont="1" applyFill="1" applyBorder="1" applyAlignment="1">
      <alignment horizontal="left" vertical="top"/>
    </xf>
    <xf numFmtId="0" fontId="30" fillId="14" borderId="0" xfId="0" applyFont="1" applyFill="1" applyAlignment="1">
      <alignment horizontal="left" vertical="top"/>
    </xf>
    <xf numFmtId="165" fontId="0" fillId="14" borderId="5" xfId="0" applyNumberFormat="1" applyFill="1" applyBorder="1" applyAlignment="1" applyProtection="1">
      <alignment horizontal="right"/>
      <protection hidden="1"/>
    </xf>
    <xf numFmtId="0" fontId="2" fillId="14" borderId="4" xfId="0" applyFont="1" applyFill="1" applyBorder="1"/>
    <xf numFmtId="0" fontId="2" fillId="14" borderId="0" xfId="0" applyFont="1" applyFill="1" applyAlignment="1">
      <alignment horizontal="right"/>
    </xf>
    <xf numFmtId="1" fontId="2" fillId="14" borderId="0" xfId="0" applyNumberFormat="1" applyFont="1" applyFill="1" applyAlignment="1">
      <alignment horizontal="right"/>
    </xf>
    <xf numFmtId="0" fontId="2" fillId="14" borderId="7" xfId="0" applyFont="1" applyFill="1" applyBorder="1" applyAlignment="1">
      <alignment horizontal="center"/>
    </xf>
    <xf numFmtId="165" fontId="6" fillId="15" borderId="26" xfId="0" applyNumberFormat="1" applyFont="1" applyFill="1" applyBorder="1" applyAlignment="1" applyProtection="1">
      <alignment horizontal="center"/>
      <protection hidden="1"/>
    </xf>
    <xf numFmtId="0" fontId="30" fillId="14" borderId="70" xfId="0" applyFont="1" applyFill="1" applyBorder="1"/>
    <xf numFmtId="165" fontId="30" fillId="14" borderId="70" xfId="0" applyNumberFormat="1" applyFont="1" applyFill="1" applyBorder="1"/>
    <xf numFmtId="170" fontId="2" fillId="14" borderId="5" xfId="0" applyNumberFormat="1" applyFont="1" applyFill="1" applyBorder="1" applyAlignment="1">
      <alignment horizontal="center" vertical="center"/>
    </xf>
    <xf numFmtId="165" fontId="2" fillId="14" borderId="5" xfId="0" applyNumberFormat="1" applyFont="1" applyFill="1" applyBorder="1" applyAlignment="1" applyProtection="1">
      <alignment horizontal="right"/>
      <protection hidden="1"/>
    </xf>
    <xf numFmtId="0" fontId="2" fillId="14" borderId="11" xfId="0" applyFont="1" applyFill="1" applyBorder="1" applyAlignment="1">
      <alignment horizontal="center" vertical="center"/>
    </xf>
    <xf numFmtId="0" fontId="0" fillId="0" borderId="72" xfId="0" applyBorder="1"/>
    <xf numFmtId="0" fontId="6" fillId="0" borderId="71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/>
    </xf>
    <xf numFmtId="0" fontId="9" fillId="2" borderId="6" xfId="0" applyFont="1" applyFill="1" applyBorder="1" applyAlignment="1">
      <alignment horizontal="center"/>
    </xf>
    <xf numFmtId="0" fontId="9" fillId="2" borderId="25" xfId="0" applyFont="1" applyFill="1" applyBorder="1" applyAlignment="1">
      <alignment horizontal="center"/>
    </xf>
    <xf numFmtId="0" fontId="27" fillId="14" borderId="65" xfId="0" applyFont="1" applyFill="1" applyBorder="1" applyAlignment="1">
      <alignment horizontal="right" vertical="center"/>
    </xf>
    <xf numFmtId="0" fontId="0" fillId="0" borderId="42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7" fillId="2" borderId="0" xfId="0" applyFont="1" applyFill="1"/>
    <xf numFmtId="0" fontId="0" fillId="0" borderId="82" xfId="0" applyBorder="1"/>
    <xf numFmtId="0" fontId="0" fillId="0" borderId="83" xfId="0" applyBorder="1"/>
    <xf numFmtId="0" fontId="0" fillId="0" borderId="84" xfId="0" applyBorder="1"/>
    <xf numFmtId="0" fontId="0" fillId="0" borderId="85" xfId="0" applyBorder="1"/>
    <xf numFmtId="0" fontId="0" fillId="0" borderId="86" xfId="0" applyBorder="1"/>
    <xf numFmtId="0" fontId="0" fillId="0" borderId="87" xfId="0" applyBorder="1"/>
    <xf numFmtId="0" fontId="0" fillId="16" borderId="0" xfId="0" applyFill="1"/>
    <xf numFmtId="0" fontId="2" fillId="14" borderId="54" xfId="0" applyFont="1" applyFill="1" applyBorder="1" applyAlignment="1">
      <alignment horizontal="center" vertical="center"/>
    </xf>
    <xf numFmtId="0" fontId="3" fillId="2" borderId="59" xfId="0" applyFont="1" applyFill="1" applyBorder="1"/>
    <xf numFmtId="0" fontId="6" fillId="8" borderId="78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left" vertical="center"/>
    </xf>
    <xf numFmtId="0" fontId="2" fillId="4" borderId="91" xfId="0" applyFont="1" applyFill="1" applyBorder="1"/>
    <xf numFmtId="0" fontId="2" fillId="10" borderId="48" xfId="0" applyFont="1" applyFill="1" applyBorder="1"/>
    <xf numFmtId="0" fontId="16" fillId="10" borderId="0" xfId="0" applyFont="1" applyFill="1" applyAlignment="1">
      <alignment vertical="center"/>
    </xf>
    <xf numFmtId="0" fontId="16" fillId="10" borderId="0" xfId="0" applyFont="1" applyFill="1" applyAlignment="1">
      <alignment vertical="top"/>
    </xf>
    <xf numFmtId="0" fontId="16" fillId="10" borderId="0" xfId="0" applyFont="1" applyFill="1"/>
    <xf numFmtId="0" fontId="16" fillId="10" borderId="52" xfId="0" applyFont="1" applyFill="1" applyBorder="1" applyAlignment="1">
      <alignment vertical="center"/>
    </xf>
    <xf numFmtId="166" fontId="35" fillId="10" borderId="0" xfId="1" applyNumberFormat="1" applyFont="1" applyFill="1" applyBorder="1" applyAlignment="1">
      <alignment vertical="center"/>
    </xf>
    <xf numFmtId="0" fontId="2" fillId="4" borderId="35" xfId="0" applyFont="1" applyFill="1" applyBorder="1" applyAlignment="1">
      <alignment horizontal="center"/>
    </xf>
    <xf numFmtId="0" fontId="2" fillId="4" borderId="38" xfId="0" applyFont="1" applyFill="1" applyBorder="1" applyAlignment="1">
      <alignment horizontal="center"/>
    </xf>
    <xf numFmtId="0" fontId="2" fillId="4" borderId="95" xfId="0" applyFont="1" applyFill="1" applyBorder="1"/>
    <xf numFmtId="0" fontId="2" fillId="4" borderId="92" xfId="0" applyFont="1" applyFill="1" applyBorder="1"/>
    <xf numFmtId="0" fontId="27" fillId="14" borderId="0" xfId="0" applyFont="1" applyFill="1"/>
    <xf numFmtId="0" fontId="28" fillId="14" borderId="0" xfId="0" applyFont="1" applyFill="1" applyAlignment="1">
      <alignment horizontal="center" vertical="top"/>
    </xf>
    <xf numFmtId="0" fontId="28" fillId="14" borderId="0" xfId="0" applyFont="1" applyFill="1"/>
    <xf numFmtId="0" fontId="28" fillId="14" borderId="0" xfId="0" applyFont="1" applyFill="1" applyAlignment="1">
      <alignment horizontal="right"/>
    </xf>
    <xf numFmtId="0" fontId="27" fillId="14" borderId="0" xfId="0" applyFont="1" applyFill="1" applyAlignment="1">
      <alignment horizontal="left"/>
    </xf>
    <xf numFmtId="0" fontId="27" fillId="14" borderId="0" xfId="0" applyFont="1" applyFill="1" applyAlignment="1">
      <alignment horizontal="right"/>
    </xf>
    <xf numFmtId="0" fontId="28" fillId="14" borderId="34" xfId="0" applyFont="1" applyFill="1" applyBorder="1" applyAlignment="1">
      <alignment horizontal="right"/>
    </xf>
    <xf numFmtId="0" fontId="28" fillId="14" borderId="36" xfId="0" applyFont="1" applyFill="1" applyBorder="1"/>
    <xf numFmtId="0" fontId="28" fillId="14" borderId="37" xfId="0" applyFont="1" applyFill="1" applyBorder="1"/>
    <xf numFmtId="0" fontId="28" fillId="14" borderId="38" xfId="0" applyFont="1" applyFill="1" applyBorder="1"/>
    <xf numFmtId="0" fontId="0" fillId="18" borderId="0" xfId="0" applyFill="1"/>
    <xf numFmtId="0" fontId="3" fillId="18" borderId="0" xfId="0" applyFont="1" applyFill="1"/>
    <xf numFmtId="0" fontId="36" fillId="18" borderId="0" xfId="0" applyFont="1" applyFill="1"/>
    <xf numFmtId="0" fontId="0" fillId="0" borderId="0" xfId="0" applyAlignment="1">
      <alignment horizontal="right" vertical="center"/>
    </xf>
    <xf numFmtId="0" fontId="1" fillId="5" borderId="99" xfId="0" applyFont="1" applyFill="1" applyBorder="1" applyAlignment="1">
      <alignment horizontal="center" vertical="center"/>
    </xf>
    <xf numFmtId="0" fontId="1" fillId="5" borderId="100" xfId="0" applyFont="1" applyFill="1" applyBorder="1" applyAlignment="1">
      <alignment horizontal="center" vertical="center"/>
    </xf>
    <xf numFmtId="0" fontId="2" fillId="0" borderId="99" xfId="0" applyFont="1" applyBorder="1" applyAlignment="1">
      <alignment horizontal="center" vertical="center" wrapText="1"/>
    </xf>
    <xf numFmtId="0" fontId="0" fillId="0" borderId="99" xfId="0" applyBorder="1" applyAlignment="1">
      <alignment wrapText="1"/>
    </xf>
    <xf numFmtId="0" fontId="0" fillId="0" borderId="100" xfId="0" applyBorder="1" applyAlignment="1">
      <alignment wrapText="1"/>
    </xf>
    <xf numFmtId="0" fontId="0" fillId="0" borderId="101" xfId="0" applyBorder="1" applyAlignment="1">
      <alignment wrapText="1"/>
    </xf>
    <xf numFmtId="0" fontId="0" fillId="0" borderId="103" xfId="0" applyBorder="1" applyAlignment="1">
      <alignment wrapText="1"/>
    </xf>
    <xf numFmtId="0" fontId="2" fillId="13" borderId="99" xfId="0" applyFont="1" applyFill="1" applyBorder="1" applyAlignment="1">
      <alignment horizontal="center" vertical="center" wrapText="1"/>
    </xf>
    <xf numFmtId="0" fontId="2" fillId="13" borderId="100" xfId="0" applyFont="1" applyFill="1" applyBorder="1" applyAlignment="1">
      <alignment horizontal="center" vertical="center" wrapText="1"/>
    </xf>
    <xf numFmtId="0" fontId="0" fillId="13" borderId="100" xfId="0" applyFill="1" applyBorder="1" applyAlignment="1">
      <alignment wrapText="1"/>
    </xf>
    <xf numFmtId="0" fontId="2" fillId="13" borderId="100" xfId="0" applyFont="1" applyFill="1" applyBorder="1" applyAlignment="1">
      <alignment horizontal="center" wrapText="1"/>
    </xf>
    <xf numFmtId="165" fontId="6" fillId="0" borderId="100" xfId="0" applyNumberFormat="1" applyFont="1" applyBorder="1" applyAlignment="1">
      <alignment horizontal="right" vertical="center" wrapText="1"/>
    </xf>
    <xf numFmtId="165" fontId="6" fillId="0" borderId="102" xfId="0" applyNumberFormat="1" applyFont="1" applyBorder="1" applyAlignment="1">
      <alignment horizontal="right" vertical="center" wrapText="1"/>
    </xf>
    <xf numFmtId="165" fontId="6" fillId="0" borderId="104" xfId="0" applyNumberFormat="1" applyFont="1" applyBorder="1" applyAlignment="1">
      <alignment horizontal="right" vertical="center" wrapText="1"/>
    </xf>
    <xf numFmtId="165" fontId="6" fillId="0" borderId="102" xfId="0" applyNumberFormat="1" applyFont="1" applyBorder="1" applyAlignment="1">
      <alignment wrapText="1"/>
    </xf>
    <xf numFmtId="165" fontId="6" fillId="13" borderId="102" xfId="0" applyNumberFormat="1" applyFont="1" applyFill="1" applyBorder="1" applyAlignment="1">
      <alignment wrapText="1"/>
    </xf>
    <xf numFmtId="165" fontId="6" fillId="13" borderId="102" xfId="0" applyNumberFormat="1" applyFont="1" applyFill="1" applyBorder="1" applyAlignment="1">
      <alignment horizontal="center" vertical="center" wrapText="1"/>
    </xf>
    <xf numFmtId="0" fontId="34" fillId="14" borderId="0" xfId="0" applyFont="1" applyFill="1" applyAlignment="1">
      <alignment vertical="center"/>
    </xf>
    <xf numFmtId="0" fontId="45" fillId="14" borderId="62" xfId="0" applyFont="1" applyFill="1" applyBorder="1" applyAlignment="1">
      <alignment horizontal="left" vertical="top"/>
    </xf>
    <xf numFmtId="0" fontId="27" fillId="13" borderId="34" xfId="0" applyFont="1" applyFill="1" applyBorder="1"/>
    <xf numFmtId="0" fontId="50" fillId="18" borderId="0" xfId="0" applyFont="1" applyFill="1" applyAlignment="1">
      <alignment horizontal="center" vertical="center"/>
    </xf>
    <xf numFmtId="22" fontId="51" fillId="18" borderId="0" xfId="0" applyNumberFormat="1" applyFont="1" applyFill="1" applyAlignment="1">
      <alignment horizontal="center" vertical="center"/>
    </xf>
    <xf numFmtId="22" fontId="52" fillId="18" borderId="0" xfId="0" applyNumberFormat="1" applyFont="1" applyFill="1" applyAlignment="1">
      <alignment horizontal="center" vertical="center"/>
    </xf>
    <xf numFmtId="165" fontId="49" fillId="18" borderId="0" xfId="0" applyNumberFormat="1" applyFont="1" applyFill="1" applyAlignment="1">
      <alignment horizontal="center" vertical="center"/>
    </xf>
    <xf numFmtId="22" fontId="46" fillId="18" borderId="0" xfId="0" applyNumberFormat="1" applyFont="1" applyFill="1" applyAlignment="1">
      <alignment horizontal="center" vertical="center"/>
    </xf>
    <xf numFmtId="0" fontId="6" fillId="13" borderId="40" xfId="0" applyFont="1" applyFill="1" applyBorder="1" applyAlignment="1">
      <alignment horizontal="center" vertical="center"/>
    </xf>
    <xf numFmtId="0" fontId="6" fillId="13" borderId="38" xfId="0" applyFont="1" applyFill="1" applyBorder="1" applyAlignment="1">
      <alignment horizontal="center" vertical="center"/>
    </xf>
    <xf numFmtId="0" fontId="0" fillId="19" borderId="77" xfId="0" applyFill="1" applyBorder="1" applyAlignment="1">
      <alignment horizontal="center" vertical="center"/>
    </xf>
    <xf numFmtId="0" fontId="0" fillId="19" borderId="74" xfId="0" applyFill="1" applyBorder="1" applyAlignment="1">
      <alignment horizontal="center" vertical="center"/>
    </xf>
    <xf numFmtId="0" fontId="0" fillId="19" borderId="77" xfId="0" applyFill="1" applyBorder="1"/>
    <xf numFmtId="0" fontId="0" fillId="19" borderId="74" xfId="0" applyFill="1" applyBorder="1"/>
    <xf numFmtId="173" fontId="0" fillId="16" borderId="0" xfId="0" applyNumberFormat="1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21" fontId="0" fillId="0" borderId="0" xfId="0" applyNumberFormat="1"/>
    <xf numFmtId="21" fontId="2" fillId="13" borderId="98" xfId="0" applyNumberFormat="1" applyFont="1" applyFill="1" applyBorder="1" applyAlignment="1">
      <alignment horizontal="center" vertical="center"/>
    </xf>
    <xf numFmtId="0" fontId="0" fillId="23" borderId="34" xfId="0" applyFill="1" applyBorder="1"/>
    <xf numFmtId="0" fontId="0" fillId="23" borderId="35" xfId="0" applyFill="1" applyBorder="1"/>
    <xf numFmtId="0" fontId="54" fillId="0" borderId="0" xfId="0" applyFont="1"/>
    <xf numFmtId="0" fontId="57" fillId="0" borderId="0" xfId="0" applyFont="1"/>
    <xf numFmtId="0" fontId="56" fillId="0" borderId="0" xfId="0" applyFont="1"/>
    <xf numFmtId="0" fontId="0" fillId="4" borderId="0" xfId="0" applyFill="1"/>
    <xf numFmtId="0" fontId="27" fillId="14" borderId="58" xfId="0" applyFont="1" applyFill="1" applyBorder="1"/>
    <xf numFmtId="22" fontId="27" fillId="14" borderId="59" xfId="0" applyNumberFormat="1" applyFont="1" applyFill="1" applyBorder="1" applyAlignment="1">
      <alignment horizontal="left" vertical="center"/>
    </xf>
    <xf numFmtId="0" fontId="27" fillId="14" borderId="105" xfId="0" applyFont="1" applyFill="1" applyBorder="1"/>
    <xf numFmtId="0" fontId="27" fillId="14" borderId="61" xfId="0" applyFont="1" applyFill="1" applyBorder="1"/>
    <xf numFmtId="0" fontId="27" fillId="14" borderId="105" xfId="0" applyFont="1" applyFill="1" applyBorder="1" applyAlignment="1">
      <alignment vertical="top"/>
    </xf>
    <xf numFmtId="0" fontId="42" fillId="14" borderId="0" xfId="0" applyFont="1" applyFill="1"/>
    <xf numFmtId="0" fontId="58" fillId="14" borderId="0" xfId="0" applyFont="1" applyFill="1" applyAlignment="1">
      <alignment horizontal="left" vertical="center"/>
    </xf>
    <xf numFmtId="0" fontId="58" fillId="14" borderId="0" xfId="0" applyFont="1" applyFill="1" applyAlignment="1">
      <alignment horizontal="left"/>
    </xf>
    <xf numFmtId="0" fontId="0" fillId="14" borderId="36" xfId="0" applyFill="1" applyBorder="1"/>
    <xf numFmtId="0" fontId="0" fillId="14" borderId="37" xfId="0" applyFill="1" applyBorder="1"/>
    <xf numFmtId="0" fontId="0" fillId="14" borderId="38" xfId="0" applyFill="1" applyBorder="1"/>
    <xf numFmtId="0" fontId="60" fillId="5" borderId="0" xfId="0" applyFont="1" applyFill="1" applyAlignment="1">
      <alignment horizontal="center" vertical="center"/>
    </xf>
    <xf numFmtId="21" fontId="6" fillId="14" borderId="74" xfId="0" applyNumberFormat="1" applyFont="1" applyFill="1" applyBorder="1" applyAlignment="1">
      <alignment horizontal="center" vertical="center"/>
    </xf>
    <xf numFmtId="21" fontId="62" fillId="0" borderId="0" xfId="0" applyNumberFormat="1" applyFont="1" applyAlignment="1">
      <alignment horizontal="center" vertical="center"/>
    </xf>
    <xf numFmtId="21" fontId="6" fillId="0" borderId="11" xfId="0" applyNumberFormat="1" applyFont="1" applyBorder="1" applyAlignment="1">
      <alignment horizontal="center" vertical="center"/>
    </xf>
    <xf numFmtId="21" fontId="61" fillId="0" borderId="11" xfId="0" applyNumberFormat="1" applyFont="1" applyBorder="1" applyAlignment="1">
      <alignment horizontal="center" vertical="center"/>
    </xf>
    <xf numFmtId="14" fontId="0" fillId="0" borderId="0" xfId="0" applyNumberFormat="1"/>
    <xf numFmtId="21" fontId="6" fillId="0" borderId="27" xfId="0" applyNumberFormat="1" applyFont="1" applyBorder="1" applyAlignment="1">
      <alignment horizontal="center" vertical="center"/>
    </xf>
    <xf numFmtId="0" fontId="0" fillId="0" borderId="74" xfId="0" applyBorder="1"/>
    <xf numFmtId="21" fontId="0" fillId="19" borderId="77" xfId="0" applyNumberFormat="1" applyFill="1" applyBorder="1" applyAlignment="1">
      <alignment horizontal="center" vertical="center"/>
    </xf>
    <xf numFmtId="21" fontId="6" fillId="0" borderId="56" xfId="0" applyNumberFormat="1" applyFont="1" applyBorder="1" applyAlignment="1">
      <alignment horizontal="center" vertical="center"/>
    </xf>
    <xf numFmtId="46" fontId="21" fillId="2" borderId="106" xfId="0" applyNumberFormat="1" applyFont="1" applyFill="1" applyBorder="1" applyAlignment="1">
      <alignment horizontal="center" vertical="center"/>
    </xf>
    <xf numFmtId="1" fontId="0" fillId="19" borderId="74" xfId="0" applyNumberFormat="1" applyFill="1" applyBorder="1" applyAlignment="1">
      <alignment horizontal="center" vertical="center"/>
    </xf>
    <xf numFmtId="0" fontId="0" fillId="23" borderId="31" xfId="0" applyFill="1" applyBorder="1"/>
    <xf numFmtId="0" fontId="0" fillId="23" borderId="32" xfId="0" applyFill="1" applyBorder="1"/>
    <xf numFmtId="0" fontId="0" fillId="23" borderId="33" xfId="0" applyFill="1" applyBorder="1"/>
    <xf numFmtId="0" fontId="0" fillId="23" borderId="0" xfId="0" applyFill="1"/>
    <xf numFmtId="0" fontId="0" fillId="23" borderId="36" xfId="0" applyFill="1" applyBorder="1"/>
    <xf numFmtId="0" fontId="0" fillId="23" borderId="37" xfId="0" applyFill="1" applyBorder="1"/>
    <xf numFmtId="0" fontId="0" fillId="23" borderId="38" xfId="0" applyFill="1" applyBorder="1"/>
    <xf numFmtId="168" fontId="44" fillId="0" borderId="0" xfId="0" applyNumberFormat="1" applyFont="1" applyAlignment="1">
      <alignment horizontal="left" vertical="top"/>
    </xf>
    <xf numFmtId="169" fontId="2" fillId="0" borderId="0" xfId="0" applyNumberFormat="1" applyFont="1" applyAlignment="1">
      <alignment horizontal="right" vertical="top"/>
    </xf>
    <xf numFmtId="0" fontId="0" fillId="7" borderId="31" xfId="0" applyFill="1" applyBorder="1"/>
    <xf numFmtId="21" fontId="0" fillId="7" borderId="0" xfId="0" applyNumberFormat="1" applyFill="1"/>
    <xf numFmtId="21" fontId="54" fillId="7" borderId="0" xfId="0" applyNumberFormat="1" applyFont="1" applyFill="1"/>
    <xf numFmtId="0" fontId="54" fillId="7" borderId="35" xfId="0" applyFont="1" applyFill="1" applyBorder="1"/>
    <xf numFmtId="0" fontId="54" fillId="7" borderId="0" xfId="0" applyFont="1" applyFill="1"/>
    <xf numFmtId="21" fontId="54" fillId="7" borderId="37" xfId="0" applyNumberFormat="1" applyFont="1" applyFill="1" applyBorder="1"/>
    <xf numFmtId="0" fontId="54" fillId="7" borderId="37" xfId="0" applyFont="1" applyFill="1" applyBorder="1"/>
    <xf numFmtId="0" fontId="54" fillId="7" borderId="38" xfId="0" applyFont="1" applyFill="1" applyBorder="1"/>
    <xf numFmtId="21" fontId="6" fillId="14" borderId="74" xfId="0" applyNumberFormat="1" applyFont="1" applyFill="1" applyBorder="1" applyAlignment="1">
      <alignment horizontal="center"/>
    </xf>
    <xf numFmtId="0" fontId="0" fillId="14" borderId="77" xfId="0" applyFill="1" applyBorder="1"/>
    <xf numFmtId="0" fontId="0" fillId="14" borderId="77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74" xfId="0" applyFill="1" applyBorder="1"/>
    <xf numFmtId="0" fontId="0" fillId="14" borderId="74" xfId="0" applyFill="1" applyBorder="1" applyAlignment="1">
      <alignment horizontal="center" vertical="center"/>
    </xf>
    <xf numFmtId="0" fontId="0" fillId="14" borderId="107" xfId="0" applyFill="1" applyBorder="1"/>
    <xf numFmtId="0" fontId="0" fillId="14" borderId="90" xfId="0" applyFill="1" applyBorder="1" applyAlignment="1">
      <alignment horizontal="center" vertical="center"/>
    </xf>
    <xf numFmtId="0" fontId="63" fillId="3" borderId="40" xfId="0" applyFont="1" applyFill="1" applyBorder="1" applyAlignment="1">
      <alignment horizontal="center" vertical="center"/>
    </xf>
    <xf numFmtId="0" fontId="63" fillId="3" borderId="38" xfId="0" applyFont="1" applyFill="1" applyBorder="1" applyAlignment="1">
      <alignment horizontal="center" vertical="center"/>
    </xf>
    <xf numFmtId="0" fontId="1" fillId="2" borderId="78" xfId="0" applyFont="1" applyFill="1" applyBorder="1" applyAlignment="1">
      <alignment horizontal="center"/>
    </xf>
    <xf numFmtId="0" fontId="1" fillId="2" borderId="94" xfId="0" applyFont="1" applyFill="1" applyBorder="1" applyAlignment="1">
      <alignment horizontal="center"/>
    </xf>
    <xf numFmtId="0" fontId="0" fillId="17" borderId="0" xfId="0" applyFill="1"/>
    <xf numFmtId="0" fontId="2" fillId="4" borderId="96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2" fillId="4" borderId="97" xfId="0" applyFont="1" applyFill="1" applyBorder="1" applyAlignment="1">
      <alignment horizontal="center"/>
    </xf>
    <xf numFmtId="0" fontId="2" fillId="4" borderId="90" xfId="0" applyFont="1" applyFill="1" applyBorder="1" applyAlignment="1">
      <alignment horizontal="center"/>
    </xf>
    <xf numFmtId="0" fontId="2" fillId="4" borderId="62" xfId="0" applyFont="1" applyFill="1" applyBorder="1" applyAlignment="1">
      <alignment horizontal="center"/>
    </xf>
    <xf numFmtId="0" fontId="6" fillId="4" borderId="62" xfId="0" applyFont="1" applyFill="1" applyBorder="1" applyAlignment="1">
      <alignment horizontal="center" vertical="center"/>
    </xf>
    <xf numFmtId="0" fontId="2" fillId="4" borderId="93" xfId="0" applyFont="1" applyFill="1" applyBorder="1" applyAlignment="1">
      <alignment horizontal="center"/>
    </xf>
    <xf numFmtId="0" fontId="2" fillId="4" borderId="37" xfId="0" applyFont="1" applyFill="1" applyBorder="1" applyAlignment="1">
      <alignment horizontal="center"/>
    </xf>
    <xf numFmtId="0" fontId="2" fillId="4" borderId="98" xfId="0" applyFont="1" applyFill="1" applyBorder="1" applyAlignment="1">
      <alignment horizontal="center"/>
    </xf>
    <xf numFmtId="0" fontId="0" fillId="8" borderId="46" xfId="0" applyFill="1" applyBorder="1" applyAlignment="1">
      <alignment horizontal="center"/>
    </xf>
    <xf numFmtId="0" fontId="0" fillId="0" borderId="108" xfId="0" applyBorder="1"/>
    <xf numFmtId="0" fontId="6" fillId="0" borderId="39" xfId="0" applyFont="1" applyBorder="1" applyAlignment="1">
      <alignment horizontal="center"/>
    </xf>
    <xf numFmtId="0" fontId="0" fillId="0" borderId="75" xfId="0" applyBorder="1"/>
    <xf numFmtId="0" fontId="0" fillId="4" borderId="0" xfId="0" applyFill="1" applyAlignment="1">
      <alignment horizontal="center"/>
    </xf>
    <xf numFmtId="0" fontId="18" fillId="4" borderId="0" xfId="0" applyFont="1" applyFill="1" applyAlignment="1">
      <alignment horizontal="center"/>
    </xf>
    <xf numFmtId="0" fontId="66" fillId="2" borderId="37" xfId="0" applyFont="1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0" borderId="74" xfId="0" applyFill="1" applyBorder="1" applyAlignment="1">
      <alignment horizontal="center"/>
    </xf>
    <xf numFmtId="14" fontId="0" fillId="10" borderId="74" xfId="0" applyNumberFormat="1" applyFill="1" applyBorder="1" applyAlignment="1">
      <alignment horizontal="left"/>
    </xf>
    <xf numFmtId="0" fontId="7" fillId="6" borderId="110" xfId="0" applyFont="1" applyFill="1" applyBorder="1" applyAlignment="1">
      <alignment horizontal="center" vertical="center"/>
    </xf>
    <xf numFmtId="0" fontId="7" fillId="6" borderId="111" xfId="0" applyFont="1" applyFill="1" applyBorder="1" applyAlignment="1">
      <alignment horizontal="center" vertical="center"/>
    </xf>
    <xf numFmtId="0" fontId="7" fillId="6" borderId="112" xfId="0" applyFont="1" applyFill="1" applyBorder="1" applyAlignment="1">
      <alignment horizontal="center" vertical="center"/>
    </xf>
    <xf numFmtId="0" fontId="7" fillId="6" borderId="112" xfId="0" applyFont="1" applyFill="1" applyBorder="1" applyAlignment="1">
      <alignment horizontal="center" vertical="center" wrapText="1"/>
    </xf>
    <xf numFmtId="0" fontId="7" fillId="6" borderId="113" xfId="0" applyFont="1" applyFill="1" applyBorder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1" fillId="6" borderId="95" xfId="0" applyFont="1" applyFill="1" applyBorder="1" applyAlignment="1">
      <alignment horizontal="center"/>
    </xf>
    <xf numFmtId="0" fontId="21" fillId="6" borderId="96" xfId="0" applyFont="1" applyFill="1" applyBorder="1" applyAlignment="1">
      <alignment horizontal="center"/>
    </xf>
    <xf numFmtId="0" fontId="21" fillId="6" borderId="109" xfId="0" applyFont="1" applyFill="1" applyBorder="1" applyAlignment="1">
      <alignment horizontal="center"/>
    </xf>
    <xf numFmtId="0" fontId="0" fillId="21" borderId="74" xfId="0" applyFill="1" applyBorder="1"/>
    <xf numFmtId="14" fontId="62" fillId="21" borderId="74" xfId="0" applyNumberFormat="1" applyFont="1" applyFill="1" applyBorder="1" applyAlignment="1">
      <alignment horizontal="center"/>
    </xf>
    <xf numFmtId="0" fontId="62" fillId="21" borderId="74" xfId="0" applyFont="1" applyFill="1" applyBorder="1" applyAlignment="1">
      <alignment horizontal="center"/>
    </xf>
    <xf numFmtId="21" fontId="62" fillId="21" borderId="74" xfId="0" applyNumberFormat="1" applyFont="1" applyFill="1" applyBorder="1" applyAlignment="1">
      <alignment horizontal="center"/>
    </xf>
    <xf numFmtId="21" fontId="6" fillId="21" borderId="74" xfId="0" applyNumberFormat="1" applyFont="1" applyFill="1" applyBorder="1" applyAlignment="1">
      <alignment horizontal="center" vertical="center"/>
    </xf>
    <xf numFmtId="21" fontId="6" fillId="21" borderId="74" xfId="0" applyNumberFormat="1" applyFont="1" applyFill="1" applyBorder="1" applyAlignment="1">
      <alignment horizontal="center" vertical="center" wrapText="1"/>
    </xf>
    <xf numFmtId="1" fontId="6" fillId="21" borderId="74" xfId="0" applyNumberFormat="1" applyFont="1" applyFill="1" applyBorder="1" applyAlignment="1">
      <alignment horizontal="center" vertical="center"/>
    </xf>
    <xf numFmtId="0" fontId="18" fillId="2" borderId="0" xfId="0" applyFont="1" applyFill="1" applyAlignment="1">
      <alignment horizontal="center"/>
    </xf>
    <xf numFmtId="172" fontId="0" fillId="2" borderId="0" xfId="0" applyNumberFormat="1" applyFill="1" applyAlignment="1">
      <alignment horizontal="center"/>
    </xf>
    <xf numFmtId="21" fontId="0" fillId="2" borderId="0" xfId="0" applyNumberFormat="1" applyFill="1" applyAlignment="1">
      <alignment horizontal="center"/>
    </xf>
    <xf numFmtId="0" fontId="64" fillId="6" borderId="0" xfId="0" applyFont="1" applyFill="1" applyAlignment="1">
      <alignment horizontal="center" vertical="center"/>
    </xf>
    <xf numFmtId="0" fontId="65" fillId="22" borderId="73" xfId="0" applyFont="1" applyFill="1" applyBorder="1" applyAlignment="1">
      <alignment horizontal="center"/>
    </xf>
    <xf numFmtId="1" fontId="0" fillId="10" borderId="74" xfId="0" applyNumberFormat="1" applyFill="1" applyBorder="1" applyAlignment="1">
      <alignment horizontal="center"/>
    </xf>
    <xf numFmtId="14" fontId="0" fillId="2" borderId="0" xfId="0" applyNumberFormat="1" applyFill="1"/>
    <xf numFmtId="0" fontId="0" fillId="21" borderId="0" xfId="0" applyFill="1" applyAlignment="1">
      <alignment horizontal="center"/>
    </xf>
    <xf numFmtId="14" fontId="0" fillId="10" borderId="107" xfId="0" applyNumberFormat="1" applyFill="1" applyBorder="1" applyAlignment="1">
      <alignment horizontal="left"/>
    </xf>
    <xf numFmtId="0" fontId="0" fillId="10" borderId="107" xfId="0" applyFill="1" applyBorder="1" applyAlignment="1">
      <alignment horizontal="center"/>
    </xf>
    <xf numFmtId="1" fontId="0" fillId="10" borderId="107" xfId="0" applyNumberFormat="1" applyFill="1" applyBorder="1" applyAlignment="1">
      <alignment horizontal="center"/>
    </xf>
    <xf numFmtId="14" fontId="32" fillId="13" borderId="73" xfId="0" applyNumberFormat="1" applyFont="1" applyFill="1" applyBorder="1" applyAlignment="1">
      <alignment horizontal="center" vertical="center"/>
    </xf>
    <xf numFmtId="0" fontId="32" fillId="13" borderId="73" xfId="0" applyFont="1" applyFill="1" applyBorder="1" applyAlignment="1">
      <alignment horizontal="center" vertical="center"/>
    </xf>
    <xf numFmtId="174" fontId="32" fillId="13" borderId="73" xfId="0" applyNumberFormat="1" applyFont="1" applyFill="1" applyBorder="1" applyAlignment="1">
      <alignment horizontal="center" vertical="center"/>
    </xf>
    <xf numFmtId="14" fontId="32" fillId="22" borderId="73" xfId="0" applyNumberFormat="1" applyFont="1" applyFill="1" applyBorder="1" applyAlignment="1">
      <alignment horizontal="center" vertical="center"/>
    </xf>
    <xf numFmtId="0" fontId="32" fillId="22" borderId="73" xfId="0" applyFont="1" applyFill="1" applyBorder="1" applyAlignment="1">
      <alignment horizontal="center" vertical="center"/>
    </xf>
    <xf numFmtId="174" fontId="32" fillId="22" borderId="73" xfId="0" applyNumberFormat="1" applyFont="1" applyFill="1" applyBorder="1" applyAlignment="1">
      <alignment horizontal="center" vertical="center"/>
    </xf>
    <xf numFmtId="0" fontId="33" fillId="14" borderId="0" xfId="0" applyFont="1" applyFill="1" applyAlignment="1">
      <alignment horizontal="left"/>
    </xf>
    <xf numFmtId="21" fontId="0" fillId="7" borderId="37" xfId="0" applyNumberFormat="1" applyFill="1" applyBorder="1"/>
    <xf numFmtId="0" fontId="23" fillId="11" borderId="0" xfId="0" applyFont="1" applyFill="1" applyAlignment="1">
      <alignment horizontal="center"/>
    </xf>
    <xf numFmtId="0" fontId="2" fillId="0" borderId="80" xfId="0" applyFont="1" applyBorder="1" applyAlignment="1">
      <alignment horizontal="center"/>
    </xf>
    <xf numFmtId="0" fontId="2" fillId="0" borderId="81" xfId="0" applyFont="1" applyBorder="1" applyAlignment="1">
      <alignment horizontal="center"/>
    </xf>
    <xf numFmtId="0" fontId="2" fillId="0" borderId="78" xfId="0" applyFont="1" applyBorder="1" applyAlignment="1">
      <alignment horizontal="center"/>
    </xf>
    <xf numFmtId="0" fontId="2" fillId="0" borderId="79" xfId="0" applyFont="1" applyBorder="1" applyAlignment="1">
      <alignment horizontal="center"/>
    </xf>
    <xf numFmtId="0" fontId="37" fillId="0" borderId="0" xfId="0" applyFont="1" applyAlignment="1">
      <alignment horizontal="center"/>
    </xf>
    <xf numFmtId="0" fontId="55" fillId="23" borderId="32" xfId="0" applyFont="1" applyFill="1" applyBorder="1" applyAlignment="1">
      <alignment horizontal="center"/>
    </xf>
    <xf numFmtId="0" fontId="11" fillId="5" borderId="0" xfId="0" applyFont="1" applyFill="1" applyAlignment="1">
      <alignment horizontal="center" vertical="center"/>
    </xf>
    <xf numFmtId="0" fontId="11" fillId="5" borderId="31" xfId="0" applyFont="1" applyFill="1" applyBorder="1" applyAlignment="1">
      <alignment horizontal="center" vertical="center"/>
    </xf>
    <xf numFmtId="0" fontId="11" fillId="5" borderId="32" xfId="0" applyFont="1" applyFill="1" applyBorder="1" applyAlignment="1">
      <alignment horizontal="center" vertical="center"/>
    </xf>
    <xf numFmtId="0" fontId="11" fillId="5" borderId="33" xfId="0" applyFont="1" applyFill="1" applyBorder="1" applyAlignment="1">
      <alignment horizontal="center" vertical="center"/>
    </xf>
    <xf numFmtId="0" fontId="8" fillId="5" borderId="36" xfId="0" applyFont="1" applyFill="1" applyBorder="1" applyAlignment="1">
      <alignment horizontal="center" vertical="center"/>
    </xf>
    <xf numFmtId="0" fontId="8" fillId="5" borderId="37" xfId="0" applyFont="1" applyFill="1" applyBorder="1" applyAlignment="1">
      <alignment horizontal="center" vertical="center"/>
    </xf>
    <xf numFmtId="0" fontId="53" fillId="7" borderId="32" xfId="0" applyFont="1" applyFill="1" applyBorder="1" applyAlignment="1">
      <alignment horizontal="center" vertical="center"/>
    </xf>
    <xf numFmtId="0" fontId="53" fillId="7" borderId="0" xfId="0" applyFont="1" applyFill="1" applyAlignment="1">
      <alignment horizontal="center" vertical="center"/>
    </xf>
    <xf numFmtId="0" fontId="43" fillId="14" borderId="0" xfId="0" applyFont="1" applyFill="1" applyAlignment="1">
      <alignment horizontal="center" vertical="center"/>
    </xf>
    <xf numFmtId="0" fontId="27" fillId="14" borderId="63" xfId="0" applyFont="1" applyFill="1" applyBorder="1" applyAlignment="1">
      <alignment horizontal="center" vertical="top"/>
    </xf>
    <xf numFmtId="0" fontId="27" fillId="14" borderId="57" xfId="0" applyFont="1" applyFill="1" applyBorder="1" applyAlignment="1">
      <alignment horizontal="center" vertical="top"/>
    </xf>
    <xf numFmtId="165" fontId="44" fillId="17" borderId="58" xfId="0" applyNumberFormat="1" applyFont="1" applyFill="1" applyBorder="1" applyAlignment="1">
      <alignment horizontal="center" vertical="center"/>
    </xf>
    <xf numFmtId="165" fontId="44" fillId="17" borderId="60" xfId="0" applyNumberFormat="1" applyFont="1" applyFill="1" applyBorder="1" applyAlignment="1">
      <alignment horizontal="center" vertical="center"/>
    </xf>
    <xf numFmtId="165" fontId="44" fillId="17" borderId="63" xfId="0" applyNumberFormat="1" applyFont="1" applyFill="1" applyBorder="1" applyAlignment="1">
      <alignment horizontal="center" vertical="center"/>
    </xf>
    <xf numFmtId="165" fontId="44" fillId="17" borderId="64" xfId="0" applyNumberFormat="1" applyFont="1" applyFill="1" applyBorder="1" applyAlignment="1">
      <alignment horizontal="center" vertical="center"/>
    </xf>
    <xf numFmtId="22" fontId="47" fillId="14" borderId="58" xfId="0" applyNumberFormat="1" applyFont="1" applyFill="1" applyBorder="1" applyAlignment="1">
      <alignment horizontal="center"/>
    </xf>
    <xf numFmtId="22" fontId="47" fillId="14" borderId="59" xfId="0" applyNumberFormat="1" applyFont="1" applyFill="1" applyBorder="1" applyAlignment="1">
      <alignment horizontal="center"/>
    </xf>
    <xf numFmtId="22" fontId="47" fillId="14" borderId="60" xfId="0" applyNumberFormat="1" applyFont="1" applyFill="1" applyBorder="1" applyAlignment="1">
      <alignment horizontal="center"/>
    </xf>
    <xf numFmtId="0" fontId="48" fillId="14" borderId="63" xfId="0" applyFont="1" applyFill="1" applyBorder="1" applyAlignment="1">
      <alignment horizontal="center" vertical="top"/>
    </xf>
    <xf numFmtId="0" fontId="48" fillId="14" borderId="57" xfId="0" applyFont="1" applyFill="1" applyBorder="1" applyAlignment="1">
      <alignment horizontal="center" vertical="top"/>
    </xf>
    <xf numFmtId="0" fontId="48" fillId="14" borderId="64" xfId="0" applyFont="1" applyFill="1" applyBorder="1" applyAlignment="1">
      <alignment horizontal="center" vertical="top"/>
    </xf>
    <xf numFmtId="0" fontId="27" fillId="14" borderId="34" xfId="0" applyFont="1" applyFill="1" applyBorder="1" applyAlignment="1">
      <alignment horizontal="center"/>
    </xf>
    <xf numFmtId="0" fontId="27" fillId="14" borderId="0" xfId="0" applyFont="1" applyFill="1" applyAlignment="1">
      <alignment horizontal="center"/>
    </xf>
    <xf numFmtId="0" fontId="27" fillId="14" borderId="61" xfId="0" applyFont="1" applyFill="1" applyBorder="1" applyAlignment="1">
      <alignment horizontal="center"/>
    </xf>
    <xf numFmtId="0" fontId="30" fillId="14" borderId="2" xfId="0" applyFont="1" applyFill="1" applyBorder="1" applyAlignment="1">
      <alignment horizontal="center"/>
    </xf>
    <xf numFmtId="0" fontId="30" fillId="14" borderId="0" xfId="0" applyFont="1" applyFill="1" applyAlignment="1">
      <alignment horizontal="center"/>
    </xf>
    <xf numFmtId="0" fontId="2" fillId="14" borderId="88" xfId="0" applyFont="1" applyFill="1" applyBorder="1" applyAlignment="1">
      <alignment horizontal="center" vertical="center"/>
    </xf>
    <xf numFmtId="0" fontId="2" fillId="14" borderId="89" xfId="0" applyFont="1" applyFill="1" applyBorder="1" applyAlignment="1">
      <alignment horizontal="center" vertical="center"/>
    </xf>
    <xf numFmtId="0" fontId="9" fillId="14" borderId="6" xfId="0" applyFont="1" applyFill="1" applyBorder="1" applyAlignment="1">
      <alignment horizontal="center"/>
    </xf>
    <xf numFmtId="0" fontId="9" fillId="14" borderId="25" xfId="0" applyFont="1" applyFill="1" applyBorder="1" applyAlignment="1">
      <alignment horizontal="center"/>
    </xf>
    <xf numFmtId="0" fontId="10" fillId="2" borderId="2" xfId="0" applyFont="1" applyFill="1" applyBorder="1" applyAlignment="1">
      <alignment horizontal="center"/>
    </xf>
    <xf numFmtId="0" fontId="10" fillId="2" borderId="0" xfId="0" applyFont="1" applyFill="1" applyAlignment="1">
      <alignment horizontal="center"/>
    </xf>
    <xf numFmtId="0" fontId="1" fillId="2" borderId="9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32" fillId="3" borderId="0" xfId="0" applyFont="1" applyFill="1" applyAlignment="1">
      <alignment horizontal="center" vertical="center"/>
    </xf>
  </cellXfs>
  <cellStyles count="2">
    <cellStyle name="Monétaire" xfId="1" builtinId="4"/>
    <cellStyle name="Normal" xfId="0" builtinId="0"/>
  </cellStyles>
  <dxfs count="51">
    <dxf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5" formatCode="h:mm:ss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rgb="FF000000"/>
        </top>
      </border>
    </dxf>
    <dxf>
      <fill>
        <patternFill>
          <fgColor rgb="FF000000"/>
          <bgColor rgb="FF808080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5" formatCode="h:mm:ss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5" formatCode="h:mm:ss"/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5" formatCode="h:mm:ss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5" formatCode="h:mm:ss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5" formatCode="h:mm:ss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5" formatCode="h:mm:ss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5" formatCode="h:mm:ss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6" formatCode="m/d/yyyy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</dxf>
    <dxf>
      <font>
        <b/>
        <i val="0"/>
        <color theme="0" tint="-0.24994659260841701"/>
      </font>
    </dxf>
    <dxf>
      <font>
        <b/>
        <i val="0"/>
        <color theme="0" tint="-0.24994659260841701"/>
      </font>
    </dxf>
    <dxf>
      <font>
        <color theme="1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outline="0">
        <left style="thin">
          <color indexed="64"/>
        </left>
        <right style="thin">
          <color indexed="64"/>
        </right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Calibri"/>
        <family val="2"/>
        <scheme val="minor"/>
      </font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color rgb="FFC00000"/>
      </font>
      <fill>
        <patternFill>
          <bgColor theme="5" tint="0.79998168889431442"/>
        </patternFill>
      </fill>
    </dxf>
    <dxf>
      <alignment horizontal="general" vertical="bottom" textRotation="0" wrapText="1" indent="0" justifyLastLine="0" shrinkToFit="0" readingOrder="0"/>
      <border diagonalUp="0" diagonalDown="0" outline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theme="3"/>
        </left>
        <right style="thin">
          <color theme="3"/>
        </right>
        <top/>
        <bottom style="thin">
          <color theme="3"/>
        </bottom>
      </border>
    </dxf>
    <dxf>
      <font>
        <b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theme="3"/>
        </right>
        <top style="thin">
          <color theme="3"/>
        </top>
        <bottom style="thin">
          <color theme="3"/>
        </bottom>
      </border>
    </dxf>
    <dxf>
      <border outline="0">
        <top style="thin">
          <color theme="3"/>
        </top>
      </border>
    </dxf>
    <dxf>
      <border outline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border outline="0">
        <bottom style="thin">
          <color theme="3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3"/>
        </left>
        <right style="thin">
          <color theme="3"/>
        </right>
        <top/>
        <bottom/>
      </border>
    </dxf>
  </dxfs>
  <tableStyles count="0" defaultTableStyle="TableStyleMedium2" defaultPivotStyle="PivotStyleLight16"/>
  <colors>
    <mruColors>
      <color rgb="FFFF1F5F"/>
      <color rgb="FFF63D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microsoft.com/office/2007/relationships/hdphoto" Target="../media/hdphoto1.wdp"/><Relationship Id="rId1" Type="http://schemas.openxmlformats.org/officeDocument/2006/relationships/image" Target="../media/image6.png"/><Relationship Id="rId4" Type="http://schemas.microsoft.com/office/2007/relationships/hdphoto" Target="../media/hdphoto2.wdp"/></Relationships>
</file>

<file path=xl/drawings/_rels/drawing3.xml.rels><?xml version="1.0" encoding="UTF-8" standalone="yes"?>
<Relationships xmlns="http://schemas.openxmlformats.org/package/2006/relationships"><Relationship Id="rId3" Type="http://schemas.microsoft.com/office/2007/relationships/hdphoto" Target="../media/hdphoto3.wdp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5" Type="http://schemas.microsoft.com/office/2007/relationships/hdphoto" Target="../media/hdphoto4.wdp"/><Relationship Id="rId4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8" Type="http://schemas.microsoft.com/office/2007/relationships/hdphoto" Target="../media/hdphoto8.wdp"/><Relationship Id="rId13" Type="http://schemas.microsoft.com/office/2007/relationships/hdphoto" Target="../media/hdphoto9.wdp"/><Relationship Id="rId3" Type="http://schemas.openxmlformats.org/officeDocument/2006/relationships/image" Target="../media/image46.png"/><Relationship Id="rId7" Type="http://schemas.openxmlformats.org/officeDocument/2006/relationships/image" Target="../media/image48.png"/><Relationship Id="rId12" Type="http://schemas.openxmlformats.org/officeDocument/2006/relationships/image" Target="../media/image52.png"/><Relationship Id="rId17" Type="http://schemas.microsoft.com/office/2007/relationships/hdphoto" Target="../media/hdphoto11.wdp"/><Relationship Id="rId2" Type="http://schemas.microsoft.com/office/2007/relationships/hdphoto" Target="../media/hdphoto5.wdp"/><Relationship Id="rId16" Type="http://schemas.openxmlformats.org/officeDocument/2006/relationships/image" Target="../media/image54.png"/><Relationship Id="rId1" Type="http://schemas.openxmlformats.org/officeDocument/2006/relationships/image" Target="../media/image45.png"/><Relationship Id="rId6" Type="http://schemas.microsoft.com/office/2007/relationships/hdphoto" Target="../media/hdphoto7.wdp"/><Relationship Id="rId11" Type="http://schemas.openxmlformats.org/officeDocument/2006/relationships/image" Target="../media/image51.png"/><Relationship Id="rId5" Type="http://schemas.openxmlformats.org/officeDocument/2006/relationships/image" Target="../media/image47.png"/><Relationship Id="rId15" Type="http://schemas.microsoft.com/office/2007/relationships/hdphoto" Target="../media/hdphoto10.wdp"/><Relationship Id="rId10" Type="http://schemas.openxmlformats.org/officeDocument/2006/relationships/image" Target="../media/image50.png"/><Relationship Id="rId4" Type="http://schemas.microsoft.com/office/2007/relationships/hdphoto" Target="../media/hdphoto6.wdp"/><Relationship Id="rId9" Type="http://schemas.openxmlformats.org/officeDocument/2006/relationships/image" Target="../media/image49.jpeg"/><Relationship Id="rId14" Type="http://schemas.openxmlformats.org/officeDocument/2006/relationships/image" Target="../media/image53.png"/></Relationships>
</file>

<file path=xl/drawings/_rels/drawing5.xml.rels><?xml version="1.0" encoding="UTF-8" standalone="yes"?>
<Relationships xmlns="http://schemas.openxmlformats.org/package/2006/relationships"><Relationship Id="rId2" Type="http://schemas.microsoft.com/office/2007/relationships/hdphoto" Target="../media/hdphoto11.wdp"/><Relationship Id="rId1" Type="http://schemas.openxmlformats.org/officeDocument/2006/relationships/image" Target="../media/image5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8.xml.rels><?xml version="1.0" encoding="UTF-8" standalone="yes"?>
<Relationships xmlns="http://schemas.openxmlformats.org/package/2006/relationships"><Relationship Id="rId8" Type="http://schemas.microsoft.com/office/2007/relationships/hdphoto" Target="../media/hdphoto13.wdp"/><Relationship Id="rId13" Type="http://schemas.openxmlformats.org/officeDocument/2006/relationships/image" Target="../media/image67.png"/><Relationship Id="rId3" Type="http://schemas.openxmlformats.org/officeDocument/2006/relationships/image" Target="../media/image46.png"/><Relationship Id="rId7" Type="http://schemas.openxmlformats.org/officeDocument/2006/relationships/image" Target="../media/image64.png"/><Relationship Id="rId12" Type="http://schemas.microsoft.com/office/2007/relationships/hdphoto" Target="../media/hdphoto15.wdp"/><Relationship Id="rId2" Type="http://schemas.microsoft.com/office/2007/relationships/hdphoto" Target="../media/hdphoto12.wdp"/><Relationship Id="rId1" Type="http://schemas.openxmlformats.org/officeDocument/2006/relationships/image" Target="../media/image63.png"/><Relationship Id="rId6" Type="http://schemas.microsoft.com/office/2007/relationships/hdphoto" Target="../media/hdphoto10.wdp"/><Relationship Id="rId11" Type="http://schemas.openxmlformats.org/officeDocument/2006/relationships/image" Target="../media/image66.png"/><Relationship Id="rId5" Type="http://schemas.openxmlformats.org/officeDocument/2006/relationships/image" Target="../media/image53.png"/><Relationship Id="rId10" Type="http://schemas.microsoft.com/office/2007/relationships/hdphoto" Target="../media/hdphoto14.wdp"/><Relationship Id="rId4" Type="http://schemas.microsoft.com/office/2007/relationships/hdphoto" Target="../media/hdphoto6.wdp"/><Relationship Id="rId9" Type="http://schemas.openxmlformats.org/officeDocument/2006/relationships/image" Target="../media/image65.png"/><Relationship Id="rId14" Type="http://schemas.microsoft.com/office/2007/relationships/hdphoto" Target="../media/hdphoto16.wdp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2.png"/><Relationship Id="rId13" Type="http://schemas.microsoft.com/office/2007/relationships/hdphoto" Target="../media/hdphoto10.wdp"/><Relationship Id="rId18" Type="http://schemas.openxmlformats.org/officeDocument/2006/relationships/image" Target="../media/image66.png"/><Relationship Id="rId3" Type="http://schemas.microsoft.com/office/2007/relationships/hdphoto" Target="../media/hdphoto6.wdp"/><Relationship Id="rId7" Type="http://schemas.microsoft.com/office/2007/relationships/hdphoto" Target="../media/hdphoto17.wdp"/><Relationship Id="rId12" Type="http://schemas.openxmlformats.org/officeDocument/2006/relationships/image" Target="../media/image53.png"/><Relationship Id="rId17" Type="http://schemas.microsoft.com/office/2007/relationships/hdphoto" Target="../media/hdphoto14.wdp"/><Relationship Id="rId2" Type="http://schemas.openxmlformats.org/officeDocument/2006/relationships/image" Target="../media/image46.png"/><Relationship Id="rId16" Type="http://schemas.openxmlformats.org/officeDocument/2006/relationships/image" Target="../media/image65.png"/><Relationship Id="rId1" Type="http://schemas.openxmlformats.org/officeDocument/2006/relationships/image" Target="../media/image70.png"/><Relationship Id="rId6" Type="http://schemas.openxmlformats.org/officeDocument/2006/relationships/image" Target="../media/image71.png"/><Relationship Id="rId11" Type="http://schemas.microsoft.com/office/2007/relationships/hdphoto" Target="../media/hdphoto19.wdp"/><Relationship Id="rId5" Type="http://schemas.microsoft.com/office/2007/relationships/hdphoto" Target="../media/hdphoto3.wdp"/><Relationship Id="rId15" Type="http://schemas.microsoft.com/office/2007/relationships/hdphoto" Target="../media/hdphoto13.wdp"/><Relationship Id="rId10" Type="http://schemas.openxmlformats.org/officeDocument/2006/relationships/image" Target="../media/image73.png"/><Relationship Id="rId19" Type="http://schemas.microsoft.com/office/2007/relationships/hdphoto" Target="../media/hdphoto15.wdp"/><Relationship Id="rId4" Type="http://schemas.openxmlformats.org/officeDocument/2006/relationships/image" Target="../media/image13.png"/><Relationship Id="rId9" Type="http://schemas.microsoft.com/office/2007/relationships/hdphoto" Target="../media/hdphoto18.wdp"/><Relationship Id="rId14" Type="http://schemas.openxmlformats.org/officeDocument/2006/relationships/image" Target="../media/image6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13" Type="http://schemas.openxmlformats.org/officeDocument/2006/relationships/image" Target="../media/image28.emf"/><Relationship Id="rId18" Type="http://schemas.openxmlformats.org/officeDocument/2006/relationships/image" Target="../media/image33.emf"/><Relationship Id="rId26" Type="http://schemas.openxmlformats.org/officeDocument/2006/relationships/image" Target="../media/image41.emf"/><Relationship Id="rId3" Type="http://schemas.openxmlformats.org/officeDocument/2006/relationships/image" Target="../media/image18.emf"/><Relationship Id="rId21" Type="http://schemas.openxmlformats.org/officeDocument/2006/relationships/image" Target="../media/image36.emf"/><Relationship Id="rId7" Type="http://schemas.openxmlformats.org/officeDocument/2006/relationships/image" Target="../media/image22.emf"/><Relationship Id="rId12" Type="http://schemas.openxmlformats.org/officeDocument/2006/relationships/image" Target="../media/image27.emf"/><Relationship Id="rId17" Type="http://schemas.openxmlformats.org/officeDocument/2006/relationships/image" Target="../media/image32.emf"/><Relationship Id="rId25" Type="http://schemas.openxmlformats.org/officeDocument/2006/relationships/image" Target="../media/image40.emf"/><Relationship Id="rId2" Type="http://schemas.openxmlformats.org/officeDocument/2006/relationships/image" Target="../media/image17.emf"/><Relationship Id="rId16" Type="http://schemas.openxmlformats.org/officeDocument/2006/relationships/image" Target="../media/image31.emf"/><Relationship Id="rId20" Type="http://schemas.openxmlformats.org/officeDocument/2006/relationships/image" Target="../media/image35.emf"/><Relationship Id="rId29" Type="http://schemas.openxmlformats.org/officeDocument/2006/relationships/image" Target="../media/image44.emf"/><Relationship Id="rId1" Type="http://schemas.openxmlformats.org/officeDocument/2006/relationships/image" Target="../media/image16.emf"/><Relationship Id="rId6" Type="http://schemas.openxmlformats.org/officeDocument/2006/relationships/image" Target="../media/image21.emf"/><Relationship Id="rId11" Type="http://schemas.openxmlformats.org/officeDocument/2006/relationships/image" Target="../media/image26.emf"/><Relationship Id="rId24" Type="http://schemas.openxmlformats.org/officeDocument/2006/relationships/image" Target="../media/image39.emf"/><Relationship Id="rId5" Type="http://schemas.openxmlformats.org/officeDocument/2006/relationships/image" Target="../media/image20.emf"/><Relationship Id="rId15" Type="http://schemas.openxmlformats.org/officeDocument/2006/relationships/image" Target="../media/image30.emf"/><Relationship Id="rId23" Type="http://schemas.openxmlformats.org/officeDocument/2006/relationships/image" Target="../media/image38.emf"/><Relationship Id="rId28" Type="http://schemas.openxmlformats.org/officeDocument/2006/relationships/image" Target="../media/image43.emf"/><Relationship Id="rId10" Type="http://schemas.openxmlformats.org/officeDocument/2006/relationships/image" Target="../media/image25.emf"/><Relationship Id="rId19" Type="http://schemas.openxmlformats.org/officeDocument/2006/relationships/image" Target="../media/image34.emf"/><Relationship Id="rId4" Type="http://schemas.openxmlformats.org/officeDocument/2006/relationships/image" Target="../media/image19.emf"/><Relationship Id="rId9" Type="http://schemas.openxmlformats.org/officeDocument/2006/relationships/image" Target="../media/image24.emf"/><Relationship Id="rId14" Type="http://schemas.openxmlformats.org/officeDocument/2006/relationships/image" Target="../media/image29.emf"/><Relationship Id="rId22" Type="http://schemas.openxmlformats.org/officeDocument/2006/relationships/image" Target="../media/image37.emf"/><Relationship Id="rId27" Type="http://schemas.openxmlformats.org/officeDocument/2006/relationships/image" Target="../media/image42.emf"/><Relationship Id="rId30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6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59.emf"/><Relationship Id="rId1" Type="http://schemas.openxmlformats.org/officeDocument/2006/relationships/image" Target="../media/image5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61.emf"/><Relationship Id="rId1" Type="http://schemas.openxmlformats.org/officeDocument/2006/relationships/image" Target="../media/image6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69.emf"/><Relationship Id="rId1" Type="http://schemas.openxmlformats.org/officeDocument/2006/relationships/image" Target="../media/image6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9526</xdr:colOff>
      <xdr:row>3</xdr:row>
      <xdr:rowOff>19050</xdr:rowOff>
    </xdr:from>
    <xdr:to>
      <xdr:col>2</xdr:col>
      <xdr:colOff>266700</xdr:colOff>
      <xdr:row>4</xdr:row>
      <xdr:rowOff>38099</xdr:rowOff>
    </xdr:to>
    <xdr:sp macro="[0]!SMS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754ADB17-4B4E-44EF-B7E5-AD8C5B12B254}"/>
            </a:ext>
          </a:extLst>
        </xdr:cNvPr>
        <xdr:cNvSpPr/>
      </xdr:nvSpPr>
      <xdr:spPr>
        <a:xfrm>
          <a:off x="66676" y="876300"/>
          <a:ext cx="2752724" cy="285749"/>
        </a:xfrm>
        <a:prstGeom prst="roundRect">
          <a:avLst/>
        </a:prstGeom>
        <a:noFill/>
        <a:ln>
          <a:noFill/>
        </a:ln>
        <a:effectLst/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600" b="1"/>
        </a:p>
      </xdr:txBody>
    </xdr:sp>
    <xdr:clientData/>
  </xdr:twoCellAnchor>
  <xdr:twoCellAnchor editAs="oneCell">
    <xdr:from>
      <xdr:col>3</xdr:col>
      <xdr:colOff>469578</xdr:colOff>
      <xdr:row>4</xdr:row>
      <xdr:rowOff>50478</xdr:rowOff>
    </xdr:from>
    <xdr:to>
      <xdr:col>12</xdr:col>
      <xdr:colOff>1131925</xdr:colOff>
      <xdr:row>24</xdr:row>
      <xdr:rowOff>257175</xdr:rowOff>
    </xdr:to>
    <xdr:pic>
      <xdr:nvPicPr>
        <xdr:cNvPr id="1026" name="Picture 2">
          <a:extLst>
            <a:ext uri="{FF2B5EF4-FFF2-40B4-BE49-F238E27FC236}">
              <a16:creationId xmlns:a16="http://schemas.microsoft.com/office/drawing/2014/main" id="{F24707D4-6EA5-EA69-A52B-5EFA138460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0903" y="1241103"/>
          <a:ext cx="7463197" cy="60550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469578</xdr:colOff>
      <xdr:row>4</xdr:row>
      <xdr:rowOff>50478</xdr:rowOff>
    </xdr:from>
    <xdr:to>
      <xdr:col>12</xdr:col>
      <xdr:colOff>1131925</xdr:colOff>
      <xdr:row>24</xdr:row>
      <xdr:rowOff>257175</xdr:rowOff>
    </xdr:to>
    <xdr:pic>
      <xdr:nvPicPr>
        <xdr:cNvPr id="1025" name="Picture 1">
          <a:extLst>
            <a:ext uri="{FF2B5EF4-FFF2-40B4-BE49-F238E27FC236}">
              <a16:creationId xmlns:a16="http://schemas.microsoft.com/office/drawing/2014/main" id="{ED17BE74-8A60-5875-A042-F628EA530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0903" y="1241103"/>
          <a:ext cx="7463197" cy="60550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469578</xdr:colOff>
      <xdr:row>4</xdr:row>
      <xdr:rowOff>50478</xdr:rowOff>
    </xdr:from>
    <xdr:to>
      <xdr:col>12</xdr:col>
      <xdr:colOff>1131925</xdr:colOff>
      <xdr:row>24</xdr:row>
      <xdr:rowOff>257175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DEA328E-DC81-E8AC-8A9A-3953E910EC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0903" y="1241103"/>
          <a:ext cx="7463197" cy="60550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469578</xdr:colOff>
      <xdr:row>4</xdr:row>
      <xdr:rowOff>50478</xdr:rowOff>
    </xdr:from>
    <xdr:to>
      <xdr:col>12</xdr:col>
      <xdr:colOff>1131925</xdr:colOff>
      <xdr:row>24</xdr:row>
      <xdr:rowOff>257175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74D6A555-E1C3-0229-6B0D-39B4F4DC44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0903" y="1241103"/>
          <a:ext cx="7463197" cy="60550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952500</xdr:colOff>
      <xdr:row>1</xdr:row>
      <xdr:rowOff>38100</xdr:rowOff>
    </xdr:from>
    <xdr:to>
      <xdr:col>5</xdr:col>
      <xdr:colOff>4362450</xdr:colOff>
      <xdr:row>2</xdr:row>
      <xdr:rowOff>19050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A8E915E7-88C5-4BD4-9892-CFED9ACEFE55}"/>
            </a:ext>
          </a:extLst>
        </xdr:cNvPr>
        <xdr:cNvSpPr/>
      </xdr:nvSpPr>
      <xdr:spPr>
        <a:xfrm>
          <a:off x="3343275" y="685800"/>
          <a:ext cx="6353175" cy="361950"/>
        </a:xfrm>
        <a:prstGeom prst="roundRect">
          <a:avLst>
            <a:gd name="adj" fmla="val 50000"/>
          </a:avLst>
        </a:prstGeom>
        <a:solidFill>
          <a:srgbClr val="FFFFCC">
            <a:alpha val="25098"/>
          </a:srgbClr>
        </a:solidFill>
        <a:ln w="38100">
          <a:noFill/>
        </a:ln>
        <a:effectLst>
          <a:glow rad="228600">
            <a:schemeClr val="accent5">
              <a:satMod val="175000"/>
              <a:alpha val="40000"/>
            </a:schemeClr>
          </a:glow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hardEdge"/>
          <a:contourClr>
            <a:srgbClr val="FFFFFF"/>
          </a:contourClr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4</xdr:col>
      <xdr:colOff>1106816</xdr:colOff>
      <xdr:row>1</xdr:row>
      <xdr:rowOff>101301</xdr:rowOff>
    </xdr:from>
    <xdr:to>
      <xdr:col>4</xdr:col>
      <xdr:colOff>1323090</xdr:colOff>
      <xdr:row>1</xdr:row>
      <xdr:rowOff>307982</xdr:rowOff>
    </xdr:to>
    <xdr:pic>
      <xdr:nvPicPr>
        <xdr:cNvPr id="3" name="Image 2" descr="Search Icon Transparent at Vectorified.com | Collection of Search Icon ...">
          <a:extLst>
            <a:ext uri="{FF2B5EF4-FFF2-40B4-BE49-F238E27FC236}">
              <a16:creationId xmlns:a16="http://schemas.microsoft.com/office/drawing/2014/main" id="{247305DA-236C-4CDE-89FA-048EA163C6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3831" b="95363" l="1899" r="98312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174671">
          <a:off x="3502387" y="744205"/>
          <a:ext cx="206681" cy="216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4060581</xdr:colOff>
      <xdr:row>1</xdr:row>
      <xdr:rowOff>114300</xdr:rowOff>
    </xdr:from>
    <xdr:to>
      <xdr:col>5</xdr:col>
      <xdr:colOff>4293576</xdr:colOff>
      <xdr:row>1</xdr:row>
      <xdr:rowOff>347295</xdr:rowOff>
    </xdr:to>
    <xdr:pic>
      <xdr:nvPicPr>
        <xdr:cNvPr id="4" name="Image 3" descr="Search Icon Transparent at Vectorified.com | Collection of Search Icon ...">
          <a:extLst>
            <a:ext uri="{FF2B5EF4-FFF2-40B4-BE49-F238E27FC236}">
              <a16:creationId xmlns:a16="http://schemas.microsoft.com/office/drawing/2014/main" id="{F05F21AE-A6D6-4233-B54F-C8AD63764D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938" b="100000" l="4375" r="98125">
                      <a14:foregroundMark x1="21563" y1="63125" x2="24375" y2="68750"/>
                      <a14:foregroundMark x1="41875" y1="18438" x2="41563" y2="21875"/>
                      <a14:foregroundMark x1="41250" y1="35000" x2="41250" y2="3687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94581" y="762000"/>
          <a:ext cx="232995" cy="2329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1419225</xdr:colOff>
          <xdr:row>1</xdr:row>
          <xdr:rowOff>57150</xdr:rowOff>
        </xdr:from>
        <xdr:to>
          <xdr:col>5</xdr:col>
          <xdr:colOff>4019550</xdr:colOff>
          <xdr:row>1</xdr:row>
          <xdr:rowOff>361950</xdr:rowOff>
        </xdr:to>
        <xdr:sp macro="" textlink="">
          <xdr:nvSpPr>
            <xdr:cNvPr id="16385" name="TextBox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2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16</xdr:row>
          <xdr:rowOff>85725</xdr:rowOff>
        </xdr:from>
        <xdr:to>
          <xdr:col>12</xdr:col>
          <xdr:colOff>371475</xdr:colOff>
          <xdr:row>18</xdr:row>
          <xdr:rowOff>38100</xdr:rowOff>
        </xdr:to>
        <xdr:sp macro="" textlink="">
          <xdr:nvSpPr>
            <xdr:cNvPr id="28673" name="TB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3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19</xdr:row>
          <xdr:rowOff>95250</xdr:rowOff>
        </xdr:from>
        <xdr:to>
          <xdr:col>12</xdr:col>
          <xdr:colOff>390525</xdr:colOff>
          <xdr:row>21</xdr:row>
          <xdr:rowOff>66675</xdr:rowOff>
        </xdr:to>
        <xdr:sp macro="" textlink="">
          <xdr:nvSpPr>
            <xdr:cNvPr id="28674" name="TB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3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22</xdr:row>
          <xdr:rowOff>0</xdr:rowOff>
        </xdr:from>
        <xdr:to>
          <xdr:col>12</xdr:col>
          <xdr:colOff>400050</xdr:colOff>
          <xdr:row>23</xdr:row>
          <xdr:rowOff>180975</xdr:rowOff>
        </xdr:to>
        <xdr:sp macro="" textlink="">
          <xdr:nvSpPr>
            <xdr:cNvPr id="28675" name="CommandButton1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3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654634</xdr:colOff>
      <xdr:row>1</xdr:row>
      <xdr:rowOff>171450</xdr:rowOff>
    </xdr:from>
    <xdr:to>
      <xdr:col>14</xdr:col>
      <xdr:colOff>152398</xdr:colOff>
      <xdr:row>7</xdr:row>
      <xdr:rowOff>85725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90E40F82-CB3B-4F98-B322-5B30A2FD9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64634" y="361950"/>
          <a:ext cx="6355764" cy="1057275"/>
        </a:xfrm>
        <a:prstGeom prst="rect">
          <a:avLst/>
        </a:prstGeom>
        <a:effectLst>
          <a:glow rad="228600">
            <a:schemeClr val="accent2">
              <a:satMod val="175000"/>
              <a:alpha val="40000"/>
            </a:schemeClr>
          </a:glow>
        </a:effectLst>
      </xdr:spPr>
    </xdr:pic>
    <xdr:clientData/>
  </xdr:twoCellAnchor>
  <xdr:twoCellAnchor editAs="oneCell">
    <xdr:from>
      <xdr:col>3</xdr:col>
      <xdr:colOff>685800</xdr:colOff>
      <xdr:row>5</xdr:row>
      <xdr:rowOff>161925</xdr:rowOff>
    </xdr:from>
    <xdr:to>
      <xdr:col>5</xdr:col>
      <xdr:colOff>483825</xdr:colOff>
      <xdr:row>11</xdr:row>
      <xdr:rowOff>25865</xdr:rowOff>
    </xdr:to>
    <xdr:pic>
      <xdr:nvPicPr>
        <xdr:cNvPr id="8" name="Image 7" descr="La Pizza Reine">
          <a:extLst>
            <a:ext uri="{FF2B5EF4-FFF2-40B4-BE49-F238E27FC236}">
              <a16:creationId xmlns:a16="http://schemas.microsoft.com/office/drawing/2014/main" id="{C649AE42-C0F9-4975-8973-9C6D3D1DE109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041" b="92251" l="13886" r="84531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4166" t="9395" r="15278" b="8350"/>
        <a:stretch/>
      </xdr:blipFill>
      <xdr:spPr bwMode="auto">
        <a:xfrm>
          <a:off x="2971800" y="1114425"/>
          <a:ext cx="1322025" cy="1006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266701</xdr:colOff>
      <xdr:row>5</xdr:row>
      <xdr:rowOff>127953</xdr:rowOff>
    </xdr:from>
    <xdr:to>
      <xdr:col>15</xdr:col>
      <xdr:colOff>753579</xdr:colOff>
      <xdr:row>10</xdr:row>
      <xdr:rowOff>133350</xdr:rowOff>
    </xdr:to>
    <xdr:pic>
      <xdr:nvPicPr>
        <xdr:cNvPr id="10" name="Image 9" descr="Hamburger PNG">
          <a:extLst>
            <a:ext uri="{FF2B5EF4-FFF2-40B4-BE49-F238E27FC236}">
              <a16:creationId xmlns:a16="http://schemas.microsoft.com/office/drawing/2014/main" id="{C953102A-CF03-4B64-A05B-19A1D69E6A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1096" b="96712" l="0" r="89451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34701" y="1080453"/>
          <a:ext cx="1248878" cy="9578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</xdr:row>
      <xdr:rowOff>333375</xdr:rowOff>
    </xdr:from>
    <xdr:to>
      <xdr:col>23</xdr:col>
      <xdr:colOff>28574</xdr:colOff>
      <xdr:row>6</xdr:row>
      <xdr:rowOff>3175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5250" y="396875"/>
          <a:ext cx="12482512" cy="828675"/>
        </a:xfrm>
        <a:prstGeom prst="roundRect">
          <a:avLst/>
        </a:prstGeom>
        <a:effectLst>
          <a:glow rad="228600">
            <a:schemeClr val="accent4">
              <a:satMod val="175000"/>
              <a:alpha val="40000"/>
            </a:schemeClr>
          </a:glow>
          <a:reflection blurRad="6350" stA="52000" endA="300" endPos="35000" dir="5400000" sy="-100000" algn="bl" rotWithShape="0"/>
        </a:effectLst>
        <a:scene3d>
          <a:camera prst="perspectiveRelaxedModerately"/>
          <a:lightRig rig="threePt" dir="t"/>
        </a:scene3d>
        <a:sp3d>
          <a:bevelT w="114300" prst="hardEdg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p3d extrusionH="57150">
            <a:bevelT w="57150" h="38100" prst="hardEdge"/>
          </a:sp3d>
        </a:bodyPr>
        <a:lstStyle/>
        <a:p>
          <a:pPr algn="ctr"/>
          <a:r>
            <a:rPr lang="fr-FR" sz="3600" b="1">
              <a:effectLst>
                <a:glow rad="228600">
                  <a:schemeClr val="accent4">
                    <a:satMod val="175000"/>
                    <a:alpha val="40000"/>
                  </a:schemeClr>
                </a:glow>
              </a:effectLst>
            </a:rPr>
            <a:t>Les</a:t>
          </a:r>
          <a:r>
            <a:rPr lang="fr-FR" sz="3600" b="1" baseline="0">
              <a:effectLst>
                <a:glow rad="228600">
                  <a:schemeClr val="accent4">
                    <a:satMod val="175000"/>
                    <a:alpha val="40000"/>
                  </a:schemeClr>
                </a:glow>
              </a:effectLst>
            </a:rPr>
            <a:t> délicieuses goûtées du Dimanche</a:t>
          </a:r>
          <a:endParaRPr lang="fr-FR" sz="3600" b="1">
            <a:effectLst>
              <a:glow rad="228600">
                <a:schemeClr val="accent4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 editAs="oneCell">
    <xdr:from>
      <xdr:col>0</xdr:col>
      <xdr:colOff>230911</xdr:colOff>
      <xdr:row>1</xdr:row>
      <xdr:rowOff>206375</xdr:rowOff>
    </xdr:from>
    <xdr:to>
      <xdr:col>1</xdr:col>
      <xdr:colOff>98679</xdr:colOff>
      <xdr:row>5</xdr:row>
      <xdr:rowOff>168650</xdr:rowOff>
    </xdr:to>
    <xdr:pic>
      <xdr:nvPicPr>
        <xdr:cNvPr id="3" name="Image 2" descr="Fonds d'ecran Les plats secondes Poulet rôti Frites Légume Assiette ...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3136" b="93148" l="3594" r="97969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607" t="3168" r="2067" b="7119"/>
        <a:stretch/>
      </xdr:blipFill>
      <xdr:spPr bwMode="auto">
        <a:xfrm>
          <a:off x="230911" y="269875"/>
          <a:ext cx="1455268" cy="930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</xdr:row>
      <xdr:rowOff>19050</xdr:rowOff>
    </xdr:from>
    <xdr:to>
      <xdr:col>10</xdr:col>
      <xdr:colOff>584202</xdr:colOff>
      <xdr:row>2</xdr:row>
      <xdr:rowOff>114300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4000501" y="82550"/>
          <a:ext cx="2092326" cy="793750"/>
        </a:xfrm>
        <a:prstGeom prst="rect">
          <a:avLst/>
        </a:prstGeom>
        <a:solidFill>
          <a:schemeClr val="tx1"/>
        </a:solidFill>
        <a:ln w="9525" cmpd="sng">
          <a:noFill/>
        </a:ln>
        <a:effectLst>
          <a:glow rad="228600">
            <a:schemeClr val="accent4">
              <a:satMod val="175000"/>
              <a:alpha val="4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6000" b="1">
              <a:solidFill>
                <a:srgbClr val="FFC000"/>
              </a:solidFill>
            </a:rPr>
            <a:t>FOOD</a:t>
          </a:r>
        </a:p>
      </xdr:txBody>
    </xdr:sp>
    <xdr:clientData/>
  </xdr:twoCellAnchor>
  <xdr:twoCellAnchor>
    <xdr:from>
      <xdr:col>11</xdr:col>
      <xdr:colOff>1588</xdr:colOff>
      <xdr:row>1</xdr:row>
      <xdr:rowOff>26988</xdr:rowOff>
    </xdr:from>
    <xdr:to>
      <xdr:col>17</xdr:col>
      <xdr:colOff>166688</xdr:colOff>
      <xdr:row>2</xdr:row>
      <xdr:rowOff>109538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7153276" y="90488"/>
          <a:ext cx="2474912" cy="781050"/>
        </a:xfrm>
        <a:prstGeom prst="rect">
          <a:avLst/>
        </a:prstGeom>
        <a:solidFill>
          <a:schemeClr val="tx1"/>
        </a:solidFill>
        <a:ln w="9525" cmpd="sng">
          <a:noFill/>
        </a:ln>
        <a:effectLst>
          <a:glow rad="228600">
            <a:schemeClr val="accent4">
              <a:satMod val="175000"/>
              <a:alpha val="4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6000" b="1">
              <a:solidFill>
                <a:srgbClr val="FFC000"/>
              </a:solidFill>
            </a:rPr>
            <a:t>RAVI</a:t>
          </a:r>
          <a:r>
            <a:rPr lang="fr-FR" sz="6000" b="1" baseline="0">
              <a:solidFill>
                <a:srgbClr val="FFC000"/>
              </a:solidFill>
            </a:rPr>
            <a:t>.D</a:t>
          </a:r>
          <a:endParaRPr lang="fr-FR" sz="6000" b="1">
            <a:solidFill>
              <a:srgbClr val="FFC000"/>
            </a:solidFill>
          </a:endParaRPr>
        </a:p>
      </xdr:txBody>
    </xdr:sp>
    <xdr:clientData/>
  </xdr:twoCellAnchor>
  <xdr:twoCellAnchor>
    <xdr:from>
      <xdr:col>10</xdr:col>
      <xdr:colOff>436563</xdr:colOff>
      <xdr:row>1</xdr:row>
      <xdr:rowOff>19050</xdr:rowOff>
    </xdr:from>
    <xdr:to>
      <xdr:col>12</xdr:col>
      <xdr:colOff>134939</xdr:colOff>
      <xdr:row>2</xdr:row>
      <xdr:rowOff>114300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6000751" y="82550"/>
          <a:ext cx="1087438" cy="492125"/>
        </a:xfrm>
        <a:prstGeom prst="rect">
          <a:avLst/>
        </a:prstGeom>
        <a:solidFill>
          <a:srgbClr val="FFC000"/>
        </a:solidFill>
        <a:ln w="9525" cmpd="sng">
          <a:noFill/>
        </a:ln>
        <a:effectLst>
          <a:glow rad="228600">
            <a:schemeClr val="accent2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6000" b="1"/>
            <a:t>B</a:t>
          </a:r>
          <a:r>
            <a:rPr lang="fr-FR" sz="6000" b="1">
              <a:solidFill>
                <a:srgbClr val="FFC000"/>
              </a:solidFill>
            </a:rPr>
            <a:t>Y</a:t>
          </a:r>
        </a:p>
      </xdr:txBody>
    </xdr:sp>
    <xdr:clientData/>
  </xdr:twoCellAnchor>
  <xdr:twoCellAnchor editAs="oneCell">
    <xdr:from>
      <xdr:col>10</xdr:col>
      <xdr:colOff>1212096</xdr:colOff>
      <xdr:row>0</xdr:row>
      <xdr:rowOff>46005</xdr:rowOff>
    </xdr:from>
    <xdr:to>
      <xdr:col>10</xdr:col>
      <xdr:colOff>1336295</xdr:colOff>
      <xdr:row>2</xdr:row>
      <xdr:rowOff>156222</xdr:rowOff>
    </xdr:to>
    <xdr:pic>
      <xdr:nvPicPr>
        <xdr:cNvPr id="7" name="Image 6" descr="Fourchette Titane Titane - Fourchette - Skitsch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807" b="98655" l="41667" r="5339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40348" r="45061"/>
        <a:stretch/>
      </xdr:blipFill>
      <xdr:spPr bwMode="auto">
        <a:xfrm rot="19743269">
          <a:off x="6736596" y="46005"/>
          <a:ext cx="124199" cy="5705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1243489</xdr:colOff>
      <xdr:row>1</xdr:row>
      <xdr:rowOff>3865</xdr:rowOff>
    </xdr:from>
    <xdr:to>
      <xdr:col>12</xdr:col>
      <xdr:colOff>14062</xdr:colOff>
      <xdr:row>2</xdr:row>
      <xdr:rowOff>130690</xdr:rowOff>
    </xdr:to>
    <xdr:pic>
      <xdr:nvPicPr>
        <xdr:cNvPr id="8" name="Image 7" descr="Fourchette Titane Titane - Fourchette - Skitsch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807" b="98655" l="41667" r="5339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40348" r="45061"/>
        <a:stretch/>
      </xdr:blipFill>
      <xdr:spPr bwMode="auto">
        <a:xfrm rot="1455623">
          <a:off x="6767989" y="67365"/>
          <a:ext cx="119948" cy="523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9</xdr:row>
          <xdr:rowOff>76200</xdr:rowOff>
        </xdr:from>
        <xdr:to>
          <xdr:col>17</xdr:col>
          <xdr:colOff>781050</xdr:colOff>
          <xdr:row>10</xdr:row>
          <xdr:rowOff>142875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11</xdr:row>
          <xdr:rowOff>19050</xdr:rowOff>
        </xdr:from>
        <xdr:to>
          <xdr:col>17</xdr:col>
          <xdr:colOff>781050</xdr:colOff>
          <xdr:row>13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20</xdr:col>
      <xdr:colOff>312739</xdr:colOff>
      <xdr:row>1</xdr:row>
      <xdr:rowOff>338138</xdr:rowOff>
    </xdr:from>
    <xdr:to>
      <xdr:col>22</xdr:col>
      <xdr:colOff>545122</xdr:colOff>
      <xdr:row>6</xdr:row>
      <xdr:rowOff>30537</xdr:rowOff>
    </xdr:to>
    <xdr:pic>
      <xdr:nvPicPr>
        <xdr:cNvPr id="9" name="Image 8" descr="Fonds d'ecran Les plats secondes Poulet rôti Frites Légume Assiette ...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 cstate="print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3136" b="93148" l="3594" r="97969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607" t="3168" r="2067" b="7119"/>
        <a:stretch/>
      </xdr:blipFill>
      <xdr:spPr bwMode="auto">
        <a:xfrm>
          <a:off x="10734677" y="401638"/>
          <a:ext cx="1319820" cy="851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57150</xdr:rowOff>
        </xdr:from>
        <xdr:to>
          <xdr:col>7</xdr:col>
          <xdr:colOff>57150</xdr:colOff>
          <xdr:row>9</xdr:row>
          <xdr:rowOff>0</xdr:rowOff>
        </xdr:to>
        <xdr:sp macro="" textlink="">
          <xdr:nvSpPr>
            <xdr:cNvPr id="5123" name="Envoyer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13</xdr:row>
          <xdr:rowOff>104775</xdr:rowOff>
        </xdr:from>
        <xdr:to>
          <xdr:col>17</xdr:col>
          <xdr:colOff>762000</xdr:colOff>
          <xdr:row>15</xdr:row>
          <xdr:rowOff>19050</xdr:rowOff>
        </xdr:to>
        <xdr:sp macro="" textlink="">
          <xdr:nvSpPr>
            <xdr:cNvPr id="5140" name="CommandButton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4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142875</xdr:rowOff>
        </xdr:from>
        <xdr:to>
          <xdr:col>10</xdr:col>
          <xdr:colOff>628650</xdr:colOff>
          <xdr:row>26</xdr:row>
          <xdr:rowOff>28575</xdr:rowOff>
        </xdr:to>
        <xdr:sp macro="" textlink="">
          <xdr:nvSpPr>
            <xdr:cNvPr id="5152" name="CommandButton6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4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20</xdr:row>
          <xdr:rowOff>123825</xdr:rowOff>
        </xdr:from>
        <xdr:to>
          <xdr:col>8</xdr:col>
          <xdr:colOff>809625</xdr:colOff>
          <xdr:row>21</xdr:row>
          <xdr:rowOff>190500</xdr:rowOff>
        </xdr:to>
        <xdr:sp macro="" textlink="">
          <xdr:nvSpPr>
            <xdr:cNvPr id="5158" name="CommandButton12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4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123825</xdr:rowOff>
        </xdr:from>
        <xdr:to>
          <xdr:col>10</xdr:col>
          <xdr:colOff>619125</xdr:colOff>
          <xdr:row>21</xdr:row>
          <xdr:rowOff>200025</xdr:rowOff>
        </xdr:to>
        <xdr:sp macro="" textlink="">
          <xdr:nvSpPr>
            <xdr:cNvPr id="5159" name="CommandButton13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4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133350</xdr:rowOff>
        </xdr:from>
        <xdr:to>
          <xdr:col>10</xdr:col>
          <xdr:colOff>657225</xdr:colOff>
          <xdr:row>24</xdr:row>
          <xdr:rowOff>0</xdr:rowOff>
        </xdr:to>
        <xdr:sp macro="" textlink="">
          <xdr:nvSpPr>
            <xdr:cNvPr id="5160" name="CommandButton14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4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22</xdr:row>
          <xdr:rowOff>114300</xdr:rowOff>
        </xdr:from>
        <xdr:to>
          <xdr:col>8</xdr:col>
          <xdr:colOff>809625</xdr:colOff>
          <xdr:row>24</xdr:row>
          <xdr:rowOff>0</xdr:rowOff>
        </xdr:to>
        <xdr:sp macro="" textlink="">
          <xdr:nvSpPr>
            <xdr:cNvPr id="5161" name="CommandButton18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4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24</xdr:row>
          <xdr:rowOff>123825</xdr:rowOff>
        </xdr:from>
        <xdr:to>
          <xdr:col>8</xdr:col>
          <xdr:colOff>790575</xdr:colOff>
          <xdr:row>26</xdr:row>
          <xdr:rowOff>19050</xdr:rowOff>
        </xdr:to>
        <xdr:sp macro="" textlink="">
          <xdr:nvSpPr>
            <xdr:cNvPr id="5162" name="CommandButton19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4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742950</xdr:colOff>
          <xdr:row>20</xdr:row>
          <xdr:rowOff>142875</xdr:rowOff>
        </xdr:from>
        <xdr:to>
          <xdr:col>10</xdr:col>
          <xdr:colOff>1323975</xdr:colOff>
          <xdr:row>21</xdr:row>
          <xdr:rowOff>209550</xdr:rowOff>
        </xdr:to>
        <xdr:sp macro="" textlink="">
          <xdr:nvSpPr>
            <xdr:cNvPr id="5163" name="CommandButton4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4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26</xdr:row>
          <xdr:rowOff>142875</xdr:rowOff>
        </xdr:from>
        <xdr:to>
          <xdr:col>10</xdr:col>
          <xdr:colOff>619125</xdr:colOff>
          <xdr:row>28</xdr:row>
          <xdr:rowOff>38100</xdr:rowOff>
        </xdr:to>
        <xdr:sp macro="" textlink="">
          <xdr:nvSpPr>
            <xdr:cNvPr id="5164" name="CommandButton5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4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742950</xdr:colOff>
          <xdr:row>22</xdr:row>
          <xdr:rowOff>95250</xdr:rowOff>
        </xdr:from>
        <xdr:to>
          <xdr:col>10</xdr:col>
          <xdr:colOff>1343025</xdr:colOff>
          <xdr:row>23</xdr:row>
          <xdr:rowOff>171450</xdr:rowOff>
        </xdr:to>
        <xdr:sp macro="" textlink="">
          <xdr:nvSpPr>
            <xdr:cNvPr id="5166" name="CommandButton22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4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723900</xdr:colOff>
          <xdr:row>24</xdr:row>
          <xdr:rowOff>123825</xdr:rowOff>
        </xdr:from>
        <xdr:to>
          <xdr:col>10</xdr:col>
          <xdr:colOff>1343025</xdr:colOff>
          <xdr:row>26</xdr:row>
          <xdr:rowOff>19050</xdr:rowOff>
        </xdr:to>
        <xdr:sp macro="" textlink="">
          <xdr:nvSpPr>
            <xdr:cNvPr id="5167" name="CommandButton23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4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24</xdr:row>
          <xdr:rowOff>133350</xdr:rowOff>
        </xdr:from>
        <xdr:to>
          <xdr:col>12</xdr:col>
          <xdr:colOff>695325</xdr:colOff>
          <xdr:row>26</xdr:row>
          <xdr:rowOff>19050</xdr:rowOff>
        </xdr:to>
        <xdr:sp macro="" textlink="">
          <xdr:nvSpPr>
            <xdr:cNvPr id="5168" name="Addition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4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20</xdr:row>
          <xdr:rowOff>123825</xdr:rowOff>
        </xdr:from>
        <xdr:to>
          <xdr:col>12</xdr:col>
          <xdr:colOff>685800</xdr:colOff>
          <xdr:row>21</xdr:row>
          <xdr:rowOff>200025</xdr:rowOff>
        </xdr:to>
        <xdr:sp macro="" textlink="">
          <xdr:nvSpPr>
            <xdr:cNvPr id="5169" name="Multiplication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4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22</xdr:row>
          <xdr:rowOff>114300</xdr:rowOff>
        </xdr:from>
        <xdr:to>
          <xdr:col>12</xdr:col>
          <xdr:colOff>666750</xdr:colOff>
          <xdr:row>23</xdr:row>
          <xdr:rowOff>171450</xdr:rowOff>
        </xdr:to>
        <xdr:sp macro="" textlink="">
          <xdr:nvSpPr>
            <xdr:cNvPr id="5170" name="Soustraction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4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26</xdr:row>
          <xdr:rowOff>152400</xdr:rowOff>
        </xdr:from>
        <xdr:to>
          <xdr:col>12</xdr:col>
          <xdr:colOff>695325</xdr:colOff>
          <xdr:row>28</xdr:row>
          <xdr:rowOff>28575</xdr:rowOff>
        </xdr:to>
        <xdr:sp macro="" textlink="">
          <xdr:nvSpPr>
            <xdr:cNvPr id="5171" name="Egale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4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723900</xdr:colOff>
          <xdr:row>26</xdr:row>
          <xdr:rowOff>152400</xdr:rowOff>
        </xdr:from>
        <xdr:to>
          <xdr:col>12</xdr:col>
          <xdr:colOff>0</xdr:colOff>
          <xdr:row>28</xdr:row>
          <xdr:rowOff>28575</xdr:rowOff>
        </xdr:to>
        <xdr:sp macro="" textlink="">
          <xdr:nvSpPr>
            <xdr:cNvPr id="5172" name="Virgule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4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18</xdr:row>
          <xdr:rowOff>104775</xdr:rowOff>
        </xdr:from>
        <xdr:to>
          <xdr:col>8</xdr:col>
          <xdr:colOff>819150</xdr:colOff>
          <xdr:row>19</xdr:row>
          <xdr:rowOff>228600</xdr:rowOff>
        </xdr:to>
        <xdr:sp macro="" textlink="">
          <xdr:nvSpPr>
            <xdr:cNvPr id="5173" name="Supprimer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4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104775</xdr:rowOff>
        </xdr:from>
        <xdr:to>
          <xdr:col>10</xdr:col>
          <xdr:colOff>1304925</xdr:colOff>
          <xdr:row>20</xdr:row>
          <xdr:rowOff>0</xdr:rowOff>
        </xdr:to>
        <xdr:sp macro="" textlink="">
          <xdr:nvSpPr>
            <xdr:cNvPr id="5174" name="Retour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4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104775</xdr:rowOff>
        </xdr:from>
        <xdr:to>
          <xdr:col>12</xdr:col>
          <xdr:colOff>657225</xdr:colOff>
          <xdr:row>20</xdr:row>
          <xdr:rowOff>0</xdr:rowOff>
        </xdr:to>
        <xdr:sp macro="" textlink="">
          <xdr:nvSpPr>
            <xdr:cNvPr id="5175" name="Division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4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16</xdr:row>
          <xdr:rowOff>57150</xdr:rowOff>
        </xdr:from>
        <xdr:to>
          <xdr:col>12</xdr:col>
          <xdr:colOff>771525</xdr:colOff>
          <xdr:row>18</xdr:row>
          <xdr:rowOff>19050</xdr:rowOff>
        </xdr:to>
        <xdr:sp macro="" textlink="">
          <xdr:nvSpPr>
            <xdr:cNvPr id="5177" name="TextBox1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4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15</xdr:row>
          <xdr:rowOff>85725</xdr:rowOff>
        </xdr:from>
        <xdr:to>
          <xdr:col>12</xdr:col>
          <xdr:colOff>762000</xdr:colOff>
          <xdr:row>16</xdr:row>
          <xdr:rowOff>66675</xdr:rowOff>
        </xdr:to>
        <xdr:sp macro="" textlink="">
          <xdr:nvSpPr>
            <xdr:cNvPr id="5178" name="TextBox2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4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15</xdr:row>
          <xdr:rowOff>95250</xdr:rowOff>
        </xdr:from>
        <xdr:to>
          <xdr:col>17</xdr:col>
          <xdr:colOff>771525</xdr:colOff>
          <xdr:row>17</xdr:row>
          <xdr:rowOff>85725</xdr:rowOff>
        </xdr:to>
        <xdr:sp macro="" textlink="">
          <xdr:nvSpPr>
            <xdr:cNvPr id="5179" name="CommandButton7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4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17</xdr:row>
          <xdr:rowOff>161925</xdr:rowOff>
        </xdr:from>
        <xdr:to>
          <xdr:col>17</xdr:col>
          <xdr:colOff>781050</xdr:colOff>
          <xdr:row>19</xdr:row>
          <xdr:rowOff>200025</xdr:rowOff>
        </xdr:to>
        <xdr:sp macro="" textlink="">
          <xdr:nvSpPr>
            <xdr:cNvPr id="5180" name="CommandButton8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4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20</xdr:row>
          <xdr:rowOff>38100</xdr:rowOff>
        </xdr:from>
        <xdr:to>
          <xdr:col>17</xdr:col>
          <xdr:colOff>800100</xdr:colOff>
          <xdr:row>21</xdr:row>
          <xdr:rowOff>200025</xdr:rowOff>
        </xdr:to>
        <xdr:sp macro="" textlink="">
          <xdr:nvSpPr>
            <xdr:cNvPr id="5181" name="CommandButton9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4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22</xdr:row>
          <xdr:rowOff>28575</xdr:rowOff>
        </xdr:from>
        <xdr:to>
          <xdr:col>17</xdr:col>
          <xdr:colOff>800100</xdr:colOff>
          <xdr:row>24</xdr:row>
          <xdr:rowOff>0</xdr:rowOff>
        </xdr:to>
        <xdr:sp macro="" textlink="">
          <xdr:nvSpPr>
            <xdr:cNvPr id="5182" name="CommandButton10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4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24</xdr:row>
          <xdr:rowOff>76200</xdr:rowOff>
        </xdr:from>
        <xdr:to>
          <xdr:col>17</xdr:col>
          <xdr:colOff>819150</xdr:colOff>
          <xdr:row>26</xdr:row>
          <xdr:rowOff>38100</xdr:rowOff>
        </xdr:to>
        <xdr:sp macro="" textlink="">
          <xdr:nvSpPr>
            <xdr:cNvPr id="5183" name="CommandButton11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4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428624</xdr:colOff>
      <xdr:row>9</xdr:row>
      <xdr:rowOff>58209</xdr:rowOff>
    </xdr:from>
    <xdr:to>
      <xdr:col>23</xdr:col>
      <xdr:colOff>86966</xdr:colOff>
      <xdr:row>13</xdr:row>
      <xdr:rowOff>92604</xdr:rowOff>
    </xdr:to>
    <xdr:pic macro="[0]!orange">
      <xdr:nvPicPr>
        <xdr:cNvPr id="10" name="Image 9" descr="Orange Money Sénégal – Applications sur Google Play">
          <a:extLst>
            <a:ext uri="{FF2B5EF4-FFF2-40B4-BE49-F238E27FC236}">
              <a16:creationId xmlns:a16="http://schemas.microsoft.com/office/drawing/2014/main" id="{F7554759-48BD-32D8-8B9B-0D0803ADF5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9896" b="89583" l="490" r="89706">
                      <a14:foregroundMark x1="40196" y1="45833" x2="33824" y2="47917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39562" y="2090209"/>
          <a:ext cx="1039467" cy="9868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63502</xdr:colOff>
      <xdr:row>9</xdr:row>
      <xdr:rowOff>137584</xdr:rowOff>
    </xdr:from>
    <xdr:to>
      <xdr:col>21</xdr:col>
      <xdr:colOff>165812</xdr:colOff>
      <xdr:row>13</xdr:row>
      <xdr:rowOff>7938</xdr:rowOff>
    </xdr:to>
    <xdr:pic macro="[0]!Wave">
      <xdr:nvPicPr>
        <xdr:cNvPr id="13" name="Image 12" descr="Wave | We Connect Farmers">
          <a:extLst>
            <a:ext uri="{FF2B5EF4-FFF2-40B4-BE49-F238E27FC236}">
              <a16:creationId xmlns:a16="http://schemas.microsoft.com/office/drawing/2014/main" id="{E16BC5E3-A2B2-4081-AD40-A918EB7D19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51585" y="2169584"/>
          <a:ext cx="877539" cy="825499"/>
        </a:xfrm>
        <a:prstGeom prst="ellipse">
          <a:avLst/>
        </a:prstGeom>
        <a:ln w="3175" cap="rnd">
          <a:solidFill>
            <a:srgbClr val="333333"/>
          </a:solidFill>
        </a:ln>
        <a:effectLst/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 prst="coolSlant"/>
          <a:contourClr>
            <a:srgbClr val="333333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441664</xdr:colOff>
      <xdr:row>15</xdr:row>
      <xdr:rowOff>52917</xdr:rowOff>
    </xdr:from>
    <xdr:to>
      <xdr:col>23</xdr:col>
      <xdr:colOff>39686</xdr:colOff>
      <xdr:row>16</xdr:row>
      <xdr:rowOff>183186</xdr:rowOff>
    </xdr:to>
    <xdr:pic macro="[0]!VISA">
      <xdr:nvPicPr>
        <xdr:cNvPr id="14" name="Image 13" descr="Logo CB à télécharger gratuitement pour site ecommerce">
          <a:extLst>
            <a:ext uri="{FF2B5EF4-FFF2-40B4-BE49-F238E27FC236}">
              <a16:creationId xmlns:a16="http://schemas.microsoft.com/office/drawing/2014/main" id="{302D635A-6DF4-EA4B-EC86-B272105A83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2602" y="3331105"/>
          <a:ext cx="979147" cy="3683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30997</xdr:colOff>
      <xdr:row>14</xdr:row>
      <xdr:rowOff>63499</xdr:rowOff>
    </xdr:from>
    <xdr:to>
      <xdr:col>21</xdr:col>
      <xdr:colOff>350838</xdr:colOff>
      <xdr:row>18</xdr:row>
      <xdr:rowOff>16402</xdr:rowOff>
    </xdr:to>
    <xdr:pic macro="[0]!MasterCard">
      <xdr:nvPicPr>
        <xdr:cNvPr id="15" name="Image 14" descr="Logo CB à télécharger gratuitement pour site ecommerce">
          <a:extLst>
            <a:ext uri="{FF2B5EF4-FFF2-40B4-BE49-F238E27FC236}">
              <a16:creationId xmlns:a16="http://schemas.microsoft.com/office/drawing/2014/main" id="{CCF95ACF-6F81-7290-DF3D-BA65807802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19080" y="3100916"/>
          <a:ext cx="1095070" cy="8233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158749</xdr:colOff>
      <xdr:row>17</xdr:row>
      <xdr:rowOff>189656</xdr:rowOff>
    </xdr:from>
    <xdr:to>
      <xdr:col>22</xdr:col>
      <xdr:colOff>758825</xdr:colOff>
      <xdr:row>22</xdr:row>
      <xdr:rowOff>38102</xdr:rowOff>
    </xdr:to>
    <xdr:pic macro="[0]!Espèce">
      <xdr:nvPicPr>
        <xdr:cNvPr id="16" name="Image 15" descr="Icônes d'ordinateur Paiement en espèces, acheter, divers, texte png | PNGEgg">
          <a:extLst>
            <a:ext uri="{FF2B5EF4-FFF2-40B4-BE49-F238E27FC236}">
              <a16:creationId xmlns:a16="http://schemas.microsoft.com/office/drawing/2014/main" id="{1FD18733-D8A3-8ABF-76EC-9B62743616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ackgroundRemoval t="1183" b="98817" l="9732" r="89933">
                      <a14:foregroundMark x1="30872" y1="63905" x2="31879" y2="66864"/>
                      <a14:foregroundMark x1="50336" y1="20710" x2="50671" y2="22485"/>
                      <a14:foregroundMark x1="58725" y1="19527" x2="58725" y2="21893"/>
                      <a14:foregroundMark x1="60067" y1="33136" x2="59060" y2="33136"/>
                      <a14:foregroundMark x1="61409" y1="39053" x2="61409" y2="41420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82312" y="3904406"/>
          <a:ext cx="1687513" cy="9596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684989</xdr:colOff>
      <xdr:row>19</xdr:row>
      <xdr:rowOff>31750</xdr:rowOff>
    </xdr:from>
    <xdr:to>
      <xdr:col>23</xdr:col>
      <xdr:colOff>396888</xdr:colOff>
      <xdr:row>22</xdr:row>
      <xdr:rowOff>142873</xdr:rowOff>
    </xdr:to>
    <xdr:pic macro="[0]!Calculatrice">
      <xdr:nvPicPr>
        <xdr:cNvPr id="12" name="Image 11">
          <a:extLst>
            <a:ext uri="{FF2B5EF4-FFF2-40B4-BE49-F238E27FC236}">
              <a16:creationId xmlns:a16="http://schemas.microsoft.com/office/drawing/2014/main" id="{830C6A87-59F2-4A21-8238-B355A2DED92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 cstate="print">
          <a:biLevel thresh="75000"/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2142" t="15970" r="51965" b="28829"/>
        <a:stretch/>
      </xdr:blipFill>
      <xdr:spPr>
        <a:xfrm>
          <a:off x="12281677" y="3984625"/>
          <a:ext cx="521524" cy="841373"/>
        </a:xfrm>
        <a:prstGeom prst="rect">
          <a:avLst/>
        </a:prstGeom>
        <a:effectLst>
          <a:glow rad="228600">
            <a:schemeClr val="accent1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14300" prst="artDeco"/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26</xdr:row>
          <xdr:rowOff>161925</xdr:rowOff>
        </xdr:from>
        <xdr:to>
          <xdr:col>8</xdr:col>
          <xdr:colOff>790575</xdr:colOff>
          <xdr:row>28</xdr:row>
          <xdr:rowOff>57150</xdr:rowOff>
        </xdr:to>
        <xdr:sp macro="" textlink="">
          <xdr:nvSpPr>
            <xdr:cNvPr id="5184" name="CommandButton1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4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611187</xdr:colOff>
      <xdr:row>8</xdr:row>
      <xdr:rowOff>23816</xdr:rowOff>
    </xdr:from>
    <xdr:to>
      <xdr:col>5</xdr:col>
      <xdr:colOff>531813</xdr:colOff>
      <xdr:row>8</xdr:row>
      <xdr:rowOff>301625</xdr:rowOff>
    </xdr:to>
    <xdr:sp macro="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C8D1213C-2A32-8F4C-4A80-A8F412C8379C}"/>
            </a:ext>
          </a:extLst>
        </xdr:cNvPr>
        <xdr:cNvSpPr/>
      </xdr:nvSpPr>
      <xdr:spPr>
        <a:xfrm flipH="1">
          <a:off x="2309812" y="1389066"/>
          <a:ext cx="1444626" cy="277809"/>
        </a:xfrm>
        <a:prstGeom prst="roundRect">
          <a:avLst/>
        </a:prstGeom>
        <a:noFill/>
        <a:ln>
          <a:noFill/>
        </a:ln>
        <a:effectLst/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fr-FR" sz="1600" b="1"/>
        </a:p>
      </xdr:txBody>
    </xdr:sp>
    <xdr:clientData/>
  </xdr:twoCellAnchor>
  <xdr:twoCellAnchor editAs="oneCell">
    <xdr:from>
      <xdr:col>22</xdr:col>
      <xdr:colOff>658813</xdr:colOff>
      <xdr:row>23</xdr:row>
      <xdr:rowOff>145318</xdr:rowOff>
    </xdr:from>
    <xdr:to>
      <xdr:col>24</xdr:col>
      <xdr:colOff>178362</xdr:colOff>
      <xdr:row>27</xdr:row>
      <xdr:rowOff>71708</xdr:rowOff>
    </xdr:to>
    <xdr:pic macro="[0]!Mytime">
      <xdr:nvPicPr>
        <xdr:cNvPr id="17" name="Image 16">
          <a:extLst>
            <a:ext uri="{FF2B5EF4-FFF2-40B4-BE49-F238E27FC236}">
              <a16:creationId xmlns:a16="http://schemas.microsoft.com/office/drawing/2014/main" id="{55F7DBEC-414D-4845-B306-92520DECD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ackgroundRemoval t="10000" b="90000" l="10000" r="90000">
                      <a14:foregroundMark x1="48333" y1="46111" x2="48333" y2="61944"/>
                      <a14:foregroundMark x1="49722" y1="26389" x2="48889" y2="344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5188" y="5082443"/>
          <a:ext cx="805424" cy="73601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1266824</xdr:colOff>
      <xdr:row>5</xdr:row>
      <xdr:rowOff>104775</xdr:rowOff>
    </xdr:from>
    <xdr:to>
      <xdr:col>13</xdr:col>
      <xdr:colOff>457243</xdr:colOff>
      <xdr:row>23</xdr:row>
      <xdr:rowOff>28575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9E679BE7-0602-4279-9E4C-A32726ACB6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48333" y1="46111" x2="48333" y2="61944"/>
                      <a14:foregroundMark x1="49722" y1="26389" x2="48889" y2="344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38824" y="1057275"/>
          <a:ext cx="4200569" cy="3838575"/>
        </a:xfrm>
        <a:prstGeom prst="rect">
          <a:avLst/>
        </a:prstGeom>
      </xdr:spPr>
    </xdr:pic>
    <xdr:clientData/>
  </xdr:twoCellAnchor>
  <xdr:twoCellAnchor>
    <xdr:from>
      <xdr:col>5</xdr:col>
      <xdr:colOff>742951</xdr:colOff>
      <xdr:row>23</xdr:row>
      <xdr:rowOff>46875</xdr:rowOff>
    </xdr:from>
    <xdr:to>
      <xdr:col>7</xdr:col>
      <xdr:colOff>38101</xdr:colOff>
      <xdr:row>25</xdr:row>
      <xdr:rowOff>142126</xdr:rowOff>
    </xdr:to>
    <xdr:sp macro="[0]!debu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DC60D60D-2F42-4785-B34C-F5B815259F6B}"/>
            </a:ext>
          </a:extLst>
        </xdr:cNvPr>
        <xdr:cNvSpPr/>
      </xdr:nvSpPr>
      <xdr:spPr>
        <a:xfrm>
          <a:off x="4552951" y="4914150"/>
          <a:ext cx="1371600" cy="476251"/>
        </a:xfrm>
        <a:prstGeom prst="roundRect">
          <a:avLst/>
        </a:prstGeom>
        <a:solidFill>
          <a:srgbClr val="00B050"/>
        </a:solidFill>
        <a:ln w="19050">
          <a:solidFill>
            <a:schemeClr val="tx1"/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000" b="1" kern="1200">
              <a:solidFill>
                <a:schemeClr val="bg1"/>
              </a:solidFill>
              <a:latin typeface="Aptos Narrow" panose="020B0004020202020204" pitchFamily="34" charset="0"/>
            </a:rPr>
            <a:t>Arrivé</a:t>
          </a:r>
          <a:endParaRPr lang="fr-FR" sz="1600" b="1" kern="1200">
            <a:solidFill>
              <a:schemeClr val="bg1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7</xdr:col>
      <xdr:colOff>219075</xdr:colOff>
      <xdr:row>27</xdr:row>
      <xdr:rowOff>55342</xdr:rowOff>
    </xdr:from>
    <xdr:to>
      <xdr:col>8</xdr:col>
      <xdr:colOff>1314450</xdr:colOff>
      <xdr:row>29</xdr:row>
      <xdr:rowOff>125193</xdr:rowOff>
    </xdr:to>
    <xdr:sp macro="[0]!Pause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C89D35E2-C8CC-44E3-99FD-CAAA97C44B6B}"/>
            </a:ext>
          </a:extLst>
        </xdr:cNvPr>
        <xdr:cNvSpPr/>
      </xdr:nvSpPr>
      <xdr:spPr>
        <a:xfrm>
          <a:off x="6105525" y="5675092"/>
          <a:ext cx="1333500" cy="450851"/>
        </a:xfrm>
        <a:prstGeom prst="roundRect">
          <a:avLst/>
        </a:prstGeom>
        <a:solidFill>
          <a:srgbClr val="0070C0"/>
        </a:solidFill>
        <a:ln w="19050">
          <a:solidFill>
            <a:schemeClr val="tx1"/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000" b="1" kern="1200">
              <a:latin typeface="Aptos Narrow" panose="020B0004020202020204" pitchFamily="34" charset="0"/>
            </a:rPr>
            <a:t>Pause</a:t>
          </a:r>
          <a:endParaRPr lang="fr-FR" sz="2400" b="1" kern="1200"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11</xdr:col>
      <xdr:colOff>4232</xdr:colOff>
      <xdr:row>27</xdr:row>
      <xdr:rowOff>46877</xdr:rowOff>
    </xdr:from>
    <xdr:to>
      <xdr:col>12</xdr:col>
      <xdr:colOff>38100</xdr:colOff>
      <xdr:row>29</xdr:row>
      <xdr:rowOff>123825</xdr:rowOff>
    </xdr:to>
    <xdr:sp macro="[0]!Reprendre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6E8E2F5B-7CD3-4635-A55C-2D37CD5D1736}"/>
            </a:ext>
          </a:extLst>
        </xdr:cNvPr>
        <xdr:cNvSpPr/>
      </xdr:nvSpPr>
      <xdr:spPr>
        <a:xfrm>
          <a:off x="8024282" y="5666627"/>
          <a:ext cx="1405468" cy="457948"/>
        </a:xfrm>
        <a:prstGeom prst="roundRect">
          <a:avLst/>
        </a:prstGeom>
        <a:solidFill>
          <a:srgbClr val="FFC000"/>
        </a:solidFill>
        <a:ln w="19050">
          <a:solidFill>
            <a:schemeClr val="tx1"/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000" b="1" kern="1200">
              <a:solidFill>
                <a:schemeClr val="tx1">
                  <a:lumMod val="95000"/>
                  <a:lumOff val="5000"/>
                </a:schemeClr>
              </a:solidFill>
              <a:latin typeface="Aptos Display" panose="020B0004020202020204" pitchFamily="34" charset="0"/>
            </a:rPr>
            <a:t>Reprendre</a:t>
          </a:r>
        </a:p>
      </xdr:txBody>
    </xdr:sp>
    <xdr:clientData/>
  </xdr:twoCellAnchor>
  <xdr:twoCellAnchor>
    <xdr:from>
      <xdr:col>13</xdr:col>
      <xdr:colOff>20109</xdr:colOff>
      <xdr:row>23</xdr:row>
      <xdr:rowOff>58516</xdr:rowOff>
    </xdr:from>
    <xdr:to>
      <xdr:col>14</xdr:col>
      <xdr:colOff>9525</xdr:colOff>
      <xdr:row>25</xdr:row>
      <xdr:rowOff>141067</xdr:rowOff>
    </xdr:to>
    <xdr:sp macro="[0]!fin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1D827C1C-49A4-4096-9F42-89FF0632BF37}"/>
            </a:ext>
          </a:extLst>
        </xdr:cNvPr>
        <xdr:cNvSpPr/>
      </xdr:nvSpPr>
      <xdr:spPr>
        <a:xfrm>
          <a:off x="9602259" y="4916266"/>
          <a:ext cx="1332441" cy="463551"/>
        </a:xfrm>
        <a:prstGeom prst="roundRect">
          <a:avLst/>
        </a:prstGeom>
        <a:solidFill>
          <a:srgbClr val="FF0000"/>
        </a:solidFill>
        <a:ln w="19050">
          <a:solidFill>
            <a:schemeClr val="tx1"/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000" b="1" kern="1200">
              <a:latin typeface="Aptos Display" panose="020B0004020202020204" pitchFamily="34" charset="0"/>
            </a:rPr>
            <a:t>Départ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400050</xdr:colOff>
          <xdr:row>25</xdr:row>
          <xdr:rowOff>28575</xdr:rowOff>
        </xdr:from>
        <xdr:to>
          <xdr:col>10</xdr:col>
          <xdr:colOff>1047750</xdr:colOff>
          <xdr:row>27</xdr:row>
          <xdr:rowOff>104775</xdr:rowOff>
        </xdr:to>
        <xdr:sp macro="" textlink="">
          <xdr:nvSpPr>
            <xdr:cNvPr id="39937" name="CommandButton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6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114302</xdr:colOff>
      <xdr:row>3</xdr:row>
      <xdr:rowOff>28576</xdr:rowOff>
    </xdr:from>
    <xdr:to>
      <xdr:col>12</xdr:col>
      <xdr:colOff>781050</xdr:colOff>
      <xdr:row>5</xdr:row>
      <xdr:rowOff>161925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9BCDFC35-01B8-24BF-6519-90E3A0E3E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91327" y="638176"/>
          <a:ext cx="3238498" cy="523874"/>
        </a:xfrm>
        <a:prstGeom prst="rect">
          <a:avLst/>
        </a:prstGeom>
        <a:effectLst>
          <a:glow rad="228600">
            <a:schemeClr val="accent2">
              <a:satMod val="175000"/>
              <a:alpha val="40000"/>
            </a:schemeClr>
          </a:glo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1</xdr:row>
          <xdr:rowOff>171450</xdr:rowOff>
        </xdr:from>
        <xdr:to>
          <xdr:col>3</xdr:col>
          <xdr:colOff>361950</xdr:colOff>
          <xdr:row>5</xdr:row>
          <xdr:rowOff>57150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6</xdr:row>
          <xdr:rowOff>133350</xdr:rowOff>
        </xdr:from>
        <xdr:to>
          <xdr:col>3</xdr:col>
          <xdr:colOff>428625</xdr:colOff>
          <xdr:row>10</xdr:row>
          <xdr:rowOff>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8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2130138</xdr:colOff>
      <xdr:row>7</xdr:row>
      <xdr:rowOff>155863</xdr:rowOff>
    </xdr:from>
    <xdr:to>
      <xdr:col>9</xdr:col>
      <xdr:colOff>406977</xdr:colOff>
      <xdr:row>29</xdr:row>
      <xdr:rowOff>83878</xdr:rowOff>
    </xdr:to>
    <xdr:pic>
      <xdr:nvPicPr>
        <xdr:cNvPr id="22" name="Image 21" descr="Hamburger PNG">
          <a:extLst>
            <a:ext uri="{FF2B5EF4-FFF2-40B4-BE49-F238E27FC236}">
              <a16:creationId xmlns:a16="http://schemas.microsoft.com/office/drawing/2014/main" id="{F8AE7A1A-2189-4415-BC39-CD5D8B0675C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96" b="96712" l="0" r="89451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r="17605"/>
        <a:stretch/>
      </xdr:blipFill>
      <xdr:spPr bwMode="auto">
        <a:xfrm>
          <a:off x="2935433" y="2407227"/>
          <a:ext cx="5256067" cy="4136333"/>
        </a:xfrm>
        <a:prstGeom prst="rect">
          <a:avLst/>
        </a:prstGeom>
        <a:noFill/>
        <a:ln>
          <a:noFill/>
        </a:ln>
        <a:effectLst/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17318</xdr:colOff>
      <xdr:row>2</xdr:row>
      <xdr:rowOff>43297</xdr:rowOff>
    </xdr:from>
    <xdr:to>
      <xdr:col>6</xdr:col>
      <xdr:colOff>112568</xdr:colOff>
      <xdr:row>5</xdr:row>
      <xdr:rowOff>173183</xdr:rowOff>
    </xdr:to>
    <xdr:sp macro="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B000280B-8248-4101-B5CB-5E85947A9268}"/>
            </a:ext>
          </a:extLst>
        </xdr:cNvPr>
        <xdr:cNvSpPr/>
      </xdr:nvSpPr>
      <xdr:spPr>
        <a:xfrm>
          <a:off x="17318" y="926524"/>
          <a:ext cx="5628409" cy="1117023"/>
        </a:xfrm>
        <a:prstGeom prst="roundRect">
          <a:avLst/>
        </a:prstGeom>
        <a:effectLst>
          <a:glow rad="228600">
            <a:schemeClr val="accent4">
              <a:satMod val="175000"/>
              <a:alpha val="40000"/>
            </a:schemeClr>
          </a:glow>
          <a:reflection blurRad="6350" stA="52000" endA="300" endPos="35000" dir="5400000" sy="-100000" algn="bl" rotWithShape="0"/>
        </a:effectLst>
        <a:scene3d>
          <a:camera prst="perspectiveRelaxedModerately"/>
          <a:lightRig rig="threePt" dir="t"/>
        </a:scene3d>
        <a:sp3d>
          <a:bevelT w="114300" prst="hardEdg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p3d extrusionH="57150">
            <a:bevelT w="57150" h="38100" prst="hardEdge"/>
          </a:sp3d>
        </a:bodyPr>
        <a:lstStyle/>
        <a:p>
          <a:pPr algn="ctr"/>
          <a:endParaRPr lang="fr-FR" sz="3600" b="1">
            <a:effectLst>
              <a:glow rad="228600">
                <a:schemeClr val="accent4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3</xdr:col>
      <xdr:colOff>1108364</xdr:colOff>
      <xdr:row>0</xdr:row>
      <xdr:rowOff>134215</xdr:rowOff>
    </xdr:from>
    <xdr:to>
      <xdr:col>7</xdr:col>
      <xdr:colOff>408709</xdr:colOff>
      <xdr:row>2</xdr:row>
      <xdr:rowOff>38965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2C7E88F-199C-4F02-8582-2D07A51BCAF2}"/>
            </a:ext>
          </a:extLst>
        </xdr:cNvPr>
        <xdr:cNvSpPr txBox="1"/>
      </xdr:nvSpPr>
      <xdr:spPr>
        <a:xfrm>
          <a:off x="4139046" y="134215"/>
          <a:ext cx="2140527" cy="787977"/>
        </a:xfrm>
        <a:prstGeom prst="rect">
          <a:avLst/>
        </a:prstGeom>
        <a:solidFill>
          <a:schemeClr val="tx1"/>
        </a:solidFill>
        <a:ln w="9525" cmpd="sng">
          <a:noFill/>
        </a:ln>
        <a:effectLst>
          <a:glow rad="228600">
            <a:schemeClr val="accent4">
              <a:satMod val="175000"/>
              <a:alpha val="4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6000" b="1">
              <a:solidFill>
                <a:srgbClr val="FFC000"/>
              </a:solidFill>
            </a:rPr>
            <a:t>FOOD</a:t>
          </a:r>
        </a:p>
      </xdr:txBody>
    </xdr:sp>
    <xdr:clientData/>
  </xdr:twoCellAnchor>
  <xdr:twoCellAnchor>
    <xdr:from>
      <xdr:col>8</xdr:col>
      <xdr:colOff>683203</xdr:colOff>
      <xdr:row>0</xdr:row>
      <xdr:rowOff>125557</xdr:rowOff>
    </xdr:from>
    <xdr:to>
      <xdr:col>10</xdr:col>
      <xdr:colOff>952500</xdr:colOff>
      <xdr:row>2</xdr:row>
      <xdr:rowOff>30307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25FB23E9-F402-4DFE-BBD6-28E6D0CA4324}"/>
            </a:ext>
          </a:extLst>
        </xdr:cNvPr>
        <xdr:cNvSpPr txBox="1"/>
      </xdr:nvSpPr>
      <xdr:spPr>
        <a:xfrm>
          <a:off x="7480589" y="125557"/>
          <a:ext cx="2434070" cy="787977"/>
        </a:xfrm>
        <a:prstGeom prst="rect">
          <a:avLst/>
        </a:prstGeom>
        <a:solidFill>
          <a:schemeClr val="tx1"/>
        </a:solidFill>
        <a:ln w="9525" cmpd="sng">
          <a:noFill/>
        </a:ln>
        <a:effectLst>
          <a:glow rad="228600">
            <a:schemeClr val="accent4">
              <a:satMod val="175000"/>
              <a:alpha val="4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6000" b="1">
              <a:solidFill>
                <a:srgbClr val="FFC000"/>
              </a:solidFill>
            </a:rPr>
            <a:t>RAVI</a:t>
          </a:r>
          <a:r>
            <a:rPr lang="fr-FR" sz="6000" b="1" baseline="0">
              <a:solidFill>
                <a:srgbClr val="FFC000"/>
              </a:solidFill>
            </a:rPr>
            <a:t>.D</a:t>
          </a:r>
          <a:endParaRPr lang="fr-FR" sz="6000" b="1">
            <a:solidFill>
              <a:srgbClr val="FFC000"/>
            </a:solidFill>
          </a:endParaRPr>
        </a:p>
      </xdr:txBody>
    </xdr:sp>
    <xdr:clientData/>
  </xdr:twoCellAnchor>
  <xdr:twoCellAnchor>
    <xdr:from>
      <xdr:col>7</xdr:col>
      <xdr:colOff>484909</xdr:colOff>
      <xdr:row>0</xdr:row>
      <xdr:rowOff>126421</xdr:rowOff>
    </xdr:from>
    <xdr:to>
      <xdr:col>8</xdr:col>
      <xdr:colOff>631249</xdr:colOff>
      <xdr:row>2</xdr:row>
      <xdr:rowOff>31171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57592384-348C-4156-91FD-19DC09BF0D8F}"/>
            </a:ext>
          </a:extLst>
        </xdr:cNvPr>
        <xdr:cNvSpPr txBox="1"/>
      </xdr:nvSpPr>
      <xdr:spPr>
        <a:xfrm>
          <a:off x="6355773" y="126421"/>
          <a:ext cx="1072862" cy="787977"/>
        </a:xfrm>
        <a:prstGeom prst="rect">
          <a:avLst/>
        </a:prstGeom>
        <a:solidFill>
          <a:srgbClr val="FFC000"/>
        </a:solidFill>
        <a:ln w="9525" cmpd="sng">
          <a:noFill/>
        </a:ln>
        <a:effectLst>
          <a:glow rad="228600">
            <a:schemeClr val="accent2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6000" b="1"/>
            <a:t>B</a:t>
          </a:r>
          <a:r>
            <a:rPr lang="fr-FR" sz="6000" b="1">
              <a:solidFill>
                <a:srgbClr val="FFC000"/>
              </a:solidFill>
            </a:rPr>
            <a:t>Y</a:t>
          </a:r>
        </a:p>
      </xdr:txBody>
    </xdr:sp>
    <xdr:clientData/>
  </xdr:twoCellAnchor>
  <xdr:twoCellAnchor editAs="oneCell">
    <xdr:from>
      <xdr:col>8</xdr:col>
      <xdr:colOff>228264</xdr:colOff>
      <xdr:row>1</xdr:row>
      <xdr:rowOff>517</xdr:rowOff>
    </xdr:from>
    <xdr:to>
      <xdr:col>8</xdr:col>
      <xdr:colOff>380633</xdr:colOff>
      <xdr:row>2</xdr:row>
      <xdr:rowOff>11523</xdr:rowOff>
    </xdr:to>
    <xdr:pic>
      <xdr:nvPicPr>
        <xdr:cNvPr id="7" name="Image 6" descr="Fourchette Titane Titane - Fourchette - Skitsch">
          <a:extLst>
            <a:ext uri="{FF2B5EF4-FFF2-40B4-BE49-F238E27FC236}">
              <a16:creationId xmlns:a16="http://schemas.microsoft.com/office/drawing/2014/main" id="{1E9C5D52-CD16-47DE-8BEF-B130195B57A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807" b="98655" l="41667" r="5339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40348" r="45061"/>
        <a:stretch/>
      </xdr:blipFill>
      <xdr:spPr bwMode="auto">
        <a:xfrm rot="20392910">
          <a:off x="7025650" y="191017"/>
          <a:ext cx="152369" cy="7037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256156</xdr:colOff>
      <xdr:row>0</xdr:row>
      <xdr:rowOff>154811</xdr:rowOff>
    </xdr:from>
    <xdr:to>
      <xdr:col>8</xdr:col>
      <xdr:colOff>417859</xdr:colOff>
      <xdr:row>2</xdr:row>
      <xdr:rowOff>16218</xdr:rowOff>
    </xdr:to>
    <xdr:pic>
      <xdr:nvPicPr>
        <xdr:cNvPr id="8" name="Image 7" descr="Fourchette Titane Titane - Fourchette - Skitsch">
          <a:extLst>
            <a:ext uri="{FF2B5EF4-FFF2-40B4-BE49-F238E27FC236}">
              <a16:creationId xmlns:a16="http://schemas.microsoft.com/office/drawing/2014/main" id="{006D51D5-1F83-42C7-9102-2DCB993DEE5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807" b="98655" l="41667" r="5339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40348" r="45061"/>
        <a:stretch/>
      </xdr:blipFill>
      <xdr:spPr bwMode="auto">
        <a:xfrm rot="1186056">
          <a:off x="7053542" y="154811"/>
          <a:ext cx="161703" cy="7446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14</xdr:row>
          <xdr:rowOff>95250</xdr:rowOff>
        </xdr:from>
        <xdr:to>
          <xdr:col>14</xdr:col>
          <xdr:colOff>952500</xdr:colOff>
          <xdr:row>16</xdr:row>
          <xdr:rowOff>85725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9</xdr:row>
          <xdr:rowOff>123825</xdr:rowOff>
        </xdr:from>
        <xdr:to>
          <xdr:col>15</xdr:col>
          <xdr:colOff>180975</xdr:colOff>
          <xdr:row>12</xdr:row>
          <xdr:rowOff>85725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891886</xdr:colOff>
      <xdr:row>2</xdr:row>
      <xdr:rowOff>69273</xdr:rowOff>
    </xdr:from>
    <xdr:to>
      <xdr:col>16</xdr:col>
      <xdr:colOff>346364</xdr:colOff>
      <xdr:row>5</xdr:row>
      <xdr:rowOff>168852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7B481D4E-9A53-452B-AF63-35F25F3FCFDB}"/>
            </a:ext>
          </a:extLst>
        </xdr:cNvPr>
        <xdr:cNvSpPr/>
      </xdr:nvSpPr>
      <xdr:spPr>
        <a:xfrm>
          <a:off x="8676409" y="952500"/>
          <a:ext cx="5411932" cy="1086716"/>
        </a:xfrm>
        <a:prstGeom prst="roundRect">
          <a:avLst/>
        </a:prstGeom>
        <a:effectLst>
          <a:glow rad="228600">
            <a:schemeClr val="accent4">
              <a:satMod val="175000"/>
              <a:alpha val="40000"/>
            </a:schemeClr>
          </a:glow>
          <a:reflection blurRad="6350" stA="52000" endA="300" endPos="35000" dir="5400000" sy="-100000" algn="bl" rotWithShape="0"/>
        </a:effectLst>
        <a:scene3d>
          <a:camera prst="perspectiveRelaxedModerately"/>
          <a:lightRig rig="threePt" dir="t"/>
        </a:scene3d>
        <a:sp3d>
          <a:bevelT w="114300" prst="hardEdg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p3d extrusionH="57150">
            <a:bevelT w="57150" h="38100" prst="hardEdge"/>
          </a:sp3d>
        </a:bodyPr>
        <a:lstStyle/>
        <a:p>
          <a:pPr algn="ctr"/>
          <a:endParaRPr lang="fr-FR" sz="3600" b="1">
            <a:effectLst>
              <a:glow rad="228600">
                <a:schemeClr val="accent4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 editAs="oneCell">
    <xdr:from>
      <xdr:col>14</xdr:col>
      <xdr:colOff>633753</xdr:colOff>
      <xdr:row>26</xdr:row>
      <xdr:rowOff>76457</xdr:rowOff>
    </xdr:from>
    <xdr:to>
      <xdr:col>15</xdr:col>
      <xdr:colOff>206171</xdr:colOff>
      <xdr:row>31</xdr:row>
      <xdr:rowOff>59934</xdr:rowOff>
    </xdr:to>
    <xdr:pic macro="[0]!Calculatrice">
      <xdr:nvPicPr>
        <xdr:cNvPr id="14" name="Image 13">
          <a:extLst>
            <a:ext uri="{FF2B5EF4-FFF2-40B4-BE49-F238E27FC236}">
              <a16:creationId xmlns:a16="http://schemas.microsoft.com/office/drawing/2014/main" id="{A3ADEB3F-ECCC-4766-A3F3-B1ADEDE0B3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biLevel thresh="75000"/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2142" t="15970" r="51965" b="28829"/>
        <a:stretch/>
      </xdr:blipFill>
      <xdr:spPr>
        <a:xfrm>
          <a:off x="13330578" y="5981957"/>
          <a:ext cx="582068" cy="946368"/>
        </a:xfrm>
        <a:prstGeom prst="rect">
          <a:avLst/>
        </a:prstGeom>
        <a:effectLst>
          <a:glow rad="228600">
            <a:schemeClr val="accent1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14300" prst="artDeco"/>
        </a:sp3d>
      </xdr:spPr>
    </xdr:pic>
    <xdr:clientData/>
  </xdr:twoCellAnchor>
  <xdr:twoCellAnchor>
    <xdr:from>
      <xdr:col>1</xdr:col>
      <xdr:colOff>11904</xdr:colOff>
      <xdr:row>8</xdr:row>
      <xdr:rowOff>0</xdr:rowOff>
    </xdr:from>
    <xdr:to>
      <xdr:col>4</xdr:col>
      <xdr:colOff>166686</xdr:colOff>
      <xdr:row>31</xdr:row>
      <xdr:rowOff>1928812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2A761837-69BA-4313-B142-C1F9AE27D5D5}"/>
            </a:ext>
          </a:extLst>
        </xdr:cNvPr>
        <xdr:cNvSpPr/>
      </xdr:nvSpPr>
      <xdr:spPr>
        <a:xfrm>
          <a:off x="631029" y="2457450"/>
          <a:ext cx="3812382" cy="6348412"/>
        </a:xfrm>
        <a:prstGeom prst="rect">
          <a:avLst/>
        </a:prstGeom>
        <a:noFill/>
        <a:ln w="3175">
          <a:solidFill>
            <a:srgbClr val="FFC000"/>
          </a:solidFill>
        </a:ln>
        <a:effectLst>
          <a:glow rad="1016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</xdr:col>
      <xdr:colOff>939081</xdr:colOff>
      <xdr:row>11</xdr:row>
      <xdr:rowOff>117549</xdr:rowOff>
    </xdr:from>
    <xdr:to>
      <xdr:col>2</xdr:col>
      <xdr:colOff>1519477</xdr:colOff>
      <xdr:row>13</xdr:row>
      <xdr:rowOff>103910</xdr:rowOff>
    </xdr:to>
    <xdr:pic>
      <xdr:nvPicPr>
        <xdr:cNvPr id="16" name="Image 15" descr="La Pizza Reine">
          <a:extLst>
            <a:ext uri="{FF2B5EF4-FFF2-40B4-BE49-F238E27FC236}">
              <a16:creationId xmlns:a16="http://schemas.microsoft.com/office/drawing/2014/main" id="{78788BC8-CD26-48FD-9EED-3491512E8BE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9041" b="92251" l="13886" r="84531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4166" t="9395" r="15278" b="8350"/>
        <a:stretch/>
      </xdr:blipFill>
      <xdr:spPr bwMode="auto">
        <a:xfrm>
          <a:off x="1744376" y="3260799"/>
          <a:ext cx="580396" cy="3760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1186297</xdr:colOff>
      <xdr:row>20</xdr:row>
      <xdr:rowOff>69271</xdr:rowOff>
    </xdr:from>
    <xdr:to>
      <xdr:col>2</xdr:col>
      <xdr:colOff>2039139</xdr:colOff>
      <xdr:row>24</xdr:row>
      <xdr:rowOff>43296</xdr:rowOff>
    </xdr:to>
    <xdr:pic>
      <xdr:nvPicPr>
        <xdr:cNvPr id="17" name="Image 16" descr="Résultat d’images pour PIZZA MARGHERITA">
          <a:extLst>
            <a:ext uri="{FF2B5EF4-FFF2-40B4-BE49-F238E27FC236}">
              <a16:creationId xmlns:a16="http://schemas.microsoft.com/office/drawing/2014/main" id="{A39B7333-E6F0-4DC2-A903-DA99D115A1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ackgroundRemoval t="9195" b="89080" l="0" r="98876">
                      <a14:foregroundMark x1="83146" y1="56897" x2="80337" y2="58621"/>
                      <a14:foregroundMark x1="81461" y1="51149" x2="81461" y2="55172"/>
                      <a14:foregroundMark x1="81461" y1="55172" x2="81461" y2="55172"/>
                      <a14:foregroundMark x1="8989" y1="44253" x2="19101" y2="38506"/>
                      <a14:foregroundMark x1="10112" y1="41954" x2="22472" y2="33908"/>
                      <a14:foregroundMark x1="83146" y1="56322" x2="81461" y2="4885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6397" y="4917496"/>
          <a:ext cx="852842" cy="650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848593</xdr:colOff>
      <xdr:row>15</xdr:row>
      <xdr:rowOff>190501</xdr:rowOff>
    </xdr:from>
    <xdr:to>
      <xdr:col>2</xdr:col>
      <xdr:colOff>1585622</xdr:colOff>
      <xdr:row>18</xdr:row>
      <xdr:rowOff>138546</xdr:rowOff>
    </xdr:to>
    <xdr:pic>
      <xdr:nvPicPr>
        <xdr:cNvPr id="18" name="Image 17" descr="Résultat d’images pour PIZZA ROYAL Font noir">
          <a:extLst>
            <a:ext uri="{FF2B5EF4-FFF2-40B4-BE49-F238E27FC236}">
              <a16:creationId xmlns:a16="http://schemas.microsoft.com/office/drawing/2014/main" id="{80547013-D9B6-4EF9-943A-9B32AA9AEE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ackgroundRemoval t="10000" b="90000" l="581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8693" y="4095751"/>
          <a:ext cx="737029" cy="5290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4</xdr:row>
      <xdr:rowOff>0</xdr:rowOff>
    </xdr:from>
    <xdr:to>
      <xdr:col>9</xdr:col>
      <xdr:colOff>753341</xdr:colOff>
      <xdr:row>4</xdr:row>
      <xdr:rowOff>588820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F3E8097F-4967-4B35-9ADA-14375DBE4BBD}"/>
            </a:ext>
          </a:extLst>
        </xdr:cNvPr>
        <xdr:cNvSpPr/>
      </xdr:nvSpPr>
      <xdr:spPr>
        <a:xfrm>
          <a:off x="5870864" y="1272886"/>
          <a:ext cx="2667000" cy="588820"/>
        </a:xfrm>
        <a:prstGeom prst="rect">
          <a:avLst/>
        </a:prstGeom>
        <a:noFill/>
        <a:ln w="76200">
          <a:solidFill>
            <a:schemeClr val="tx1"/>
          </a:solidFill>
        </a:ln>
        <a:effectLst>
          <a:glow rad="228600">
            <a:schemeClr val="accent2">
              <a:satMod val="175000"/>
              <a:alpha val="40000"/>
            </a:schemeClr>
          </a:glo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600" b="1"/>
        </a:p>
      </xdr:txBody>
    </xdr:sp>
    <xdr:clientData/>
  </xdr:twoCellAnchor>
  <xdr:twoCellAnchor editAs="oneCell">
    <xdr:from>
      <xdr:col>0</xdr:col>
      <xdr:colOff>268434</xdr:colOff>
      <xdr:row>1</xdr:row>
      <xdr:rowOff>311727</xdr:rowOff>
    </xdr:from>
    <xdr:to>
      <xdr:col>2</xdr:col>
      <xdr:colOff>1151661</xdr:colOff>
      <xdr:row>4</xdr:row>
      <xdr:rowOff>524446</xdr:rowOff>
    </xdr:to>
    <xdr:pic>
      <xdr:nvPicPr>
        <xdr:cNvPr id="20" name="Image 19" descr="Hamburger PNG">
          <a:extLst>
            <a:ext uri="{FF2B5EF4-FFF2-40B4-BE49-F238E27FC236}">
              <a16:creationId xmlns:a16="http://schemas.microsoft.com/office/drawing/2014/main" id="{33AC39DA-D652-F4BC-1236-C9DF3C321B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1096" b="96712" l="0" r="89451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434" y="502227"/>
          <a:ext cx="1688522" cy="12951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195698</xdr:colOff>
      <xdr:row>1</xdr:row>
      <xdr:rowOff>351559</xdr:rowOff>
    </xdr:from>
    <xdr:to>
      <xdr:col>17</xdr:col>
      <xdr:colOff>91788</xdr:colOff>
      <xdr:row>4</xdr:row>
      <xdr:rowOff>564278</xdr:rowOff>
    </xdr:to>
    <xdr:pic>
      <xdr:nvPicPr>
        <xdr:cNvPr id="21" name="Image 20" descr="Hamburger PNG">
          <a:extLst>
            <a:ext uri="{FF2B5EF4-FFF2-40B4-BE49-F238E27FC236}">
              <a16:creationId xmlns:a16="http://schemas.microsoft.com/office/drawing/2014/main" id="{489FC5C5-49FE-4E6B-A216-B6DFA25536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1096" b="96712" l="0" r="89451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21493" y="542059"/>
          <a:ext cx="1688522" cy="12951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968734</xdr:colOff>
      <xdr:row>8</xdr:row>
      <xdr:rowOff>275359</xdr:rowOff>
    </xdr:from>
    <xdr:to>
      <xdr:col>12</xdr:col>
      <xdr:colOff>915697</xdr:colOff>
      <xdr:row>18</xdr:row>
      <xdr:rowOff>8659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66BD5175-B5F6-48DE-AE92-4534D4FC5212}"/>
            </a:ext>
          </a:extLst>
        </xdr:cNvPr>
        <xdr:cNvSpPr/>
      </xdr:nvSpPr>
      <xdr:spPr>
        <a:xfrm>
          <a:off x="7766120" y="2725882"/>
          <a:ext cx="3808918" cy="1759527"/>
        </a:xfrm>
        <a:prstGeom prst="rect">
          <a:avLst/>
        </a:prstGeom>
        <a:noFill/>
        <a:ln w="3175">
          <a:solidFill>
            <a:srgbClr val="FF0000"/>
          </a:solidFill>
        </a:ln>
        <a:effectLst>
          <a:glow rad="101600">
            <a:schemeClr val="accent5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5</xdr:row>
      <xdr:rowOff>164523</xdr:rowOff>
    </xdr:from>
    <xdr:to>
      <xdr:col>8</xdr:col>
      <xdr:colOff>666750</xdr:colOff>
      <xdr:row>31</xdr:row>
      <xdr:rowOff>1831397</xdr:rowOff>
    </xdr:to>
    <xdr:pic>
      <xdr:nvPicPr>
        <xdr:cNvPr id="9" name="Image 8" descr="La Pizza Reine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2034887"/>
          <a:ext cx="7732567" cy="6663169"/>
        </a:xfrm>
        <a:prstGeom prst="rect">
          <a:avLst/>
        </a:prstGeom>
        <a:noFill/>
        <a:ln>
          <a:noFill/>
        </a:ln>
        <a:effectLst/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17318</xdr:colOff>
      <xdr:row>2</xdr:row>
      <xdr:rowOff>43297</xdr:rowOff>
    </xdr:from>
    <xdr:to>
      <xdr:col>6</xdr:col>
      <xdr:colOff>268432</xdr:colOff>
      <xdr:row>5</xdr:row>
      <xdr:rowOff>173183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7318" y="926524"/>
          <a:ext cx="5784273" cy="1099704"/>
        </a:xfrm>
        <a:prstGeom prst="roundRect">
          <a:avLst/>
        </a:prstGeom>
        <a:effectLst>
          <a:glow rad="228600">
            <a:schemeClr val="accent4">
              <a:satMod val="175000"/>
              <a:alpha val="40000"/>
            </a:schemeClr>
          </a:glow>
          <a:reflection blurRad="6350" stA="52000" endA="300" endPos="35000" dir="5400000" sy="-100000" algn="bl" rotWithShape="0"/>
        </a:effectLst>
        <a:scene3d>
          <a:camera prst="perspectiveRelaxedModerately"/>
          <a:lightRig rig="threePt" dir="t"/>
        </a:scene3d>
        <a:sp3d>
          <a:bevelT w="114300" prst="hardEdg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p3d extrusionH="57150">
            <a:bevelT w="57150" h="38100" prst="hardEdge"/>
          </a:sp3d>
        </a:bodyPr>
        <a:lstStyle/>
        <a:p>
          <a:pPr algn="ctr"/>
          <a:endParaRPr lang="fr-FR" sz="3600" b="1">
            <a:effectLst>
              <a:glow rad="228600">
                <a:schemeClr val="accent4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3</xdr:col>
      <xdr:colOff>1039091</xdr:colOff>
      <xdr:row>0</xdr:row>
      <xdr:rowOff>108238</xdr:rowOff>
    </xdr:from>
    <xdr:to>
      <xdr:col>7</xdr:col>
      <xdr:colOff>1731</xdr:colOff>
      <xdr:row>2</xdr:row>
      <xdr:rowOff>12988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4069773" y="108238"/>
          <a:ext cx="2071253" cy="787977"/>
        </a:xfrm>
        <a:prstGeom prst="rect">
          <a:avLst/>
        </a:prstGeom>
        <a:solidFill>
          <a:schemeClr val="tx1"/>
        </a:solidFill>
        <a:ln w="9525" cmpd="sng">
          <a:noFill/>
        </a:ln>
        <a:effectLst>
          <a:glow rad="228600">
            <a:schemeClr val="accent4">
              <a:satMod val="175000"/>
              <a:alpha val="4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6000" b="1">
              <a:solidFill>
                <a:srgbClr val="FFC000"/>
              </a:solidFill>
            </a:rPr>
            <a:t>FOOD</a:t>
          </a:r>
        </a:p>
      </xdr:txBody>
    </xdr:sp>
    <xdr:clientData/>
  </xdr:twoCellAnchor>
  <xdr:twoCellAnchor>
    <xdr:from>
      <xdr:col>8</xdr:col>
      <xdr:colOff>77067</xdr:colOff>
      <xdr:row>0</xdr:row>
      <xdr:rowOff>73602</xdr:rowOff>
    </xdr:from>
    <xdr:to>
      <xdr:col>10</xdr:col>
      <xdr:colOff>346364</xdr:colOff>
      <xdr:row>1</xdr:row>
      <xdr:rowOff>671079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7480590" y="73602"/>
          <a:ext cx="2434069" cy="787977"/>
        </a:xfrm>
        <a:prstGeom prst="rect">
          <a:avLst/>
        </a:prstGeom>
        <a:solidFill>
          <a:schemeClr val="tx1"/>
        </a:solidFill>
        <a:ln w="9525" cmpd="sng">
          <a:noFill/>
        </a:ln>
        <a:effectLst>
          <a:glow rad="228600">
            <a:schemeClr val="accent4">
              <a:satMod val="175000"/>
              <a:alpha val="4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6000" b="1">
              <a:solidFill>
                <a:srgbClr val="FFC000"/>
              </a:solidFill>
            </a:rPr>
            <a:t>RAVI</a:t>
          </a:r>
          <a:r>
            <a:rPr lang="fr-FR" sz="6000" b="1" baseline="0">
              <a:solidFill>
                <a:srgbClr val="FFC000"/>
              </a:solidFill>
            </a:rPr>
            <a:t>.D</a:t>
          </a:r>
          <a:endParaRPr lang="fr-FR" sz="6000" b="1">
            <a:solidFill>
              <a:srgbClr val="FFC000"/>
            </a:solidFill>
          </a:endParaRPr>
        </a:p>
      </xdr:txBody>
    </xdr:sp>
    <xdr:clientData/>
  </xdr:twoCellAnchor>
  <xdr:twoCellAnchor>
    <xdr:from>
      <xdr:col>6</xdr:col>
      <xdr:colOff>545524</xdr:colOff>
      <xdr:row>0</xdr:row>
      <xdr:rowOff>91786</xdr:rowOff>
    </xdr:from>
    <xdr:to>
      <xdr:col>8</xdr:col>
      <xdr:colOff>59749</xdr:colOff>
      <xdr:row>1</xdr:row>
      <xdr:rowOff>689263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078683" y="91786"/>
          <a:ext cx="1046884" cy="787977"/>
        </a:xfrm>
        <a:prstGeom prst="rect">
          <a:avLst/>
        </a:prstGeom>
        <a:solidFill>
          <a:srgbClr val="FFC000"/>
        </a:solidFill>
        <a:ln w="9525" cmpd="sng">
          <a:noFill/>
        </a:ln>
        <a:effectLst>
          <a:glow rad="228600">
            <a:schemeClr val="accent2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6000" b="1"/>
            <a:t>B</a:t>
          </a:r>
          <a:r>
            <a:rPr lang="fr-FR" sz="6000" b="1">
              <a:solidFill>
                <a:srgbClr val="FFC000"/>
              </a:solidFill>
            </a:rPr>
            <a:t>Y</a:t>
          </a:r>
        </a:p>
      </xdr:txBody>
    </xdr:sp>
    <xdr:clientData/>
  </xdr:twoCellAnchor>
  <xdr:twoCellAnchor editAs="oneCell">
    <xdr:from>
      <xdr:col>7</xdr:col>
      <xdr:colOff>609263</xdr:colOff>
      <xdr:row>0</xdr:row>
      <xdr:rowOff>139063</xdr:rowOff>
    </xdr:from>
    <xdr:to>
      <xdr:col>7</xdr:col>
      <xdr:colOff>761632</xdr:colOff>
      <xdr:row>1</xdr:row>
      <xdr:rowOff>652296</xdr:rowOff>
    </xdr:to>
    <xdr:pic>
      <xdr:nvPicPr>
        <xdr:cNvPr id="7" name="Image 6" descr="Fourchette Titane Titane - Fourchette - Skitsch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807" b="98655" l="41667" r="5339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40348" r="45061"/>
        <a:stretch/>
      </xdr:blipFill>
      <xdr:spPr bwMode="auto">
        <a:xfrm rot="20392910">
          <a:off x="6748558" y="139063"/>
          <a:ext cx="152369" cy="7037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654475</xdr:colOff>
      <xdr:row>0</xdr:row>
      <xdr:rowOff>85537</xdr:rowOff>
    </xdr:from>
    <xdr:to>
      <xdr:col>7</xdr:col>
      <xdr:colOff>816178</xdr:colOff>
      <xdr:row>1</xdr:row>
      <xdr:rowOff>639671</xdr:rowOff>
    </xdr:to>
    <xdr:pic>
      <xdr:nvPicPr>
        <xdr:cNvPr id="8" name="Image 7" descr="Fourchette Titane Titane - Fourchette - Skitsch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807" b="98655" l="41667" r="5339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40348" r="45061"/>
        <a:stretch/>
      </xdr:blipFill>
      <xdr:spPr bwMode="auto">
        <a:xfrm rot="1186056">
          <a:off x="6793770" y="85537"/>
          <a:ext cx="161703" cy="7446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381000</xdr:colOff>
          <xdr:row>11</xdr:row>
          <xdr:rowOff>152400</xdr:rowOff>
        </xdr:from>
        <xdr:to>
          <xdr:col>14</xdr:col>
          <xdr:colOff>885825</xdr:colOff>
          <xdr:row>13</xdr:row>
          <xdr:rowOff>104775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C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8</xdr:row>
          <xdr:rowOff>152400</xdr:rowOff>
        </xdr:from>
        <xdr:to>
          <xdr:col>14</xdr:col>
          <xdr:colOff>952500</xdr:colOff>
          <xdr:row>10</xdr:row>
          <xdr:rowOff>104775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C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209550</xdr:colOff>
      <xdr:row>1</xdr:row>
      <xdr:rowOff>641639</xdr:rowOff>
    </xdr:from>
    <xdr:to>
      <xdr:col>2</xdr:col>
      <xdr:colOff>726280</xdr:colOff>
      <xdr:row>4</xdr:row>
      <xdr:rowOff>566193</xdr:rowOff>
    </xdr:to>
    <xdr:pic>
      <xdr:nvPicPr>
        <xdr:cNvPr id="11" name="Image 10" descr="La Pizza Reine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9041" b="92251" l="13886" r="84531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4166" t="9395" r="15278" b="8350"/>
        <a:stretch/>
      </xdr:blipFill>
      <xdr:spPr bwMode="auto">
        <a:xfrm>
          <a:off x="209550" y="832139"/>
          <a:ext cx="1322025" cy="1006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242454</xdr:colOff>
      <xdr:row>2</xdr:row>
      <xdr:rowOff>86591</xdr:rowOff>
    </xdr:from>
    <xdr:to>
      <xdr:col>15</xdr:col>
      <xdr:colOff>5197</xdr:colOff>
      <xdr:row>5</xdr:row>
      <xdr:rowOff>186170</xdr:rowOff>
    </xdr:to>
    <xdr:sp macro="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62C7D328-D053-4D83-834E-946B84AA42FC}"/>
            </a:ext>
          </a:extLst>
        </xdr:cNvPr>
        <xdr:cNvSpPr/>
      </xdr:nvSpPr>
      <xdr:spPr>
        <a:xfrm>
          <a:off x="8295409" y="969818"/>
          <a:ext cx="5417129" cy="1069397"/>
        </a:xfrm>
        <a:prstGeom prst="roundRect">
          <a:avLst/>
        </a:prstGeom>
        <a:effectLst>
          <a:glow rad="228600">
            <a:schemeClr val="accent4">
              <a:satMod val="175000"/>
              <a:alpha val="40000"/>
            </a:schemeClr>
          </a:glow>
          <a:reflection blurRad="6350" stA="52000" endA="300" endPos="35000" dir="5400000" sy="-100000" algn="bl" rotWithShape="0"/>
        </a:effectLst>
        <a:scene3d>
          <a:camera prst="perspectiveRelaxedModerately"/>
          <a:lightRig rig="threePt" dir="t"/>
        </a:scene3d>
        <a:sp3d>
          <a:bevelT w="114300" prst="hardEdg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p3d extrusionH="57150">
            <a:bevelT w="57150" h="38100" prst="hardEdge"/>
          </a:sp3d>
        </a:bodyPr>
        <a:lstStyle/>
        <a:p>
          <a:pPr algn="ctr"/>
          <a:endParaRPr lang="fr-FR" sz="3600" b="1">
            <a:effectLst>
              <a:glow rad="228600">
                <a:schemeClr val="accent4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 editAs="oneCell">
    <xdr:from>
      <xdr:col>1</xdr:col>
      <xdr:colOff>180977</xdr:colOff>
      <xdr:row>2</xdr:row>
      <xdr:rowOff>69273</xdr:rowOff>
    </xdr:from>
    <xdr:to>
      <xdr:col>2</xdr:col>
      <xdr:colOff>1106147</xdr:colOff>
      <xdr:row>4</xdr:row>
      <xdr:rowOff>527339</xdr:rowOff>
    </xdr:to>
    <xdr:pic>
      <xdr:nvPicPr>
        <xdr:cNvPr id="12" name="Image 11" descr="La Pizza Reine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ackgroundRemoval t="9041" b="92251" l="13886" r="84531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4166" t="9395" r="15278" b="8350"/>
        <a:stretch/>
      </xdr:blipFill>
      <xdr:spPr bwMode="auto">
        <a:xfrm>
          <a:off x="804432" y="952500"/>
          <a:ext cx="1107010" cy="847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449407</xdr:colOff>
      <xdr:row>2</xdr:row>
      <xdr:rowOff>15587</xdr:rowOff>
    </xdr:from>
    <xdr:to>
      <xdr:col>14</xdr:col>
      <xdr:colOff>916997</xdr:colOff>
      <xdr:row>5</xdr:row>
      <xdr:rowOff>35390</xdr:rowOff>
    </xdr:to>
    <xdr:pic>
      <xdr:nvPicPr>
        <xdr:cNvPr id="13" name="Image 12" descr="La Pizza Reine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ackgroundRemoval t="9041" b="92251" l="13886" r="84531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4166" t="9395" r="15278" b="8350"/>
        <a:stretch/>
      </xdr:blipFill>
      <xdr:spPr bwMode="auto">
        <a:xfrm>
          <a:off x="12632748" y="898814"/>
          <a:ext cx="1316181" cy="1006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876302</xdr:colOff>
      <xdr:row>2</xdr:row>
      <xdr:rowOff>166256</xdr:rowOff>
    </xdr:from>
    <xdr:to>
      <xdr:col>14</xdr:col>
      <xdr:colOff>214477</xdr:colOff>
      <xdr:row>5</xdr:row>
      <xdr:rowOff>24246</xdr:rowOff>
    </xdr:to>
    <xdr:pic>
      <xdr:nvPicPr>
        <xdr:cNvPr id="14" name="Image 13" descr="La Pizza Reine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ackgroundRemoval t="9041" b="92251" l="13886" r="84531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4166" t="9395" r="15278" b="8350"/>
        <a:stretch/>
      </xdr:blipFill>
      <xdr:spPr bwMode="auto">
        <a:xfrm>
          <a:off x="12141779" y="1049483"/>
          <a:ext cx="1104629" cy="8451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633753</xdr:colOff>
      <xdr:row>26</xdr:row>
      <xdr:rowOff>76457</xdr:rowOff>
    </xdr:from>
    <xdr:to>
      <xdr:col>15</xdr:col>
      <xdr:colOff>206171</xdr:colOff>
      <xdr:row>31</xdr:row>
      <xdr:rowOff>51275</xdr:rowOff>
    </xdr:to>
    <xdr:pic macro="[0]!Calculatrice">
      <xdr:nvPicPr>
        <xdr:cNvPr id="10" name="Imag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print">
          <a:biLevel thresh="75000"/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2142" t="15970" r="51965" b="28829"/>
        <a:stretch/>
      </xdr:blipFill>
      <xdr:spPr>
        <a:xfrm>
          <a:off x="13345298" y="5185321"/>
          <a:ext cx="585532" cy="944636"/>
        </a:xfrm>
        <a:prstGeom prst="rect">
          <a:avLst/>
        </a:prstGeom>
        <a:effectLst>
          <a:glow rad="228600">
            <a:schemeClr val="accent1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14300" prst="artDeco"/>
        </a:sp3d>
      </xdr:spPr>
    </xdr:pic>
    <xdr:clientData/>
  </xdr:twoCellAnchor>
  <xdr:twoCellAnchor>
    <xdr:from>
      <xdr:col>1</xdr:col>
      <xdr:colOff>11904</xdr:colOff>
      <xdr:row>8</xdr:row>
      <xdr:rowOff>0</xdr:rowOff>
    </xdr:from>
    <xdr:to>
      <xdr:col>4</xdr:col>
      <xdr:colOff>166686</xdr:colOff>
      <xdr:row>31</xdr:row>
      <xdr:rowOff>1928812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631029" y="2035969"/>
          <a:ext cx="3810001" cy="6167437"/>
        </a:xfrm>
        <a:prstGeom prst="rect">
          <a:avLst/>
        </a:prstGeom>
        <a:noFill/>
        <a:ln w="3175">
          <a:solidFill>
            <a:srgbClr val="FFC000"/>
          </a:solidFill>
        </a:ln>
        <a:effectLst>
          <a:glow rad="1016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</xdr:col>
      <xdr:colOff>826513</xdr:colOff>
      <xdr:row>11</xdr:row>
      <xdr:rowOff>134867</xdr:rowOff>
    </xdr:from>
    <xdr:to>
      <xdr:col>2</xdr:col>
      <xdr:colOff>1406909</xdr:colOff>
      <xdr:row>13</xdr:row>
      <xdr:rowOff>121228</xdr:rowOff>
    </xdr:to>
    <xdr:pic>
      <xdr:nvPicPr>
        <xdr:cNvPr id="16" name="Image 15" descr="La Pizza Reine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9041" b="92251" l="13886" r="84531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4166" t="9395" r="15278" b="8350"/>
        <a:stretch/>
      </xdr:blipFill>
      <xdr:spPr bwMode="auto">
        <a:xfrm>
          <a:off x="1631808" y="2490140"/>
          <a:ext cx="580396" cy="3760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1186297</xdr:colOff>
      <xdr:row>20</xdr:row>
      <xdr:rowOff>69271</xdr:rowOff>
    </xdr:from>
    <xdr:to>
      <xdr:col>2</xdr:col>
      <xdr:colOff>2039139</xdr:colOff>
      <xdr:row>24</xdr:row>
      <xdr:rowOff>43296</xdr:rowOff>
    </xdr:to>
    <xdr:pic>
      <xdr:nvPicPr>
        <xdr:cNvPr id="3" name="Image 2" descr="Résultat d’images pour PIZZA MARGHERITA">
          <a:extLst>
            <a:ext uri="{FF2B5EF4-FFF2-40B4-BE49-F238E27FC236}">
              <a16:creationId xmlns:a16="http://schemas.microsoft.com/office/drawing/2014/main" id="{4B9FA021-55B3-1EC2-E064-F07EDF9A17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ackgroundRemoval t="9195" b="89080" l="0" r="98876">
                      <a14:foregroundMark x1="83146" y1="56897" x2="80337" y2="58621"/>
                      <a14:foregroundMark x1="81461" y1="51149" x2="81461" y2="55172"/>
                      <a14:foregroundMark x1="81461" y1="55172" x2="81461" y2="55172"/>
                      <a14:foregroundMark x1="8989" y1="44253" x2="19101" y2="38506"/>
                      <a14:foregroundMark x1="10112" y1="41954" x2="22472" y2="33908"/>
                      <a14:foregroundMark x1="83146" y1="56322" x2="81461" y2="4885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1592" y="4121726"/>
          <a:ext cx="852842" cy="6494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848593</xdr:colOff>
      <xdr:row>15</xdr:row>
      <xdr:rowOff>190501</xdr:rowOff>
    </xdr:from>
    <xdr:to>
      <xdr:col>2</xdr:col>
      <xdr:colOff>1585622</xdr:colOff>
      <xdr:row>18</xdr:row>
      <xdr:rowOff>138546</xdr:rowOff>
    </xdr:to>
    <xdr:pic>
      <xdr:nvPicPr>
        <xdr:cNvPr id="19" name="Image 18" descr="Résultat d’images pour PIZZA ROYAL Font noir">
          <a:extLst>
            <a:ext uri="{FF2B5EF4-FFF2-40B4-BE49-F238E27FC236}">
              <a16:creationId xmlns:a16="http://schemas.microsoft.com/office/drawing/2014/main" id="{51A358B4-C334-B832-D064-D7FE704228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ackgroundRemoval t="10000" b="90000" l="581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3888" y="3299115"/>
          <a:ext cx="737029" cy="5282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4</xdr:row>
      <xdr:rowOff>0</xdr:rowOff>
    </xdr:from>
    <xdr:to>
      <xdr:col>9</xdr:col>
      <xdr:colOff>8659</xdr:colOff>
      <xdr:row>4</xdr:row>
      <xdr:rowOff>588820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369FDEE2-6ABD-D44E-D2CA-E81033795D64}"/>
            </a:ext>
          </a:extLst>
        </xdr:cNvPr>
        <xdr:cNvSpPr/>
      </xdr:nvSpPr>
      <xdr:spPr>
        <a:xfrm>
          <a:off x="6139295" y="1272886"/>
          <a:ext cx="1922319" cy="588820"/>
        </a:xfrm>
        <a:prstGeom prst="rect">
          <a:avLst/>
        </a:prstGeom>
        <a:noFill/>
        <a:ln w="76200">
          <a:solidFill>
            <a:schemeClr val="tx1"/>
          </a:solidFill>
        </a:ln>
        <a:effectLst>
          <a:glow rad="228600">
            <a:schemeClr val="accent2">
              <a:satMod val="175000"/>
              <a:alpha val="40000"/>
            </a:schemeClr>
          </a:glo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600" b="1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0</xdr:col>
          <xdr:colOff>800100</xdr:colOff>
          <xdr:row>10</xdr:row>
          <xdr:rowOff>38100</xdr:rowOff>
        </xdr:to>
        <xdr:sp macro="" textlink="">
          <xdr:nvSpPr>
            <xdr:cNvPr id="47105" name="CommandButton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12DBE-561C-4407-9152-75560CEB51AD}" name="Table2" displayName="Table2" ref="D4:F35" totalsRowShown="0" headerRowDxfId="50" headerRowBorderDxfId="49" tableBorderDxfId="48" totalsRowBorderDxfId="47">
  <autoFilter ref="D4:F35" xr:uid="{CF26DFEC-016C-449D-9E2A-4A10E5A41738}">
    <filterColumn colId="1">
      <customFilters>
        <customFilter val="*"/>
      </customFilters>
    </filterColumn>
  </autoFilter>
  <tableColumns count="3">
    <tableColumn id="1" xr3:uid="{6AFC72DF-6558-4C56-B2DD-3ABBC601566C}" name="N°" dataDxfId="46"/>
    <tableColumn id="10" xr3:uid="{56D2BB94-0380-474B-A8F7-D81AA759F099}" name="Objections" dataDxfId="45"/>
    <tableColumn id="2" xr3:uid="{8957F47B-A1F9-4E19-B956-DF756AA60D0B}" name="Réponses" dataDxfId="44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60CCAA-914A-4068-AC38-01D899667263}" name="Tableau1" displayName="Tableau1" ref="A1:H21" totalsRowShown="0" headerRowDxfId="42" dataDxfId="40" headerRowBorderDxfId="41" tableBorderDxfId="39">
  <autoFilter ref="A1:H21" xr:uid="{6560CCAA-914A-4068-AC38-01D899667263}"/>
  <tableColumns count="8">
    <tableColumn id="1" xr3:uid="{8E4DE1EF-0D97-46F3-AAFC-2FB6DDEE3597}" name="Noms &amp; Prénoms" dataDxfId="38"/>
    <tableColumn id="2" xr3:uid="{B55C0612-842C-4D6F-84FE-232EA775549B}" name="Sexe" dataDxfId="37"/>
    <tableColumn id="3" xr3:uid="{3A884B4C-D44B-4257-8E1E-86899B935360}" name="Poste" dataDxfId="36"/>
    <tableColumn id="4" xr3:uid="{34C39248-8D19-43E3-A5EE-830A8F615328}" name="ID" dataDxfId="35"/>
    <tableColumn id="5" xr3:uid="{AA4BFE3F-4455-4042-92FF-404AF9579A2D}" name="MDP" dataDxfId="34"/>
    <tableColumn id="7" xr3:uid="{8825DC8E-9D4A-45EA-8B9A-07EBAE653A46}" name="Matricule :" dataDxfId="33"/>
    <tableColumn id="8" xr3:uid="{400CA36F-DA7C-4632-9EC4-24B10B276471}" name="Faction" dataDxfId="32"/>
    <tableColumn id="6" xr3:uid="{24A9B423-1219-4520-A2F5-961007044FA7}" name="chemin photo" dataDxfId="31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989489A-3368-4326-B81C-23C074E3EBFF}" name="Tableau8" displayName="Tableau8" ref="A1:M12" totalsRowShown="0" headerRowDxfId="27" dataDxfId="26">
  <tableColumns count="13">
    <tableColumn id="1" xr3:uid="{C97BCF8E-CC9E-42FD-A72E-1E0BC2A3B9DE}" name="Date" dataDxfId="25"/>
    <tableColumn id="2" xr3:uid="{EDF455F5-7004-42BF-AF83-2AE61B0D0AB5}" name="Nom" dataDxfId="24"/>
    <tableColumn id="3" xr3:uid="{309BBED3-DC37-45C2-BED9-BE8AA981651C}" name="Poste" dataDxfId="23"/>
    <tableColumn id="4" xr3:uid="{5EC44F95-3C90-4413-BF58-2A95BE55BF80}" name="arrivée" dataDxfId="22"/>
    <tableColumn id="5" xr3:uid="{543F3604-CFEA-4AA2-BE84-19917FF48464}" name="pause" dataDxfId="21"/>
    <tableColumn id="6" xr3:uid="{9FE0B9BB-82D1-4D5F-B64A-C75ECE325958}" name="reprise" dataDxfId="20"/>
    <tableColumn id="7" xr3:uid="{C8421F0A-5402-44D0-8862-29463FC5F914}" name="Durée pause" dataDxfId="19">
      <calculatedColumnFormula>IF(OR(D2="",F2=""),"",IF((F2-E2)&gt;8/24,8/24,(F2-E2)))</calculatedColumnFormula>
    </tableColumn>
    <tableColumn id="8" xr3:uid="{BF0FAAA5-EE3A-4FF2-9035-2715E785BB76}" name="départ" dataDxfId="18"/>
    <tableColumn id="9" xr3:uid="{C2148A80-038F-4FCD-8FA7-1DA0A7AB3215}" name="durée totale" dataDxfId="17">
      <calculatedColumnFormula>IF(H2="","",H2-D2+G2)</calculatedColumnFormula>
    </tableColumn>
    <tableColumn id="10" xr3:uid="{62450A5A-93CB-4877-810D-DA4A755A4B10}" name="Durée Ajustée" dataDxfId="16">
      <calculatedColumnFormula>IF(I2="","",MIN(I2,"8:00:00"))</calculatedColumnFormula>
    </tableColumn>
    <tableColumn id="11" xr3:uid="{E9B169FC-47BD-481A-807F-B1DA398B2C66}" name="T.Décimal" dataDxfId="15">
      <calculatedColumnFormula>IF(I2="","",J2*24)</calculatedColumnFormula>
    </tableColumn>
    <tableColumn id="12" xr3:uid="{E9CCB0B7-9713-49F4-97D4-EA02E78C3140}" name="Salaire (FCFA)" dataDxfId="14">
      <calculatedColumnFormula>IF(K2="","",K2*437.5)</calculatedColumnFormula>
    </tableColumn>
    <tableColumn id="13" xr3:uid="{9E4BC993-4448-4487-820E-6064EF92EE79}" name="Colonne1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510E1E4-CC08-47FC-B494-534C1478DFDB}" name="Tableau14" displayName="Tableau14" ref="H5:O37" totalsRowShown="0" headerRowDxfId="11" dataDxfId="9" headerRowBorderDxfId="10" tableBorderDxfId="8">
  <tableColumns count="8">
    <tableColumn id="1" xr3:uid="{0FDC4EBC-D9EC-4AAB-8795-647CCF633037}" name="Noms &amp; Peénoms" dataDxfId="7"/>
    <tableColumn id="2" xr3:uid="{8B579989-D9D0-4048-BD60-4B408DD1E4BD}" name="Sexe" dataDxfId="6"/>
    <tableColumn id="3" xr3:uid="{1FAE05D0-5AE2-4B3A-A31C-345B80F4C9AA}" name="Poste" dataDxfId="5"/>
    <tableColumn id="7" xr3:uid="{4583CF3F-6EB0-4F7A-8267-4B5B3D1A9B73}" name="Matricule :" dataDxfId="4"/>
    <tableColumn id="4" xr3:uid="{8A4E24A9-7D13-40AF-9A61-EC9D848DFC78}" name="Faction" dataDxfId="3"/>
    <tableColumn id="5" xr3:uid="{F755EF23-195A-4F66-B7C4-AFC67A159722}" name="Heure W" dataDxfId="2">
      <calculatedColumnFormula>VLOOKUP($G$5,HW!A1:$E$24,1,FALSE)</calculatedColumnFormula>
    </tableColumn>
    <tableColumn id="8" xr3:uid="{B0379D67-00F3-4235-A9FC-E18A11AFF189}" name="HS" dataDxfId="1">
      <calculatedColumnFormula>IF(H6=CH!#REF!,CH!#REF!,"")</calculatedColumnFormula>
    </tableColumn>
    <tableColumn id="6" xr3:uid="{F9BC13CF-880F-4D66-AB48-62810533EA76}" name="Salaire " dataDxfId="0">
      <calculatedColumnFormula>SUM(Tableau14[[#This Row],[Heure W]:[HS]])*11249.9999</calculatedColumnFormula>
    </tableColumn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noFill/>
        <a:ln>
          <a:noFill/>
        </a:ln>
        <a:effectLst/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a:spPr>
      <a:bodyPr vertOverflow="clip" horzOverflow="clip" rtlCol="0" anchor="t"/>
      <a:lstStyle>
        <a:defPPr algn="ctr">
          <a:defRPr sz="1600" b="1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image" Target="../media/image5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9.emf"/><Relationship Id="rId5" Type="http://schemas.openxmlformats.org/officeDocument/2006/relationships/control" Target="../activeX/activeX2.xml"/><Relationship Id="rId10" Type="http://schemas.openxmlformats.org/officeDocument/2006/relationships/image" Target="../media/image11.emf"/><Relationship Id="rId4" Type="http://schemas.openxmlformats.org/officeDocument/2006/relationships/image" Target="../media/image8.jpeg"/><Relationship Id="rId9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9.xml"/><Relationship Id="rId18" Type="http://schemas.openxmlformats.org/officeDocument/2006/relationships/image" Target="../media/image21.emf"/><Relationship Id="rId26" Type="http://schemas.openxmlformats.org/officeDocument/2006/relationships/image" Target="../media/image25.emf"/><Relationship Id="rId39" Type="http://schemas.openxmlformats.org/officeDocument/2006/relationships/control" Target="../activeX/activeX22.xml"/><Relationship Id="rId21" Type="http://schemas.openxmlformats.org/officeDocument/2006/relationships/control" Target="../activeX/activeX13.xml"/><Relationship Id="rId34" Type="http://schemas.openxmlformats.org/officeDocument/2006/relationships/image" Target="../media/image29.emf"/><Relationship Id="rId42" Type="http://schemas.openxmlformats.org/officeDocument/2006/relationships/image" Target="../media/image33.emf"/><Relationship Id="rId47" Type="http://schemas.openxmlformats.org/officeDocument/2006/relationships/control" Target="../activeX/activeX26.xml"/><Relationship Id="rId50" Type="http://schemas.openxmlformats.org/officeDocument/2006/relationships/image" Target="../media/image37.emf"/><Relationship Id="rId55" Type="http://schemas.openxmlformats.org/officeDocument/2006/relationships/control" Target="../activeX/activeX30.xml"/><Relationship Id="rId63" Type="http://schemas.openxmlformats.org/officeDocument/2006/relationships/control" Target="../activeX/activeX34.xml"/><Relationship Id="rId7" Type="http://schemas.openxmlformats.org/officeDocument/2006/relationships/control" Target="../activeX/activeX6.xml"/><Relationship Id="rId2" Type="http://schemas.openxmlformats.org/officeDocument/2006/relationships/drawing" Target="../drawings/drawing4.xml"/><Relationship Id="rId16" Type="http://schemas.openxmlformats.org/officeDocument/2006/relationships/image" Target="../media/image20.emf"/><Relationship Id="rId29" Type="http://schemas.openxmlformats.org/officeDocument/2006/relationships/control" Target="../activeX/activeX17.xml"/><Relationship Id="rId11" Type="http://schemas.openxmlformats.org/officeDocument/2006/relationships/control" Target="../activeX/activeX8.xml"/><Relationship Id="rId24" Type="http://schemas.openxmlformats.org/officeDocument/2006/relationships/image" Target="../media/image24.emf"/><Relationship Id="rId32" Type="http://schemas.openxmlformats.org/officeDocument/2006/relationships/image" Target="../media/image28.emf"/><Relationship Id="rId37" Type="http://schemas.openxmlformats.org/officeDocument/2006/relationships/control" Target="../activeX/activeX21.xml"/><Relationship Id="rId40" Type="http://schemas.openxmlformats.org/officeDocument/2006/relationships/image" Target="../media/image32.emf"/><Relationship Id="rId45" Type="http://schemas.openxmlformats.org/officeDocument/2006/relationships/control" Target="../activeX/activeX25.xml"/><Relationship Id="rId53" Type="http://schemas.openxmlformats.org/officeDocument/2006/relationships/control" Target="../activeX/activeX29.xml"/><Relationship Id="rId58" Type="http://schemas.openxmlformats.org/officeDocument/2006/relationships/image" Target="../media/image41.emf"/><Relationship Id="rId5" Type="http://schemas.openxmlformats.org/officeDocument/2006/relationships/control" Target="../activeX/activeX5.xml"/><Relationship Id="rId61" Type="http://schemas.openxmlformats.org/officeDocument/2006/relationships/control" Target="../activeX/activeX33.xml"/><Relationship Id="rId19" Type="http://schemas.openxmlformats.org/officeDocument/2006/relationships/control" Target="../activeX/activeX12.xml"/><Relationship Id="rId14" Type="http://schemas.openxmlformats.org/officeDocument/2006/relationships/image" Target="../media/image19.emf"/><Relationship Id="rId22" Type="http://schemas.openxmlformats.org/officeDocument/2006/relationships/image" Target="../media/image23.emf"/><Relationship Id="rId27" Type="http://schemas.openxmlformats.org/officeDocument/2006/relationships/control" Target="../activeX/activeX16.xml"/><Relationship Id="rId30" Type="http://schemas.openxmlformats.org/officeDocument/2006/relationships/image" Target="../media/image27.emf"/><Relationship Id="rId35" Type="http://schemas.openxmlformats.org/officeDocument/2006/relationships/control" Target="../activeX/activeX20.xml"/><Relationship Id="rId43" Type="http://schemas.openxmlformats.org/officeDocument/2006/relationships/control" Target="../activeX/activeX24.xml"/><Relationship Id="rId48" Type="http://schemas.openxmlformats.org/officeDocument/2006/relationships/image" Target="../media/image36.emf"/><Relationship Id="rId56" Type="http://schemas.openxmlformats.org/officeDocument/2006/relationships/image" Target="../media/image40.emf"/><Relationship Id="rId64" Type="http://schemas.openxmlformats.org/officeDocument/2006/relationships/image" Target="../media/image44.emf"/><Relationship Id="rId8" Type="http://schemas.openxmlformats.org/officeDocument/2006/relationships/image" Target="../media/image16.emf"/><Relationship Id="rId51" Type="http://schemas.openxmlformats.org/officeDocument/2006/relationships/control" Target="../activeX/activeX28.xml"/><Relationship Id="rId3" Type="http://schemas.openxmlformats.org/officeDocument/2006/relationships/vmlDrawing" Target="../drawings/vmlDrawing3.vml"/><Relationship Id="rId12" Type="http://schemas.openxmlformats.org/officeDocument/2006/relationships/image" Target="../media/image18.emf"/><Relationship Id="rId17" Type="http://schemas.openxmlformats.org/officeDocument/2006/relationships/control" Target="../activeX/activeX11.xml"/><Relationship Id="rId25" Type="http://schemas.openxmlformats.org/officeDocument/2006/relationships/control" Target="../activeX/activeX15.xml"/><Relationship Id="rId33" Type="http://schemas.openxmlformats.org/officeDocument/2006/relationships/control" Target="../activeX/activeX19.xml"/><Relationship Id="rId38" Type="http://schemas.openxmlformats.org/officeDocument/2006/relationships/image" Target="../media/image31.emf"/><Relationship Id="rId46" Type="http://schemas.openxmlformats.org/officeDocument/2006/relationships/image" Target="../media/image35.emf"/><Relationship Id="rId59" Type="http://schemas.openxmlformats.org/officeDocument/2006/relationships/control" Target="../activeX/activeX32.xml"/><Relationship Id="rId20" Type="http://schemas.openxmlformats.org/officeDocument/2006/relationships/image" Target="../media/image22.emf"/><Relationship Id="rId41" Type="http://schemas.openxmlformats.org/officeDocument/2006/relationships/control" Target="../activeX/activeX23.xml"/><Relationship Id="rId54" Type="http://schemas.openxmlformats.org/officeDocument/2006/relationships/image" Target="../media/image39.emf"/><Relationship Id="rId62" Type="http://schemas.openxmlformats.org/officeDocument/2006/relationships/image" Target="../media/image43.emf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15.emf"/><Relationship Id="rId15" Type="http://schemas.openxmlformats.org/officeDocument/2006/relationships/control" Target="../activeX/activeX10.xml"/><Relationship Id="rId23" Type="http://schemas.openxmlformats.org/officeDocument/2006/relationships/control" Target="../activeX/activeX14.xml"/><Relationship Id="rId28" Type="http://schemas.openxmlformats.org/officeDocument/2006/relationships/image" Target="../media/image26.emf"/><Relationship Id="rId36" Type="http://schemas.openxmlformats.org/officeDocument/2006/relationships/image" Target="../media/image30.emf"/><Relationship Id="rId49" Type="http://schemas.openxmlformats.org/officeDocument/2006/relationships/control" Target="../activeX/activeX27.xml"/><Relationship Id="rId57" Type="http://schemas.openxmlformats.org/officeDocument/2006/relationships/control" Target="../activeX/activeX31.xml"/><Relationship Id="rId10" Type="http://schemas.openxmlformats.org/officeDocument/2006/relationships/image" Target="../media/image17.emf"/><Relationship Id="rId31" Type="http://schemas.openxmlformats.org/officeDocument/2006/relationships/control" Target="../activeX/activeX18.xml"/><Relationship Id="rId44" Type="http://schemas.openxmlformats.org/officeDocument/2006/relationships/image" Target="../media/image34.emf"/><Relationship Id="rId52" Type="http://schemas.openxmlformats.org/officeDocument/2006/relationships/image" Target="../media/image38.emf"/><Relationship Id="rId60" Type="http://schemas.openxmlformats.org/officeDocument/2006/relationships/image" Target="../media/image42.emf"/><Relationship Id="rId4" Type="http://schemas.openxmlformats.org/officeDocument/2006/relationships/image" Target="../media/image8.jpeg"/><Relationship Id="rId9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image" Target="../media/image56.emf"/><Relationship Id="rId5" Type="http://schemas.openxmlformats.org/officeDocument/2006/relationships/control" Target="../activeX/activeX35.xml"/><Relationship Id="rId4" Type="http://schemas.openxmlformats.org/officeDocument/2006/relationships/image" Target="../media/image55.jpeg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image" Target="../media/image57.png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5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7.xml"/><Relationship Id="rId5" Type="http://schemas.openxmlformats.org/officeDocument/2006/relationships/image" Target="../media/image58.emf"/><Relationship Id="rId4" Type="http://schemas.openxmlformats.org/officeDocument/2006/relationships/control" Target="../activeX/activeX3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0.png"/><Relationship Id="rId7" Type="http://schemas.openxmlformats.org/officeDocument/2006/relationships/image" Target="../media/image62.emf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6" Type="http://schemas.openxmlformats.org/officeDocument/2006/relationships/control" Target="../activeX/activeX39.xml"/><Relationship Id="rId5" Type="http://schemas.openxmlformats.org/officeDocument/2006/relationships/image" Target="../media/image61.emf"/><Relationship Id="rId4" Type="http://schemas.openxmlformats.org/officeDocument/2006/relationships/control" Target="../activeX/activeX3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7" Type="http://schemas.openxmlformats.org/officeDocument/2006/relationships/image" Target="../media/image69.emf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6" Type="http://schemas.openxmlformats.org/officeDocument/2006/relationships/control" Target="../activeX/activeX41.xml"/><Relationship Id="rId5" Type="http://schemas.openxmlformats.org/officeDocument/2006/relationships/image" Target="../media/image68.emf"/><Relationship Id="rId4" Type="http://schemas.openxmlformats.org/officeDocument/2006/relationships/control" Target="../activeX/activeX4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74.emf"/><Relationship Id="rId4" Type="http://schemas.openxmlformats.org/officeDocument/2006/relationships/control" Target="../activeX/activeX4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56089-F804-4E5B-A5FC-67A9D3C1DECA}">
  <sheetPr codeName="Feuil5"/>
  <dimension ref="B1:U32"/>
  <sheetViews>
    <sheetView workbookViewId="0">
      <selection activeCell="B2" sqref="B2"/>
    </sheetView>
  </sheetViews>
  <sheetFormatPr baseColWidth="10" defaultRowHeight="15.75" x14ac:dyDescent="0.25"/>
  <cols>
    <col min="1" max="1" width="0.85546875" customWidth="1"/>
    <col min="2" max="2" width="37.42578125" style="31" customWidth="1"/>
    <col min="3" max="3" width="6.42578125" style="30" customWidth="1"/>
    <col min="4" max="4" width="11.42578125" style="97" customWidth="1"/>
    <col min="5" max="5" width="7.42578125" style="97" customWidth="1"/>
    <col min="6" max="10" width="11.42578125" style="97"/>
    <col min="11" max="11" width="14.5703125" style="97" customWidth="1"/>
    <col min="12" max="12" width="11.42578125" style="97"/>
    <col min="13" max="13" width="17" style="97" customWidth="1"/>
    <col min="14" max="14" width="31.85546875" style="97" customWidth="1"/>
    <col min="15" max="15" width="7" style="97" customWidth="1"/>
    <col min="16" max="21" width="11.42578125" style="30"/>
  </cols>
  <sheetData>
    <row r="1" spans="2:15" s="99" customFormat="1" ht="21.75" customHeight="1" thickBot="1" x14ac:dyDescent="0.3">
      <c r="B1" s="98"/>
    </row>
    <row r="2" spans="2:15" s="99" customFormat="1" ht="30" customHeight="1" thickBot="1" x14ac:dyDescent="0.3">
      <c r="B2" s="100" t="s">
        <v>40</v>
      </c>
    </row>
    <row r="3" spans="2:15" ht="21" x14ac:dyDescent="0.25">
      <c r="C3" s="103"/>
    </row>
    <row r="4" spans="2:15" ht="21" x14ac:dyDescent="0.25">
      <c r="B4" s="101" t="s">
        <v>42</v>
      </c>
      <c r="C4" s="103">
        <v>1</v>
      </c>
    </row>
    <row r="5" spans="2:15" ht="21" x14ac:dyDescent="0.25">
      <c r="C5" s="103"/>
    </row>
    <row r="6" spans="2:15" ht="21" x14ac:dyDescent="0.25">
      <c r="B6" s="101" t="s">
        <v>41</v>
      </c>
      <c r="C6" s="103"/>
    </row>
    <row r="7" spans="2:15" ht="21" x14ac:dyDescent="0.25">
      <c r="B7" s="32"/>
      <c r="C7" s="103"/>
    </row>
    <row r="8" spans="2:15" ht="21" x14ac:dyDescent="0.25">
      <c r="B8" s="101" t="s">
        <v>43</v>
      </c>
      <c r="C8" s="103"/>
    </row>
    <row r="9" spans="2:15" ht="21" x14ac:dyDescent="0.25">
      <c r="B9" s="32"/>
      <c r="C9" s="103"/>
    </row>
    <row r="10" spans="2:15" ht="21" x14ac:dyDescent="0.25">
      <c r="B10" s="32"/>
      <c r="C10" s="103"/>
    </row>
    <row r="11" spans="2:15" ht="21" x14ac:dyDescent="0.25">
      <c r="B11" s="32"/>
      <c r="C11" s="103"/>
    </row>
    <row r="12" spans="2:15" ht="21" x14ac:dyDescent="0.25">
      <c r="B12" s="32"/>
      <c r="C12" s="103"/>
    </row>
    <row r="13" spans="2:15" ht="21" x14ac:dyDescent="0.25">
      <c r="B13" s="32"/>
      <c r="C13" s="103"/>
    </row>
    <row r="14" spans="2:15" ht="61.5" x14ac:dyDescent="0.9">
      <c r="B14" s="32"/>
      <c r="C14" s="103"/>
      <c r="D14" s="366" t="str">
        <f>IF($C$4="","Aucune Commande ","Vous avez 1 commande en cours")</f>
        <v>Vous avez 1 commande en cours</v>
      </c>
      <c r="E14" s="366"/>
      <c r="F14" s="366"/>
      <c r="G14" s="366"/>
      <c r="H14" s="366"/>
      <c r="I14" s="366"/>
      <c r="J14" s="366"/>
      <c r="K14" s="366"/>
      <c r="L14" s="366"/>
      <c r="M14" s="366"/>
      <c r="N14" s="366"/>
      <c r="O14" s="366"/>
    </row>
    <row r="15" spans="2:15" ht="21" x14ac:dyDescent="0.25">
      <c r="B15" s="32"/>
      <c r="C15" s="103"/>
    </row>
    <row r="16" spans="2:15" ht="21" x14ac:dyDescent="0.25">
      <c r="B16" s="32"/>
      <c r="C16" s="103"/>
    </row>
    <row r="17" spans="2:3" ht="21" x14ac:dyDescent="0.25">
      <c r="B17" s="32"/>
      <c r="C17" s="103"/>
    </row>
    <row r="18" spans="2:3" ht="21" x14ac:dyDescent="0.25">
      <c r="B18" s="32"/>
      <c r="C18" s="103"/>
    </row>
    <row r="19" spans="2:3" ht="21" x14ac:dyDescent="0.25">
      <c r="B19" s="32"/>
      <c r="C19" s="103"/>
    </row>
    <row r="20" spans="2:3" ht="21" x14ac:dyDescent="0.25">
      <c r="B20" s="32"/>
      <c r="C20" s="103"/>
    </row>
    <row r="21" spans="2:3" ht="21" x14ac:dyDescent="0.25">
      <c r="B21" s="32"/>
      <c r="C21" s="103"/>
    </row>
    <row r="22" spans="2:3" ht="21" x14ac:dyDescent="0.25">
      <c r="B22" s="32"/>
      <c r="C22" s="103"/>
    </row>
    <row r="23" spans="2:3" ht="21" x14ac:dyDescent="0.25">
      <c r="B23" s="32"/>
      <c r="C23" s="103"/>
    </row>
    <row r="24" spans="2:3" ht="21" x14ac:dyDescent="0.25">
      <c r="B24" s="32"/>
      <c r="C24" s="103"/>
    </row>
    <row r="25" spans="2:3" ht="21" x14ac:dyDescent="0.25">
      <c r="B25" s="32"/>
      <c r="C25" s="103"/>
    </row>
    <row r="26" spans="2:3" ht="21" x14ac:dyDescent="0.25">
      <c r="C26" s="103"/>
    </row>
    <row r="27" spans="2:3" ht="21" x14ac:dyDescent="0.25">
      <c r="C27" s="103"/>
    </row>
    <row r="28" spans="2:3" ht="21" x14ac:dyDescent="0.25">
      <c r="C28" s="103"/>
    </row>
    <row r="29" spans="2:3" ht="21" x14ac:dyDescent="0.25">
      <c r="C29" s="103"/>
    </row>
    <row r="30" spans="2:3" ht="21" x14ac:dyDescent="0.25">
      <c r="C30" s="103"/>
    </row>
    <row r="31" spans="2:3" ht="21" x14ac:dyDescent="0.25">
      <c r="C31" s="103"/>
    </row>
    <row r="32" spans="2:3" ht="21" x14ac:dyDescent="0.25">
      <c r="C32" s="103"/>
    </row>
  </sheetData>
  <mergeCells count="1">
    <mergeCell ref="D14:O1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1A801-1B6F-413A-897C-D7CB25D80344}">
  <sheetPr codeName="Feuil2"/>
  <dimension ref="A1:X21"/>
  <sheetViews>
    <sheetView workbookViewId="0">
      <selection activeCell="R11" sqref="R11"/>
    </sheetView>
  </sheetViews>
  <sheetFormatPr baseColWidth="10" defaultRowHeight="15" x14ac:dyDescent="0.25"/>
  <cols>
    <col min="1" max="1" width="17.28515625" customWidth="1"/>
    <col min="2" max="2" width="1.85546875" customWidth="1"/>
    <col min="3" max="3" width="8.7109375" customWidth="1"/>
    <col min="4" max="4" width="1.42578125" customWidth="1"/>
    <col min="5" max="5" width="12.42578125" customWidth="1"/>
    <col min="6" max="6" width="1.140625" customWidth="1"/>
    <col min="7" max="7" width="15" customWidth="1"/>
    <col min="8" max="8" width="1" customWidth="1"/>
    <col min="9" max="9" width="8.7109375" customWidth="1"/>
    <col min="10" max="10" width="1.140625" customWidth="1"/>
    <col min="11" max="11" width="22.42578125" customWidth="1"/>
    <col min="12" max="12" width="5.85546875" customWidth="1"/>
    <col min="13" max="13" width="1.140625" customWidth="1"/>
    <col min="14" max="14" width="4.85546875" customWidth="1"/>
    <col min="15" max="15" width="2.140625" customWidth="1"/>
    <col min="16" max="16" width="5.42578125" customWidth="1"/>
    <col min="17" max="17" width="1.7109375" customWidth="1"/>
    <col min="18" max="18" width="17.5703125" customWidth="1"/>
    <col min="19" max="19" width="1.28515625" customWidth="1"/>
    <col min="20" max="20" width="8.85546875" customWidth="1"/>
    <col min="21" max="21" width="1.28515625" style="111" customWidth="1"/>
    <col min="22" max="22" width="5.28515625" customWidth="1"/>
    <col min="23" max="23" width="13.140625" customWidth="1"/>
    <col min="24" max="24" width="1.5703125" style="111" customWidth="1"/>
    <col min="25" max="25" width="5.85546875" customWidth="1"/>
    <col min="26" max="26" width="6.85546875" customWidth="1"/>
  </cols>
  <sheetData>
    <row r="1" spans="1:23" ht="15.75" thickBot="1" x14ac:dyDescent="0.3"/>
    <row r="2" spans="1:23" ht="15.75" thickBot="1" x14ac:dyDescent="0.3">
      <c r="A2" s="58" t="s">
        <v>1</v>
      </c>
      <c r="B2" s="1"/>
      <c r="C2" s="11" t="s">
        <v>14</v>
      </c>
      <c r="D2" s="1"/>
      <c r="E2" s="11" t="s">
        <v>1</v>
      </c>
      <c r="F2" s="1"/>
      <c r="G2" s="11" t="s">
        <v>7</v>
      </c>
      <c r="H2" s="1"/>
      <c r="I2" s="11" t="s">
        <v>13</v>
      </c>
      <c r="K2" s="9" t="s">
        <v>26</v>
      </c>
      <c r="L2" s="10" t="s">
        <v>21</v>
      </c>
      <c r="N2" s="11" t="s">
        <v>35</v>
      </c>
      <c r="P2" s="172" t="s">
        <v>87</v>
      </c>
      <c r="R2" s="172" t="s">
        <v>88</v>
      </c>
      <c r="T2" s="172" t="s">
        <v>91</v>
      </c>
      <c r="V2" s="367" t="s">
        <v>22</v>
      </c>
      <c r="W2" s="368"/>
    </row>
    <row r="3" spans="1:23" ht="15.75" thickBot="1" x14ac:dyDescent="0.3">
      <c r="A3" s="60" t="s">
        <v>48</v>
      </c>
      <c r="C3" s="17" t="s">
        <v>2</v>
      </c>
      <c r="E3" s="17" t="s">
        <v>4</v>
      </c>
      <c r="G3" s="17" t="s">
        <v>170</v>
      </c>
      <c r="I3" s="17" t="s">
        <v>11</v>
      </c>
      <c r="K3" s="7" t="s">
        <v>51</v>
      </c>
      <c r="L3" s="173">
        <v>7500</v>
      </c>
      <c r="N3" s="14">
        <v>1</v>
      </c>
      <c r="P3" s="171" t="s">
        <v>93</v>
      </c>
      <c r="R3" s="171" t="s">
        <v>95</v>
      </c>
      <c r="T3" s="171" t="s">
        <v>98</v>
      </c>
      <c r="V3" s="179" t="s">
        <v>4</v>
      </c>
      <c r="W3" s="180">
        <v>7500</v>
      </c>
    </row>
    <row r="4" spans="1:23" ht="15.75" thickBot="1" x14ac:dyDescent="0.3">
      <c r="A4" s="61" t="s">
        <v>49</v>
      </c>
      <c r="C4" s="19" t="s">
        <v>3</v>
      </c>
      <c r="E4" s="18" t="s">
        <v>5</v>
      </c>
      <c r="G4" s="18" t="s">
        <v>8</v>
      </c>
      <c r="I4" s="18" t="s">
        <v>12</v>
      </c>
      <c r="K4" s="7" t="s">
        <v>52</v>
      </c>
      <c r="L4" s="174">
        <v>5000</v>
      </c>
      <c r="N4" s="15">
        <v>2</v>
      </c>
      <c r="P4" s="170" t="s">
        <v>94</v>
      </c>
      <c r="R4" s="169" t="s">
        <v>85</v>
      </c>
      <c r="T4" s="169" t="s">
        <v>99</v>
      </c>
      <c r="V4" s="181" t="s">
        <v>5</v>
      </c>
      <c r="W4" s="182">
        <v>5000</v>
      </c>
    </row>
    <row r="5" spans="1:23" ht="15.75" thickBot="1" x14ac:dyDescent="0.3">
      <c r="A5" s="59" t="s">
        <v>59</v>
      </c>
      <c r="E5" s="19" t="s">
        <v>6</v>
      </c>
      <c r="G5" s="18" t="s">
        <v>9</v>
      </c>
      <c r="I5" s="19" t="s">
        <v>29</v>
      </c>
      <c r="K5" s="7" t="s">
        <v>53</v>
      </c>
      <c r="L5" s="174">
        <v>2500</v>
      </c>
      <c r="N5" s="15">
        <v>3</v>
      </c>
      <c r="R5" s="169" t="s">
        <v>96</v>
      </c>
      <c r="T5" s="170" t="s">
        <v>100</v>
      </c>
      <c r="V5" s="183" t="s">
        <v>6</v>
      </c>
      <c r="W5" s="184">
        <v>2500</v>
      </c>
    </row>
    <row r="6" spans="1:23" ht="15.75" thickBot="1" x14ac:dyDescent="0.3">
      <c r="G6" s="18" t="s">
        <v>10</v>
      </c>
      <c r="K6" s="5" t="s">
        <v>64</v>
      </c>
      <c r="L6" s="174">
        <v>9000</v>
      </c>
      <c r="N6" s="15">
        <v>4</v>
      </c>
      <c r="R6" s="169" t="s">
        <v>97</v>
      </c>
    </row>
    <row r="7" spans="1:23" ht="16.5" thickBot="1" x14ac:dyDescent="0.3">
      <c r="A7" s="164" t="s">
        <v>73</v>
      </c>
      <c r="C7" s="322" t="s">
        <v>149</v>
      </c>
      <c r="E7" s="165" t="s">
        <v>73</v>
      </c>
      <c r="G7" s="18" t="s">
        <v>31</v>
      </c>
      <c r="K7" s="5" t="s">
        <v>54</v>
      </c>
      <c r="L7" s="174">
        <v>5500</v>
      </c>
      <c r="N7" s="15">
        <v>5</v>
      </c>
      <c r="R7" s="170" t="s">
        <v>184</v>
      </c>
      <c r="V7" s="369" t="s">
        <v>39</v>
      </c>
      <c r="W7" s="370"/>
    </row>
    <row r="8" spans="1:23" x14ac:dyDescent="0.25">
      <c r="A8" s="163" t="s">
        <v>75</v>
      </c>
      <c r="C8" s="321" t="s">
        <v>150</v>
      </c>
      <c r="E8" s="163" t="s">
        <v>83</v>
      </c>
      <c r="G8" s="18" t="s">
        <v>32</v>
      </c>
      <c r="K8" s="12" t="s">
        <v>55</v>
      </c>
      <c r="L8" s="175">
        <v>3800</v>
      </c>
      <c r="N8" s="15">
        <v>6</v>
      </c>
      <c r="V8" s="179" t="s">
        <v>4</v>
      </c>
      <c r="W8" s="180">
        <v>9000</v>
      </c>
    </row>
    <row r="9" spans="1:23" ht="15.75" thickBot="1" x14ac:dyDescent="0.3">
      <c r="A9" s="18" t="s">
        <v>76</v>
      </c>
      <c r="C9" s="61" t="s">
        <v>151</v>
      </c>
      <c r="E9" s="19" t="s">
        <v>84</v>
      </c>
      <c r="G9" s="19" t="s">
        <v>33</v>
      </c>
      <c r="K9" s="5" t="s">
        <v>57</v>
      </c>
      <c r="L9" s="174">
        <v>10000</v>
      </c>
      <c r="N9" s="15">
        <v>7</v>
      </c>
      <c r="V9" s="181" t="s">
        <v>5</v>
      </c>
      <c r="W9" s="182">
        <v>5500</v>
      </c>
    </row>
    <row r="10" spans="1:23" ht="15.75" thickBot="1" x14ac:dyDescent="0.3">
      <c r="A10" s="18" t="s">
        <v>77</v>
      </c>
      <c r="C10" s="61" t="s">
        <v>152</v>
      </c>
      <c r="K10" s="5" t="s">
        <v>58</v>
      </c>
      <c r="L10" s="174">
        <v>5000</v>
      </c>
      <c r="N10" s="15">
        <v>8</v>
      </c>
      <c r="V10" s="183" t="s">
        <v>6</v>
      </c>
      <c r="W10" s="184">
        <v>3800</v>
      </c>
    </row>
    <row r="11" spans="1:23" ht="15.75" thickBot="1" x14ac:dyDescent="0.3">
      <c r="A11" s="18" t="s">
        <v>78</v>
      </c>
      <c r="C11" s="61" t="s">
        <v>153</v>
      </c>
      <c r="K11" s="5" t="s">
        <v>56</v>
      </c>
      <c r="L11" s="174">
        <v>3000</v>
      </c>
      <c r="N11" s="15">
        <v>9</v>
      </c>
    </row>
    <row r="12" spans="1:23" ht="15.75" thickBot="1" x14ac:dyDescent="0.3">
      <c r="A12" s="18" t="s">
        <v>79</v>
      </c>
      <c r="C12" s="61" t="s">
        <v>154</v>
      </c>
      <c r="K12" s="63" t="s">
        <v>27</v>
      </c>
      <c r="L12" s="176">
        <v>500</v>
      </c>
      <c r="N12" s="16">
        <v>10</v>
      </c>
      <c r="V12" s="369" t="s">
        <v>46</v>
      </c>
      <c r="W12" s="370"/>
    </row>
    <row r="13" spans="1:23" ht="15.75" customHeight="1" x14ac:dyDescent="0.25">
      <c r="A13" s="18" t="s">
        <v>80</v>
      </c>
      <c r="C13" s="61" t="s">
        <v>155</v>
      </c>
      <c r="K13" s="5" t="s">
        <v>8</v>
      </c>
      <c r="L13" s="174">
        <v>500</v>
      </c>
      <c r="V13" s="179" t="s">
        <v>4</v>
      </c>
      <c r="W13" s="180">
        <v>10000</v>
      </c>
    </row>
    <row r="14" spans="1:23" x14ac:dyDescent="0.25">
      <c r="A14" s="18" t="s">
        <v>81</v>
      </c>
      <c r="C14" s="61" t="s">
        <v>156</v>
      </c>
      <c r="K14" s="5" t="s">
        <v>10</v>
      </c>
      <c r="L14" s="174">
        <v>1000</v>
      </c>
      <c r="V14" s="181" t="s">
        <v>5</v>
      </c>
      <c r="W14" s="182">
        <v>5000</v>
      </c>
    </row>
    <row r="15" spans="1:23" ht="15.75" thickBot="1" x14ac:dyDescent="0.3">
      <c r="A15" s="19" t="s">
        <v>82</v>
      </c>
      <c r="C15" s="61" t="s">
        <v>157</v>
      </c>
      <c r="K15" s="5" t="s">
        <v>31</v>
      </c>
      <c r="L15" s="174">
        <v>1000</v>
      </c>
      <c r="V15" s="183" t="s">
        <v>6</v>
      </c>
      <c r="W15" s="184">
        <v>3000</v>
      </c>
    </row>
    <row r="16" spans="1:23" x14ac:dyDescent="0.25">
      <c r="C16" s="61" t="s">
        <v>158</v>
      </c>
      <c r="K16" s="8" t="s">
        <v>30</v>
      </c>
      <c r="L16" s="174">
        <v>1000</v>
      </c>
    </row>
    <row r="17" spans="3:12" x14ac:dyDescent="0.25">
      <c r="C17" s="61" t="s">
        <v>159</v>
      </c>
      <c r="K17" s="5" t="s">
        <v>32</v>
      </c>
      <c r="L17" s="174">
        <v>1500</v>
      </c>
    </row>
    <row r="18" spans="3:12" x14ac:dyDescent="0.25">
      <c r="C18" s="61" t="s">
        <v>161</v>
      </c>
      <c r="K18" s="5" t="s">
        <v>28</v>
      </c>
      <c r="L18" s="174">
        <v>1800</v>
      </c>
    </row>
    <row r="19" spans="3:12" ht="15.75" thickBot="1" x14ac:dyDescent="0.3">
      <c r="C19" s="323" t="s">
        <v>160</v>
      </c>
      <c r="K19" s="5" t="s">
        <v>29</v>
      </c>
      <c r="L19" s="174">
        <v>500</v>
      </c>
    </row>
    <row r="20" spans="3:12" x14ac:dyDescent="0.25">
      <c r="K20" s="12" t="s">
        <v>34</v>
      </c>
      <c r="L20" s="175">
        <v>100</v>
      </c>
    </row>
    <row r="21" spans="3:12" ht="15.75" thickBot="1" x14ac:dyDescent="0.3">
      <c r="K21" s="6" t="s">
        <v>12</v>
      </c>
      <c r="L21" s="177">
        <v>0</v>
      </c>
    </row>
  </sheetData>
  <mergeCells count="3">
    <mergeCell ref="V2:W2"/>
    <mergeCell ref="V7:W7"/>
    <mergeCell ref="V12:W1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485E5-ADDA-4152-AF37-61438F50775B}">
  <sheetPr codeName="Feuil12"/>
  <dimension ref="D1:F35"/>
  <sheetViews>
    <sheetView showGridLines="0" zoomScaleNormal="100" workbookViewId="0">
      <selection activeCell="F21" sqref="F21"/>
    </sheetView>
  </sheetViews>
  <sheetFormatPr baseColWidth="10" defaultRowHeight="15" x14ac:dyDescent="0.25"/>
  <cols>
    <col min="1" max="1" width="1.140625" customWidth="1"/>
    <col min="2" max="2" width="5.28515625" customWidth="1"/>
    <col min="3" max="3" width="28.7109375" customWidth="1"/>
    <col min="4" max="4" width="19.28515625" customWidth="1"/>
    <col min="5" max="5" width="44.140625" customWidth="1"/>
    <col min="6" max="6" width="94" customWidth="1"/>
  </cols>
  <sheetData>
    <row r="1" spans="4:6" ht="51" customHeight="1" x14ac:dyDescent="0.9">
      <c r="D1" s="371" t="s">
        <v>127</v>
      </c>
      <c r="E1" s="371"/>
      <c r="F1" s="371"/>
    </row>
    <row r="2" spans="4:6" ht="30" customHeight="1" x14ac:dyDescent="0.25">
      <c r="E2" s="214" t="s">
        <v>117</v>
      </c>
      <c r="F2" t="s">
        <v>117</v>
      </c>
    </row>
    <row r="3" spans="4:6" ht="27" customHeight="1" x14ac:dyDescent="0.25"/>
    <row r="4" spans="4:6" ht="18" customHeight="1" x14ac:dyDescent="0.25">
      <c r="D4" s="215" t="s">
        <v>118</v>
      </c>
      <c r="E4" s="215" t="s">
        <v>119</v>
      </c>
      <c r="F4" s="216" t="s">
        <v>120</v>
      </c>
    </row>
    <row r="5" spans="4:6" ht="18" customHeight="1" x14ac:dyDescent="0.25">
      <c r="D5" s="222"/>
      <c r="E5" s="222" t="s">
        <v>1</v>
      </c>
      <c r="F5" s="224"/>
    </row>
    <row r="6" spans="4:6" ht="18" customHeight="1" x14ac:dyDescent="0.25">
      <c r="D6" s="217">
        <v>1</v>
      </c>
      <c r="E6" s="218" t="s">
        <v>51</v>
      </c>
      <c r="F6" s="226">
        <v>7500</v>
      </c>
    </row>
    <row r="7" spans="4:6" ht="18" customHeight="1" x14ac:dyDescent="0.25">
      <c r="D7" s="217">
        <f t="shared" ref="D7:D14" si="0">1+D6</f>
        <v>2</v>
      </c>
      <c r="E7" s="218" t="s">
        <v>52</v>
      </c>
      <c r="F7" s="226">
        <v>5000</v>
      </c>
    </row>
    <row r="8" spans="4:6" ht="18" customHeight="1" x14ac:dyDescent="0.25">
      <c r="D8" s="217">
        <f t="shared" si="0"/>
        <v>3</v>
      </c>
      <c r="E8" s="218" t="s">
        <v>53</v>
      </c>
      <c r="F8" s="226">
        <v>2500</v>
      </c>
    </row>
    <row r="9" spans="4:6" ht="18" customHeight="1" x14ac:dyDescent="0.25">
      <c r="D9" s="217">
        <f t="shared" si="0"/>
        <v>4</v>
      </c>
      <c r="E9" s="218" t="s">
        <v>64</v>
      </c>
      <c r="F9" s="226">
        <v>9000</v>
      </c>
    </row>
    <row r="10" spans="4:6" ht="18" customHeight="1" x14ac:dyDescent="0.25">
      <c r="D10" s="217">
        <f t="shared" si="0"/>
        <v>5</v>
      </c>
      <c r="E10" s="220" t="s">
        <v>54</v>
      </c>
      <c r="F10" s="227">
        <v>5500</v>
      </c>
    </row>
    <row r="11" spans="4:6" ht="18" customHeight="1" x14ac:dyDescent="0.25">
      <c r="D11" s="217">
        <f t="shared" si="0"/>
        <v>6</v>
      </c>
      <c r="E11" s="221" t="s">
        <v>55</v>
      </c>
      <c r="F11" s="228">
        <v>3800</v>
      </c>
    </row>
    <row r="12" spans="4:6" ht="15.75" x14ac:dyDescent="0.25">
      <c r="D12" s="217">
        <f t="shared" si="0"/>
        <v>7</v>
      </c>
      <c r="E12" s="219" t="s">
        <v>57</v>
      </c>
      <c r="F12" s="227">
        <v>10000</v>
      </c>
    </row>
    <row r="13" spans="4:6" ht="15.75" x14ac:dyDescent="0.25">
      <c r="D13" s="217">
        <f t="shared" si="0"/>
        <v>8</v>
      </c>
      <c r="E13" s="219" t="s">
        <v>58</v>
      </c>
      <c r="F13" s="227">
        <v>5000</v>
      </c>
    </row>
    <row r="14" spans="4:6" ht="15.75" x14ac:dyDescent="0.25">
      <c r="D14" s="217">
        <f t="shared" si="0"/>
        <v>9</v>
      </c>
      <c r="E14" s="219" t="s">
        <v>56</v>
      </c>
      <c r="F14" s="227">
        <v>3000</v>
      </c>
    </row>
    <row r="15" spans="4:6" ht="15.75" x14ac:dyDescent="0.25">
      <c r="D15" s="222"/>
      <c r="E15" s="223" t="s">
        <v>25</v>
      </c>
      <c r="F15" s="230"/>
    </row>
    <row r="16" spans="4:6" ht="15.75" x14ac:dyDescent="0.25">
      <c r="D16" s="217">
        <v>10</v>
      </c>
      <c r="E16" s="219" t="s">
        <v>27</v>
      </c>
      <c r="F16" s="229">
        <v>500</v>
      </c>
    </row>
    <row r="17" spans="4:6" ht="15.75" x14ac:dyDescent="0.25">
      <c r="D17" s="217">
        <f t="shared" ref="D17:D22" si="1">1+D16</f>
        <v>11</v>
      </c>
      <c r="E17" s="219" t="s">
        <v>8</v>
      </c>
      <c r="F17" s="229">
        <v>500</v>
      </c>
    </row>
    <row r="18" spans="4:6" ht="15.75" x14ac:dyDescent="0.25">
      <c r="D18" s="217">
        <f t="shared" si="1"/>
        <v>12</v>
      </c>
      <c r="E18" s="219" t="s">
        <v>10</v>
      </c>
      <c r="F18" s="229">
        <v>1000</v>
      </c>
    </row>
    <row r="19" spans="4:6" ht="15.75" x14ac:dyDescent="0.25">
      <c r="D19" s="217">
        <f t="shared" si="1"/>
        <v>13</v>
      </c>
      <c r="E19" s="219" t="s">
        <v>31</v>
      </c>
      <c r="F19" s="229">
        <v>1000</v>
      </c>
    </row>
    <row r="20" spans="4:6" ht="15.75" x14ac:dyDescent="0.25">
      <c r="D20" s="217">
        <f t="shared" si="1"/>
        <v>14</v>
      </c>
      <c r="E20" s="219" t="s">
        <v>30</v>
      </c>
      <c r="F20" s="229">
        <v>1000</v>
      </c>
    </row>
    <row r="21" spans="4:6" ht="15.75" x14ac:dyDescent="0.25">
      <c r="D21" s="217">
        <f t="shared" si="1"/>
        <v>15</v>
      </c>
      <c r="E21" s="219" t="s">
        <v>32</v>
      </c>
      <c r="F21" s="229">
        <v>1500</v>
      </c>
    </row>
    <row r="22" spans="4:6" ht="15.75" x14ac:dyDescent="0.25">
      <c r="D22" s="217">
        <f t="shared" si="1"/>
        <v>16</v>
      </c>
      <c r="E22" s="219" t="s">
        <v>28</v>
      </c>
      <c r="F22" s="229">
        <v>1800</v>
      </c>
    </row>
    <row r="23" spans="4:6" ht="15.75" x14ac:dyDescent="0.25">
      <c r="D23" s="222"/>
      <c r="E23" s="225" t="s">
        <v>37</v>
      </c>
      <c r="F23" s="230"/>
    </row>
    <row r="24" spans="4:6" ht="15.75" x14ac:dyDescent="0.25">
      <c r="D24" s="217">
        <f>1+D22</f>
        <v>17</v>
      </c>
      <c r="E24" s="219" t="s">
        <v>29</v>
      </c>
      <c r="F24" s="229">
        <v>500</v>
      </c>
    </row>
    <row r="25" spans="4:6" ht="15.75" x14ac:dyDescent="0.25">
      <c r="D25" s="217">
        <f>1+D24</f>
        <v>18</v>
      </c>
      <c r="E25" s="219" t="s">
        <v>34</v>
      </c>
      <c r="F25" s="229">
        <v>0</v>
      </c>
    </row>
    <row r="26" spans="4:6" ht="15.75" x14ac:dyDescent="0.25">
      <c r="D26" s="217">
        <f>1+D25</f>
        <v>19</v>
      </c>
      <c r="E26" s="219" t="s">
        <v>12</v>
      </c>
      <c r="F26" s="229">
        <v>0</v>
      </c>
    </row>
    <row r="27" spans="4:6" ht="15.75" x14ac:dyDescent="0.25">
      <c r="D27" s="222"/>
      <c r="E27" s="223" t="s">
        <v>121</v>
      </c>
      <c r="F27" s="231"/>
    </row>
    <row r="28" spans="4:6" ht="15.75" x14ac:dyDescent="0.25">
      <c r="D28" s="217">
        <v>20</v>
      </c>
      <c r="E28" s="219" t="s">
        <v>75</v>
      </c>
      <c r="F28" s="229"/>
    </row>
    <row r="29" spans="4:6" ht="15.75" x14ac:dyDescent="0.25">
      <c r="D29" s="217">
        <f t="shared" ref="D29:D35" si="2">1+D28</f>
        <v>21</v>
      </c>
      <c r="E29" s="219" t="s">
        <v>76</v>
      </c>
      <c r="F29" s="229"/>
    </row>
    <row r="30" spans="4:6" ht="15.75" x14ac:dyDescent="0.25">
      <c r="D30" s="217">
        <f t="shared" si="2"/>
        <v>22</v>
      </c>
      <c r="E30" s="219" t="s">
        <v>77</v>
      </c>
      <c r="F30" s="229"/>
    </row>
    <row r="31" spans="4:6" ht="15.75" x14ac:dyDescent="0.25">
      <c r="D31" s="217">
        <f t="shared" si="2"/>
        <v>23</v>
      </c>
      <c r="E31" s="219" t="s">
        <v>78</v>
      </c>
      <c r="F31" s="229"/>
    </row>
    <row r="32" spans="4:6" ht="15.75" x14ac:dyDescent="0.25">
      <c r="D32" s="217">
        <f t="shared" si="2"/>
        <v>24</v>
      </c>
      <c r="E32" s="219" t="s">
        <v>79</v>
      </c>
      <c r="F32" s="229"/>
    </row>
    <row r="33" spans="4:6" ht="15.75" x14ac:dyDescent="0.25">
      <c r="D33" s="217">
        <f t="shared" si="2"/>
        <v>25</v>
      </c>
      <c r="E33" s="219" t="s">
        <v>80</v>
      </c>
      <c r="F33" s="229"/>
    </row>
    <row r="34" spans="4:6" ht="15.75" x14ac:dyDescent="0.25">
      <c r="D34" s="217">
        <f t="shared" si="2"/>
        <v>26</v>
      </c>
      <c r="E34" s="219" t="s">
        <v>81</v>
      </c>
      <c r="F34" s="229"/>
    </row>
    <row r="35" spans="4:6" ht="15.75" x14ac:dyDescent="0.25">
      <c r="D35" s="217">
        <f t="shared" si="2"/>
        <v>27</v>
      </c>
      <c r="E35" s="219" t="s">
        <v>82</v>
      </c>
      <c r="F35" s="229"/>
    </row>
  </sheetData>
  <mergeCells count="1">
    <mergeCell ref="D1:F1"/>
  </mergeCells>
  <phoneticPr fontId="4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TextBox1">
          <controlPr defaultSize="0" autoLine="0" linkedCell="E2" r:id="rId4">
            <anchor moveWithCells="1">
              <from>
                <xdr:col>4</xdr:col>
                <xdr:colOff>1419225</xdr:colOff>
                <xdr:row>1</xdr:row>
                <xdr:rowOff>57150</xdr:rowOff>
              </from>
              <to>
                <xdr:col>5</xdr:col>
                <xdr:colOff>4019550</xdr:colOff>
                <xdr:row>1</xdr:row>
                <xdr:rowOff>361950</xdr:rowOff>
              </to>
            </anchor>
          </controlPr>
        </control>
      </mc:Choice>
      <mc:Fallback>
        <control shapeId="16385" r:id="rId3" name="TextBox1"/>
      </mc:Fallback>
    </mc:AlternateContent>
  </controls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499BB-549A-40AB-996F-D9DB142EEB60}">
  <sheetPr codeName="Feuil16"/>
  <dimension ref="A2:U540"/>
  <sheetViews>
    <sheetView showGridLines="0" workbookViewId="0">
      <selection activeCell="D18" sqref="D18"/>
    </sheetView>
  </sheetViews>
  <sheetFormatPr baseColWidth="10" defaultRowHeight="15" x14ac:dyDescent="0.25"/>
  <sheetData>
    <row r="2" spans="8:16" x14ac:dyDescent="0.25">
      <c r="H2" s="250"/>
    </row>
    <row r="5" spans="8:16" x14ac:dyDescent="0.25">
      <c r="P5" s="250"/>
    </row>
    <row r="6" spans="8:16" x14ac:dyDescent="0.25">
      <c r="P6" s="250"/>
    </row>
    <row r="15" spans="8:16" ht="15.75" thickBot="1" x14ac:dyDescent="0.3"/>
    <row r="16" spans="8:16" ht="28.5" x14ac:dyDescent="0.45">
      <c r="H16" s="281"/>
      <c r="I16" s="282"/>
      <c r="J16" s="372" t="s">
        <v>132</v>
      </c>
      <c r="K16" s="372"/>
      <c r="L16" s="282"/>
      <c r="M16" s="283"/>
    </row>
    <row r="17" spans="8:13" x14ac:dyDescent="0.25">
      <c r="H17" s="252"/>
      <c r="I17" s="284"/>
      <c r="J17" s="284"/>
      <c r="K17" s="284"/>
      <c r="L17" s="284"/>
      <c r="M17" s="253"/>
    </row>
    <row r="18" spans="8:13" x14ac:dyDescent="0.25">
      <c r="H18" s="252"/>
      <c r="I18" s="284"/>
      <c r="J18" s="284"/>
      <c r="K18" s="284"/>
      <c r="L18" s="284"/>
      <c r="M18" s="253"/>
    </row>
    <row r="19" spans="8:13" x14ac:dyDescent="0.25">
      <c r="H19" s="252"/>
      <c r="I19" s="284"/>
      <c r="J19" s="284"/>
      <c r="K19" s="284"/>
      <c r="L19" s="284"/>
      <c r="M19" s="253"/>
    </row>
    <row r="20" spans="8:13" x14ac:dyDescent="0.25">
      <c r="H20" s="252"/>
      <c r="I20" s="284"/>
      <c r="J20" s="284"/>
      <c r="K20" s="284"/>
      <c r="L20" s="284"/>
      <c r="M20" s="253"/>
    </row>
    <row r="21" spans="8:13" x14ac:dyDescent="0.25">
      <c r="H21" s="252"/>
      <c r="I21" s="284"/>
      <c r="J21" s="284"/>
      <c r="K21" s="284"/>
      <c r="L21" s="284"/>
      <c r="M21" s="253"/>
    </row>
    <row r="22" spans="8:13" x14ac:dyDescent="0.25">
      <c r="H22" s="252"/>
      <c r="I22" s="284"/>
      <c r="J22" s="284"/>
      <c r="K22" s="284"/>
      <c r="L22" s="284"/>
      <c r="M22" s="253"/>
    </row>
    <row r="23" spans="8:13" x14ac:dyDescent="0.25">
      <c r="H23" s="252"/>
      <c r="I23" s="284"/>
      <c r="J23" s="284"/>
      <c r="K23" s="284"/>
      <c r="L23" s="284"/>
      <c r="M23" s="253"/>
    </row>
    <row r="24" spans="8:13" x14ac:dyDescent="0.25">
      <c r="H24" s="252"/>
      <c r="I24" s="284"/>
      <c r="J24" s="284"/>
      <c r="K24" s="284"/>
      <c r="L24" s="284"/>
      <c r="M24" s="253"/>
    </row>
    <row r="25" spans="8:13" ht="15.75" thickBot="1" x14ac:dyDescent="0.3">
      <c r="H25" s="285"/>
      <c r="I25" s="286"/>
      <c r="J25" s="286"/>
      <c r="K25" s="286"/>
      <c r="L25" s="286"/>
      <c r="M25" s="287"/>
    </row>
    <row r="99" spans="1:21" s="247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</row>
    <row r="100" spans="1:21" s="247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</row>
    <row r="101" spans="1:21" s="247" customForma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</row>
    <row r="102" spans="1:21" s="247" customForma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</row>
    <row r="103" spans="1:21" s="247" customForma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</row>
    <row r="104" spans="1:21" s="247" customForma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</row>
    <row r="105" spans="1:21" s="247" customForma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</row>
    <row r="106" spans="1:21" s="247" customForma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</row>
    <row r="107" spans="1:21" s="247" customForma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</row>
    <row r="108" spans="1:21" s="247" customForma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</row>
    <row r="109" spans="1:21" s="247" customForma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</row>
    <row r="110" spans="1:21" s="247" customForma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</row>
    <row r="111" spans="1:21" s="247" customForma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</row>
    <row r="112" spans="1:21" s="247" customForma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</row>
    <row r="113" spans="1:21" s="247" customForma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</row>
    <row r="114" spans="1:21" s="247" customForma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</row>
    <row r="115" spans="1:21" s="247" customForma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</row>
    <row r="116" spans="1:21" s="247" customForma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</row>
    <row r="117" spans="1:21" s="247" customForma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</row>
    <row r="118" spans="1:21" s="247" customForma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</row>
    <row r="119" spans="1:21" s="247" customForma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</row>
    <row r="120" spans="1:21" s="247" customForma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</row>
    <row r="121" spans="1:21" s="247" customForma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</row>
    <row r="122" spans="1:21" s="247" customForma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</row>
    <row r="123" spans="1:21" s="247" customForma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</row>
    <row r="124" spans="1:21" s="247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</row>
    <row r="125" spans="1:21" s="247" customForma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</row>
    <row r="126" spans="1:21" s="247" customForma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</row>
    <row r="127" spans="1:21" s="247" customForma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</row>
    <row r="128" spans="1:21" s="247" customForma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</row>
    <row r="129" spans="1:21" s="247" customForma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</row>
    <row r="130" spans="1:21" s="247" customForma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</row>
    <row r="131" spans="1:21" s="247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</row>
    <row r="132" spans="1:21" s="247" customForma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</row>
    <row r="133" spans="1:21" s="247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</row>
    <row r="134" spans="1:21" s="247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</row>
    <row r="135" spans="1:21" s="247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</row>
    <row r="136" spans="1:21" s="247" customForma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</row>
    <row r="137" spans="1:21" s="247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</row>
    <row r="138" spans="1:21" s="247" customForma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</row>
    <row r="139" spans="1:21" s="247" customForma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</row>
    <row r="140" spans="1:21" s="247" customForma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</row>
    <row r="141" spans="1:21" s="247" customForma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</row>
    <row r="142" spans="1:21" s="247" customForma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</row>
    <row r="143" spans="1:21" s="247" customForma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</row>
    <row r="144" spans="1:21" s="247" customForma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</row>
    <row r="145" spans="1:21" s="247" customForma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</row>
    <row r="146" spans="1:21" s="247" customForma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</row>
    <row r="147" spans="1:21" s="247" customForma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</row>
    <row r="148" spans="1:21" s="247" customForma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</row>
    <row r="149" spans="1:21" s="247" customForma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</row>
    <row r="150" spans="1:21" s="247" customForma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</row>
    <row r="151" spans="1:21" s="247" customForma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</row>
    <row r="152" spans="1:21" s="247" customForma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</row>
    <row r="153" spans="1:21" s="247" customForma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</row>
    <row r="154" spans="1:21" s="247" customForma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</row>
    <row r="155" spans="1:21" s="247" customForma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</row>
    <row r="156" spans="1:21" s="247" customForma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</row>
    <row r="157" spans="1:21" s="247" customForma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</row>
    <row r="158" spans="1:21" s="247" customForma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</row>
    <row r="159" spans="1:21" s="247" customForma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</row>
    <row r="160" spans="1:21" s="247" customForma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</row>
    <row r="161" spans="1:21" s="247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</row>
    <row r="162" spans="1:21" s="247" customForma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</row>
    <row r="163" spans="1:21" s="247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</row>
    <row r="164" spans="1:21" s="247" customForma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</row>
    <row r="165" spans="1:21" s="247" customForma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</row>
    <row r="166" spans="1:21" s="247" customForma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</row>
    <row r="167" spans="1:21" s="247" customForma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</row>
    <row r="168" spans="1:21" s="247" customForma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</row>
    <row r="169" spans="1:21" s="247" customForma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</row>
    <row r="170" spans="1:21" s="247" customForma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</row>
    <row r="171" spans="1:21" s="247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</row>
    <row r="172" spans="1:21" s="247" customForma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</row>
    <row r="173" spans="1:21" s="247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</row>
    <row r="174" spans="1:21" s="247" customForma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</row>
    <row r="175" spans="1:21" s="247" customForma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</row>
    <row r="176" spans="1:21" s="247" customForma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</row>
    <row r="177" spans="1:21" s="247" customForma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</row>
    <row r="178" spans="1:21" s="247" customForma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</row>
    <row r="179" spans="1:21" s="247" customForma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</row>
    <row r="180" spans="1:21" s="247" customForma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</row>
    <row r="181" spans="1:21" s="247" customForma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</row>
    <row r="182" spans="1:21" s="247" customForma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</row>
    <row r="183" spans="1:21" s="247" customForma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</row>
    <row r="184" spans="1:21" s="247" customForma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</row>
    <row r="185" spans="1:21" s="247" customForma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</row>
    <row r="186" spans="1:21" s="247" customForma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</row>
    <row r="187" spans="1:21" s="247" customForma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</row>
    <row r="188" spans="1:21" s="247" customForma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</row>
    <row r="189" spans="1:21" s="247" customForma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</row>
    <row r="190" spans="1:21" s="247" customForma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</row>
    <row r="191" spans="1:21" s="247" customForma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</row>
    <row r="192" spans="1:21" s="247" customForma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</row>
    <row r="193" spans="1:21" s="247" customForma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</row>
    <row r="194" spans="1:21" s="247" customForma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</row>
    <row r="195" spans="1:21" s="247" customForma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</row>
    <row r="196" spans="1:21" s="247" customForma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</row>
    <row r="197" spans="1:21" s="247" customForma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</row>
    <row r="198" spans="1:21" s="247" customForma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</row>
    <row r="199" spans="1:21" s="247" customForma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</row>
    <row r="200" spans="1:21" s="247" customForma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</row>
    <row r="201" spans="1:21" s="247" customForma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</row>
    <row r="202" spans="1:21" s="247" customForma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</row>
    <row r="203" spans="1:21" s="247" customForma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</row>
    <row r="204" spans="1:21" s="247" customForma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</row>
    <row r="205" spans="1:21" s="247" customForma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</row>
    <row r="206" spans="1:21" s="247" customForma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</row>
    <row r="207" spans="1:21" s="247" customForma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</row>
    <row r="208" spans="1:21" s="247" customForma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</row>
    <row r="209" spans="1:21" s="247" customForma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</row>
    <row r="210" spans="1:21" s="247" customForma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</row>
    <row r="211" spans="1:21" s="247" customForma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</row>
    <row r="212" spans="1:21" s="247" customForma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</row>
    <row r="213" spans="1:21" s="247" customForma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</row>
    <row r="214" spans="1:21" s="247" customForma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</row>
    <row r="215" spans="1:21" s="247" customForma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</row>
    <row r="216" spans="1:21" s="247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</row>
    <row r="217" spans="1:21" s="247" customForma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</row>
    <row r="218" spans="1:21" s="247" customForma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</row>
    <row r="219" spans="1:21" s="247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</row>
    <row r="220" spans="1:21" s="247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</row>
    <row r="221" spans="1:21" s="247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</row>
    <row r="222" spans="1:21" s="247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</row>
    <row r="223" spans="1:21" s="247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</row>
    <row r="224" spans="1:21" s="247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</row>
    <row r="225" spans="1:21" s="247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</row>
    <row r="226" spans="1:21" s="247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</row>
    <row r="227" spans="1:21" s="247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</row>
    <row r="228" spans="1:21" s="247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</row>
    <row r="229" spans="1:21" s="247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</row>
    <row r="230" spans="1:21" s="247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</row>
    <row r="231" spans="1:21" s="247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</row>
    <row r="232" spans="1:21" s="247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</row>
    <row r="233" spans="1:21" s="247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</row>
    <row r="234" spans="1:21" s="247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</row>
    <row r="235" spans="1:21" s="247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</row>
    <row r="236" spans="1:21" s="247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</row>
    <row r="237" spans="1:21" s="247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</row>
    <row r="238" spans="1:21" s="247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</row>
    <row r="239" spans="1:21" s="247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</row>
    <row r="240" spans="1:21" s="247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</row>
    <row r="241" spans="1:21" s="247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</row>
    <row r="242" spans="1:21" s="247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</row>
    <row r="243" spans="1:21" s="247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</row>
    <row r="244" spans="1:21" s="247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</row>
    <row r="245" spans="1:21" s="247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</row>
    <row r="246" spans="1:21" s="247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</row>
    <row r="247" spans="1:21" s="247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</row>
    <row r="248" spans="1:21" s="247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</row>
    <row r="249" spans="1:21" s="247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</row>
    <row r="250" spans="1:21" s="247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</row>
    <row r="251" spans="1:21" s="247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</row>
    <row r="252" spans="1:21" s="247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</row>
    <row r="253" spans="1:21" s="247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</row>
    <row r="254" spans="1:21" s="247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</row>
    <row r="255" spans="1:21" s="247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</row>
    <row r="256" spans="1:21" s="247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</row>
    <row r="257" spans="1:21" s="247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</row>
    <row r="258" spans="1:21" s="247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</row>
    <row r="259" spans="1:21" s="247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</row>
    <row r="260" spans="1:21" s="247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</row>
    <row r="261" spans="1:21" s="247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</row>
    <row r="262" spans="1:21" s="247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</row>
    <row r="263" spans="1:21" s="247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</row>
    <row r="264" spans="1:21" s="247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</row>
    <row r="265" spans="1:21" s="247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</row>
    <row r="266" spans="1:21" s="247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</row>
    <row r="267" spans="1:21" s="247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</row>
    <row r="268" spans="1:21" s="247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</row>
    <row r="269" spans="1:21" s="247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</row>
    <row r="270" spans="1:21" s="247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</row>
    <row r="271" spans="1:21" s="247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</row>
    <row r="272" spans="1:21" s="247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</row>
    <row r="273" spans="1:21" s="247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</row>
    <row r="274" spans="1:21" s="247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</row>
    <row r="275" spans="1:21" s="247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</row>
    <row r="276" spans="1:21" s="247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</row>
    <row r="277" spans="1:21" s="247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</row>
    <row r="278" spans="1:21" s="247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</row>
    <row r="279" spans="1:21" s="247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</row>
    <row r="280" spans="1:21" s="247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</row>
    <row r="281" spans="1:21" s="247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</row>
    <row r="282" spans="1:21" s="247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</row>
    <row r="283" spans="1:21" s="247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</row>
    <row r="284" spans="1:21" s="247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</row>
    <row r="285" spans="1:21" s="247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</row>
    <row r="286" spans="1:21" s="247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</row>
    <row r="287" spans="1:21" s="247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</row>
    <row r="288" spans="1:21" s="247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</row>
    <row r="289" spans="1:21" s="247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</row>
    <row r="290" spans="1:21" s="247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</row>
    <row r="291" spans="1:21" s="247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</row>
    <row r="292" spans="1:21" s="247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</row>
    <row r="293" spans="1:21" s="247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</row>
    <row r="294" spans="1:21" s="247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</row>
    <row r="295" spans="1:21" s="247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</row>
    <row r="296" spans="1:21" s="247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</row>
    <row r="297" spans="1:21" s="247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</row>
    <row r="298" spans="1:21" s="247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</row>
    <row r="299" spans="1:21" s="247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</row>
    <row r="300" spans="1:21" s="247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</row>
    <row r="301" spans="1:21" s="247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</row>
    <row r="302" spans="1:21" s="247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</row>
    <row r="303" spans="1:21" s="247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</row>
    <row r="304" spans="1:21" s="247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</row>
    <row r="305" spans="1:21" s="247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</row>
    <row r="306" spans="1:21" s="247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</row>
    <row r="307" spans="1:21" s="247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</row>
    <row r="308" spans="1:21" s="247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</row>
    <row r="309" spans="1:21" s="247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</row>
    <row r="310" spans="1:21" s="247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</row>
    <row r="311" spans="1:21" s="247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</row>
    <row r="312" spans="1:21" s="247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</row>
    <row r="313" spans="1:21" s="247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</row>
    <row r="314" spans="1:21" s="247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</row>
    <row r="315" spans="1:21" s="247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</row>
    <row r="316" spans="1:21" s="247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</row>
    <row r="317" spans="1:21" s="247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</row>
    <row r="318" spans="1:21" s="247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</row>
    <row r="319" spans="1:21" s="247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</row>
    <row r="320" spans="1:21" s="247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</row>
    <row r="321" spans="1:21" s="247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</row>
    <row r="322" spans="1:21" s="247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</row>
    <row r="323" spans="1:21" s="247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</row>
    <row r="324" spans="1:21" s="247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</row>
    <row r="325" spans="1:21" s="247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</row>
    <row r="326" spans="1:21" s="247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</row>
    <row r="327" spans="1:21" s="247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</row>
    <row r="328" spans="1:21" s="247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</row>
    <row r="329" spans="1:21" s="247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</row>
    <row r="330" spans="1:21" s="247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</row>
    <row r="331" spans="1:21" s="247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</row>
    <row r="332" spans="1:21" s="247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</row>
    <row r="333" spans="1:21" s="247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</row>
    <row r="334" spans="1:21" s="247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</row>
    <row r="335" spans="1:21" s="247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</row>
    <row r="336" spans="1:21" s="247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</row>
    <row r="337" spans="1:21" s="247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</row>
    <row r="338" spans="1:21" s="247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</row>
    <row r="339" spans="1:21" s="247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</row>
    <row r="340" spans="1:21" s="247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</row>
    <row r="341" spans="1:21" s="247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</row>
    <row r="342" spans="1:21" s="247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</row>
    <row r="343" spans="1:21" s="247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</row>
    <row r="344" spans="1:21" s="247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</row>
    <row r="345" spans="1:21" s="247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</row>
    <row r="346" spans="1:21" s="247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</row>
    <row r="347" spans="1:21" s="247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</row>
    <row r="348" spans="1:21" s="247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</row>
    <row r="349" spans="1:21" s="247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</row>
    <row r="350" spans="1:21" s="247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</row>
    <row r="351" spans="1:21" s="247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</row>
    <row r="352" spans="1:21" s="247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</row>
    <row r="353" spans="1:21" s="247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</row>
    <row r="354" spans="1:21" s="247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</row>
    <row r="355" spans="1:21" s="247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</row>
    <row r="356" spans="1:21" s="247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</row>
    <row r="357" spans="1:21" s="247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</row>
    <row r="358" spans="1:21" s="247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</row>
    <row r="359" spans="1:21" s="247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</row>
    <row r="360" spans="1:21" s="247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</row>
    <row r="361" spans="1:21" s="247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</row>
    <row r="362" spans="1:21" s="247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</row>
    <row r="363" spans="1:21" s="247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</row>
    <row r="364" spans="1:21" s="247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</row>
    <row r="365" spans="1:21" s="247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</row>
    <row r="366" spans="1:21" s="247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</row>
    <row r="367" spans="1:21" s="247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</row>
    <row r="368" spans="1:21" s="247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</row>
    <row r="369" spans="1:21" s="247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</row>
    <row r="370" spans="1:21" s="247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</row>
    <row r="371" spans="1:21" s="247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</row>
    <row r="372" spans="1:21" s="247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</row>
    <row r="373" spans="1:21" s="247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</row>
    <row r="374" spans="1:21" s="247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</row>
    <row r="375" spans="1:21" s="247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</row>
    <row r="376" spans="1:21" s="247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</row>
    <row r="377" spans="1:21" s="247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</row>
    <row r="378" spans="1:21" s="247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</row>
    <row r="379" spans="1:21" s="247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</row>
    <row r="380" spans="1:21" s="247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</row>
    <row r="381" spans="1:21" s="247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</row>
    <row r="382" spans="1:21" s="247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</row>
    <row r="383" spans="1:21" s="247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</row>
    <row r="384" spans="1:21" s="247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</row>
    <row r="385" spans="1:21" s="247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</row>
    <row r="386" spans="1:21" s="247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</row>
    <row r="387" spans="1:21" s="247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</row>
    <row r="388" spans="1:21" s="247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</row>
    <row r="389" spans="1:21" s="247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</row>
    <row r="390" spans="1:21" s="247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</row>
    <row r="391" spans="1:21" s="247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</row>
    <row r="392" spans="1:21" s="247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</row>
    <row r="393" spans="1:21" s="247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</row>
    <row r="394" spans="1:21" s="247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</row>
    <row r="395" spans="1:21" s="247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</row>
    <row r="396" spans="1:21" s="247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</row>
    <row r="397" spans="1:21" s="247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</row>
    <row r="398" spans="1:21" s="247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</row>
    <row r="399" spans="1:21" s="247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</row>
    <row r="400" spans="1:21" s="247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</row>
    <row r="401" spans="1:21" s="247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</row>
    <row r="402" spans="1:21" s="247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</row>
    <row r="403" spans="1:21" s="247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</row>
    <row r="404" spans="1:21" s="247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</row>
    <row r="405" spans="1:21" s="247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</row>
    <row r="406" spans="1:21" s="247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</row>
    <row r="407" spans="1:21" s="247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</row>
    <row r="408" spans="1:21" s="247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</row>
    <row r="409" spans="1:21" s="247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</row>
    <row r="410" spans="1:21" s="247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</row>
    <row r="411" spans="1:21" s="247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</row>
    <row r="412" spans="1:21" s="247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</row>
    <row r="413" spans="1:21" s="247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</row>
    <row r="414" spans="1:21" s="247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</row>
    <row r="415" spans="1:21" s="247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</row>
    <row r="416" spans="1:21" s="247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</row>
    <row r="417" spans="1:21" s="247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</row>
    <row r="418" spans="1:21" s="247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</row>
    <row r="419" spans="1:21" s="247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</row>
    <row r="420" spans="1:21" s="247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</row>
    <row r="421" spans="1:21" s="247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</row>
    <row r="422" spans="1:21" s="247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</row>
    <row r="423" spans="1:21" s="247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</row>
    <row r="424" spans="1:21" s="247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</row>
    <row r="425" spans="1:21" s="247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</row>
    <row r="426" spans="1:21" s="247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</row>
    <row r="427" spans="1:21" s="247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</row>
    <row r="428" spans="1:21" s="247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</row>
    <row r="429" spans="1:21" s="247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</row>
    <row r="430" spans="1:21" s="247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</row>
    <row r="431" spans="1:21" s="247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</row>
    <row r="432" spans="1:21" s="247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</row>
    <row r="433" spans="1:21" s="247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</row>
    <row r="434" spans="1:21" s="247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</row>
    <row r="435" spans="1:21" s="247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</row>
    <row r="436" spans="1:21" s="247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</row>
    <row r="437" spans="1:21" s="247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</row>
    <row r="438" spans="1:21" s="247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</row>
    <row r="439" spans="1:21" s="247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</row>
    <row r="440" spans="1:21" s="247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</row>
    <row r="441" spans="1:21" s="247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</row>
    <row r="442" spans="1:21" s="247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</row>
    <row r="443" spans="1:21" s="247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</row>
    <row r="444" spans="1:21" s="247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</row>
    <row r="445" spans="1:21" s="247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</row>
    <row r="446" spans="1:21" s="247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</row>
    <row r="447" spans="1:21" s="247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</row>
    <row r="448" spans="1:21" s="247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</row>
    <row r="449" spans="1:21" s="247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</row>
    <row r="450" spans="1:21" s="247" customForma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</row>
    <row r="451" spans="1:21" s="247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</row>
    <row r="452" spans="1:21" s="247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</row>
    <row r="453" spans="1:21" s="247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</row>
    <row r="454" spans="1:21" s="247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</row>
    <row r="455" spans="1:21" s="247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</row>
    <row r="456" spans="1:21" s="247" customForma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</row>
    <row r="457" spans="1:21" s="247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</row>
    <row r="458" spans="1:21" s="247" customForma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</row>
    <row r="459" spans="1:21" s="247" customForma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</row>
    <row r="460" spans="1:21" s="247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</row>
    <row r="461" spans="1:21" s="247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</row>
    <row r="462" spans="1:21" s="247" customForma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</row>
    <row r="463" spans="1:21" s="247" customForma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</row>
    <row r="464" spans="1:21" s="247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</row>
    <row r="465" spans="1:21" s="247" customForma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</row>
    <row r="466" spans="1:21" s="247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</row>
    <row r="467" spans="1:21" s="247" customForma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</row>
    <row r="468" spans="1:21" s="247" customForma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</row>
    <row r="469" spans="1:21" s="247" customForma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</row>
    <row r="470" spans="1:21" s="247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</row>
    <row r="471" spans="1:21" s="247" customForma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</row>
    <row r="472" spans="1:21" s="247" customForma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</row>
    <row r="473" spans="1:21" s="247" customForma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</row>
    <row r="474" spans="1:21" s="247" customForma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</row>
    <row r="475" spans="1:21" s="247" customForma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</row>
    <row r="476" spans="1:21" s="247" customFormat="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</row>
    <row r="477" spans="1:21" s="247" customFormat="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</row>
    <row r="478" spans="1:21" s="247" customForma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</row>
    <row r="479" spans="1:21" s="247" customFormat="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</row>
    <row r="480" spans="1:21" s="247" customFormat="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</row>
    <row r="481" spans="1:21" s="247" customFormat="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</row>
    <row r="482" spans="1:21" s="247" customFormat="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</row>
    <row r="483" spans="1:21" s="247" customFormat="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</row>
    <row r="484" spans="1:21" s="247" customFormat="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</row>
    <row r="485" spans="1:21" s="247" customFormat="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</row>
    <row r="486" spans="1:21" s="247" customFormat="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</row>
    <row r="487" spans="1:21" s="247" customFormat="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</row>
    <row r="488" spans="1:21" s="247" customFormat="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</row>
    <row r="489" spans="1:21" s="247" customFormat="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</row>
    <row r="490" spans="1:21" s="247" customFormat="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</row>
    <row r="491" spans="1:21" s="247" customFormat="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</row>
    <row r="492" spans="1:21" s="247" customFormat="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</row>
    <row r="493" spans="1:21" s="247" customFormat="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</row>
    <row r="494" spans="1:21" s="247" customFormat="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</row>
    <row r="495" spans="1:21" s="247" customFormat="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</row>
    <row r="496" spans="1:21" s="247" customFormat="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</row>
    <row r="497" spans="1:21" s="247" customFormat="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</row>
    <row r="498" spans="1:21" s="247" customFormat="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</row>
    <row r="499" spans="1:21" s="247" customFormat="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</row>
    <row r="500" spans="1:21" s="247" customFormat="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</row>
    <row r="501" spans="1:21" s="247" customFormat="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</row>
    <row r="502" spans="1:21" s="247" customFormat="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</row>
    <row r="503" spans="1:21" s="247" customFormat="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</row>
    <row r="504" spans="1:21" s="247" customFormat="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</row>
    <row r="505" spans="1:21" s="247" customFormat="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</row>
    <row r="506" spans="1:21" s="247" customFormat="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</row>
    <row r="507" spans="1:21" s="247" customFormat="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</row>
    <row r="508" spans="1:21" s="247" customFormat="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</row>
    <row r="509" spans="1:21" s="247" customFormat="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</row>
    <row r="510" spans="1:21" s="247" customFormat="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</row>
    <row r="511" spans="1:21" s="247" customFormat="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</row>
    <row r="512" spans="1:21" s="247" customFormat="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</row>
    <row r="513" spans="1:21" s="247" customFormat="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</row>
    <row r="514" spans="1:21" s="247" customFormat="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</row>
    <row r="515" spans="1:21" s="247" customFormat="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</row>
    <row r="516" spans="1:21" s="247" customFormat="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</row>
    <row r="517" spans="1:21" s="247" customFormat="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</row>
    <row r="518" spans="1:21" s="247" customFormat="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</row>
    <row r="519" spans="1:21" s="247" customFormat="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</row>
    <row r="520" spans="1:21" s="247" customFormat="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</row>
    <row r="521" spans="1:21" s="247" customFormat="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</row>
    <row r="522" spans="1:21" s="247" customFormat="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</row>
    <row r="523" spans="1:21" s="247" customFormat="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</row>
    <row r="524" spans="1:21" s="247" customFormat="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</row>
    <row r="525" spans="1:21" s="247" customFormat="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</row>
    <row r="526" spans="1:21" s="247" customFormat="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</row>
    <row r="527" spans="1:21" s="247" customFormat="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</row>
    <row r="528" spans="1:21" s="247" customFormat="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</row>
    <row r="529" spans="1:21" s="247" customFormat="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</row>
    <row r="530" spans="1:21" s="247" customFormat="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</row>
    <row r="531" spans="1:21" s="247" customFormat="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</row>
    <row r="532" spans="1:21" s="247" customFormat="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</row>
    <row r="533" spans="1:21" s="247" customFormat="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</row>
    <row r="534" spans="1:21" s="247" customFormat="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</row>
    <row r="535" spans="1:21" s="247" customFormat="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</row>
    <row r="536" spans="1:21" s="247" customFormat="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</row>
    <row r="537" spans="1:21" s="247" customFormat="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</row>
    <row r="538" spans="1:21" s="247" customFormat="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</row>
    <row r="539" spans="1:21" s="247" customFormat="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</row>
    <row r="540" spans="1:21" s="247" customFormat="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</row>
  </sheetData>
  <mergeCells count="1">
    <mergeCell ref="J16:K16"/>
  </mergeCells>
  <pageMargins left="0.7" right="0.7" top="0.75" bottom="0.75" header="0.3" footer="0.3"/>
  <pageSetup paperSize="9"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28673" r:id="rId5" name="TB1">
          <controlPr defaultSize="0" autoFill="0" autoLine="0" autoPict="0" r:id="rId6">
            <anchor moveWithCells="1">
              <from>
                <xdr:col>7</xdr:col>
                <xdr:colOff>323850</xdr:colOff>
                <xdr:row>16</xdr:row>
                <xdr:rowOff>85725</xdr:rowOff>
              </from>
              <to>
                <xdr:col>12</xdr:col>
                <xdr:colOff>371475</xdr:colOff>
                <xdr:row>18</xdr:row>
                <xdr:rowOff>38100</xdr:rowOff>
              </to>
            </anchor>
          </controlPr>
        </control>
      </mc:Choice>
      <mc:Fallback>
        <control shapeId="28673" r:id="rId5" name="TB1"/>
      </mc:Fallback>
    </mc:AlternateContent>
    <mc:AlternateContent xmlns:mc="http://schemas.openxmlformats.org/markup-compatibility/2006">
      <mc:Choice Requires="x14">
        <control shapeId="28674" r:id="rId7" name="TB2">
          <controlPr defaultSize="0" autoFill="0" autoLine="0" r:id="rId8">
            <anchor moveWithCells="1">
              <from>
                <xdr:col>7</xdr:col>
                <xdr:colOff>342900</xdr:colOff>
                <xdr:row>19</xdr:row>
                <xdr:rowOff>95250</xdr:rowOff>
              </from>
              <to>
                <xdr:col>12</xdr:col>
                <xdr:colOff>390525</xdr:colOff>
                <xdr:row>21</xdr:row>
                <xdr:rowOff>66675</xdr:rowOff>
              </to>
            </anchor>
          </controlPr>
        </control>
      </mc:Choice>
      <mc:Fallback>
        <control shapeId="28674" r:id="rId7" name="TB2"/>
      </mc:Fallback>
    </mc:AlternateContent>
    <mc:AlternateContent xmlns:mc="http://schemas.openxmlformats.org/markup-compatibility/2006">
      <mc:Choice Requires="x14">
        <control shapeId="28675" r:id="rId9" name="CommandButton1">
          <controlPr defaultSize="0" autoLine="0" autoPict="0" r:id="rId10">
            <anchor moveWithCells="1">
              <from>
                <xdr:col>11</xdr:col>
                <xdr:colOff>257175</xdr:colOff>
                <xdr:row>22</xdr:row>
                <xdr:rowOff>0</xdr:rowOff>
              </from>
              <to>
                <xdr:col>12</xdr:col>
                <xdr:colOff>400050</xdr:colOff>
                <xdr:row>23</xdr:row>
                <xdr:rowOff>180975</xdr:rowOff>
              </to>
            </anchor>
          </controlPr>
        </control>
      </mc:Choice>
      <mc:Fallback>
        <control shapeId="28675" r:id="rId9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7370B-4607-4963-8CEC-B0D32EA9674A}">
  <sheetPr codeName="Feuil6"/>
  <dimension ref="A1:Y32"/>
  <sheetViews>
    <sheetView showGridLines="0" zoomScale="120" zoomScaleNormal="120" workbookViewId="0">
      <selection activeCell="B3" sqref="B3"/>
    </sheetView>
  </sheetViews>
  <sheetFormatPr baseColWidth="10" defaultRowHeight="15" x14ac:dyDescent="0.25"/>
  <cols>
    <col min="1" max="1" width="23.85546875" customWidth="1"/>
    <col min="2" max="2" width="8.140625" customWidth="1"/>
    <col min="3" max="3" width="6.5703125" customWidth="1"/>
    <col min="4" max="4" width="8.28515625" hidden="1" customWidth="1"/>
    <col min="5" max="5" width="16" customWidth="1"/>
    <col min="6" max="6" width="5.85546875" style="35" customWidth="1"/>
    <col min="7" max="7" width="10" customWidth="1"/>
    <col min="8" max="8" width="1.5703125" customWidth="1"/>
    <col min="9" max="9" width="12.5703125" customWidth="1"/>
    <col min="10" max="10" width="0.28515625" customWidth="1"/>
    <col min="11" max="11" width="20.28515625" customWidth="1"/>
    <col min="12" max="12" width="0.85546875" hidden="1" customWidth="1"/>
    <col min="13" max="13" width="12.140625" customWidth="1"/>
    <col min="14" max="14" width="1.140625" customWidth="1"/>
    <col min="15" max="15" width="0.85546875" customWidth="1"/>
    <col min="16" max="16" width="12.5703125" customWidth="1"/>
    <col min="17" max="17" width="8" customWidth="1"/>
    <col min="18" max="18" width="12.7109375" customWidth="1"/>
    <col min="19" max="19" width="1.28515625" customWidth="1"/>
    <col min="20" max="20" width="3.85546875" customWidth="1"/>
    <col min="21" max="21" width="7.7109375" customWidth="1"/>
    <col min="22" max="22" width="8.5703125" customWidth="1"/>
    <col min="23" max="23" width="12.140625" customWidth="1"/>
    <col min="24" max="24" width="7.140625" customWidth="1"/>
    <col min="25" max="25" width="8.140625" customWidth="1"/>
  </cols>
  <sheetData>
    <row r="1" spans="1:25" ht="5.25" customHeight="1" x14ac:dyDescent="0.25"/>
    <row r="2" spans="1:25" ht="31.5" customHeight="1" x14ac:dyDescent="0.25">
      <c r="A2" s="288"/>
      <c r="H2" s="250">
        <v>7.6388888888888893E-4</v>
      </c>
      <c r="X2" s="289"/>
    </row>
    <row r="3" spans="1:25" x14ac:dyDescent="0.25">
      <c r="B3" t="s">
        <v>92</v>
      </c>
      <c r="C3" t="s">
        <v>110</v>
      </c>
    </row>
    <row r="7" spans="1:25" ht="5.25" customHeight="1" x14ac:dyDescent="0.25"/>
    <row r="8" spans="1:25" ht="6" customHeight="1" thickBot="1" x14ac:dyDescent="0.3"/>
    <row r="9" spans="1:25" ht="24.75" customHeight="1" thickBot="1" x14ac:dyDescent="0.4">
      <c r="A9" s="89">
        <v>45747</v>
      </c>
      <c r="B9" s="188" t="s">
        <v>110</v>
      </c>
      <c r="C9" s="232" t="s">
        <v>186</v>
      </c>
      <c r="D9" s="232" t="s">
        <v>109</v>
      </c>
      <c r="E9" s="232"/>
      <c r="F9" s="233" t="s">
        <v>124</v>
      </c>
      <c r="G9" s="36"/>
      <c r="H9" s="36"/>
      <c r="I9" s="75" t="s">
        <v>15</v>
      </c>
      <c r="J9" s="191">
        <v>25500</v>
      </c>
      <c r="K9" s="88">
        <v>19500</v>
      </c>
      <c r="L9" s="76"/>
      <c r="M9" s="77"/>
      <c r="N9" s="36"/>
      <c r="O9" s="374" t="s">
        <v>45</v>
      </c>
      <c r="P9" s="375"/>
      <c r="Q9" s="375"/>
      <c r="R9" s="376"/>
      <c r="S9" s="36"/>
      <c r="T9" s="373" t="s">
        <v>44</v>
      </c>
      <c r="U9" s="373"/>
      <c r="V9" s="373"/>
      <c r="W9" s="373"/>
      <c r="X9" s="373"/>
      <c r="Y9" s="36"/>
    </row>
    <row r="10" spans="1:25" ht="27.75" customHeight="1" thickBot="1" x14ac:dyDescent="0.3">
      <c r="A10" s="377" t="s">
        <v>0</v>
      </c>
      <c r="B10" s="378"/>
      <c r="C10" s="378"/>
      <c r="D10" s="378"/>
      <c r="E10" s="378"/>
      <c r="F10" s="378"/>
      <c r="G10" s="378"/>
      <c r="H10" s="37"/>
      <c r="I10" s="78" t="s">
        <v>60</v>
      </c>
      <c r="J10" s="192"/>
      <c r="K10" s="79"/>
      <c r="L10" s="105"/>
      <c r="M10" s="189" t="s">
        <v>180</v>
      </c>
      <c r="N10" s="37"/>
      <c r="O10" s="39"/>
      <c r="P10" s="40"/>
      <c r="Q10" s="40"/>
      <c r="R10" s="41"/>
      <c r="S10" s="37"/>
      <c r="T10" s="48"/>
      <c r="U10" s="49"/>
      <c r="V10" s="49"/>
      <c r="W10" s="49"/>
      <c r="X10" s="51"/>
      <c r="Y10" s="36"/>
    </row>
    <row r="11" spans="1:25" ht="15" customHeight="1" thickBot="1" x14ac:dyDescent="0.3">
      <c r="A11" s="308" t="s">
        <v>114</v>
      </c>
      <c r="B11" s="309" t="s">
        <v>115</v>
      </c>
      <c r="C11" s="309" t="s">
        <v>35</v>
      </c>
      <c r="D11" s="309"/>
      <c r="E11" s="309" t="s">
        <v>25</v>
      </c>
      <c r="F11" s="309" t="s">
        <v>35</v>
      </c>
      <c r="G11" s="309" t="s">
        <v>116</v>
      </c>
      <c r="H11" s="37"/>
      <c r="I11" s="78"/>
      <c r="J11" s="192"/>
      <c r="K11" s="79"/>
      <c r="L11" s="105"/>
      <c r="M11" s="80"/>
      <c r="N11" s="37"/>
      <c r="O11" s="39"/>
      <c r="P11" s="40"/>
      <c r="Q11" s="40"/>
      <c r="R11" s="41"/>
      <c r="S11" s="37"/>
      <c r="T11" s="39"/>
      <c r="U11" s="40"/>
      <c r="V11" s="40"/>
      <c r="W11" s="40"/>
      <c r="X11" s="45"/>
      <c r="Y11" s="36"/>
    </row>
    <row r="12" spans="1:25" ht="15" customHeight="1" x14ac:dyDescent="0.25">
      <c r="A12" s="199" t="s">
        <v>58</v>
      </c>
      <c r="B12" s="311" t="s">
        <v>2</v>
      </c>
      <c r="C12" s="311" t="s">
        <v>172</v>
      </c>
      <c r="D12" s="312"/>
      <c r="E12" s="313" t="s">
        <v>31</v>
      </c>
      <c r="F12" s="313" t="s">
        <v>172</v>
      </c>
      <c r="G12" s="197" t="s">
        <v>29</v>
      </c>
      <c r="H12" s="36"/>
      <c r="I12" s="81" t="str">
        <f>IF($K$10&lt;=$K$9,"A ajouter","A Rendre")</f>
        <v>A ajouter</v>
      </c>
      <c r="J12" s="193"/>
      <c r="K12" s="196" t="str">
        <f>IF($K$10="","",(-1)*(K9-K10))</f>
        <v/>
      </c>
      <c r="L12" s="82"/>
      <c r="M12" s="83"/>
      <c r="N12" s="38"/>
      <c r="O12" s="44"/>
      <c r="P12" s="50"/>
      <c r="Q12" s="33"/>
      <c r="R12" s="43"/>
      <c r="S12" s="36"/>
      <c r="T12" s="42"/>
      <c r="U12" s="33"/>
      <c r="V12" s="50"/>
      <c r="W12" s="33"/>
      <c r="X12" s="45"/>
      <c r="Y12" s="36"/>
    </row>
    <row r="13" spans="1:25" ht="17.25" customHeight="1" x14ac:dyDescent="0.25">
      <c r="A13" s="190" t="s">
        <v>55</v>
      </c>
      <c r="B13" s="314" t="s">
        <v>2</v>
      </c>
      <c r="C13" s="314" t="s">
        <v>178</v>
      </c>
      <c r="D13" s="312"/>
      <c r="E13" s="315" t="s">
        <v>33</v>
      </c>
      <c r="F13" s="315" t="s">
        <v>178</v>
      </c>
      <c r="G13" s="197" t="s">
        <v>12</v>
      </c>
      <c r="H13" s="36"/>
      <c r="I13" s="84" t="s">
        <v>65</v>
      </c>
      <c r="J13" s="194"/>
      <c r="K13" s="113"/>
      <c r="L13" s="82"/>
      <c r="M13" s="106" t="str">
        <f>IF($K$13="","",IF($K$13&gt;$K$12,"!",""))</f>
        <v/>
      </c>
      <c r="N13" s="38"/>
      <c r="O13" s="44"/>
      <c r="P13" s="50"/>
      <c r="Q13" s="33"/>
      <c r="R13" s="43"/>
      <c r="S13" s="36"/>
      <c r="T13" s="42"/>
      <c r="U13" s="33"/>
      <c r="V13" s="50"/>
      <c r="W13" s="33"/>
      <c r="X13" s="45"/>
      <c r="Y13" s="36"/>
    </row>
    <row r="14" spans="1:25" ht="20.25" customHeight="1" thickBot="1" x14ac:dyDescent="0.3">
      <c r="A14" s="190" t="s">
        <v>53</v>
      </c>
      <c r="B14" s="314" t="s">
        <v>2</v>
      </c>
      <c r="C14" s="314" t="s">
        <v>172</v>
      </c>
      <c r="D14" s="312"/>
      <c r="E14" s="315" t="s">
        <v>8</v>
      </c>
      <c r="F14" s="315" t="s">
        <v>178</v>
      </c>
      <c r="G14" s="197" t="s">
        <v>11</v>
      </c>
      <c r="H14" s="36"/>
      <c r="I14" s="85" t="s">
        <v>61</v>
      </c>
      <c r="J14" s="195"/>
      <c r="K14" s="86" t="str">
        <f>IF($M$13="!","",IF($K$13="","",$K$12-$K$13))</f>
        <v/>
      </c>
      <c r="L14" s="104" t="str">
        <f>IF($K$14="","","Avoir")</f>
        <v/>
      </c>
      <c r="M14" s="87"/>
      <c r="N14" s="36"/>
      <c r="O14" s="44"/>
      <c r="P14" s="33"/>
      <c r="Q14" s="33"/>
      <c r="R14" s="45"/>
      <c r="S14" s="36"/>
      <c r="T14" s="44"/>
      <c r="U14" s="33"/>
      <c r="V14" s="33"/>
      <c r="W14" s="33"/>
      <c r="X14" s="45"/>
      <c r="Y14" s="36"/>
    </row>
    <row r="15" spans="1:25" ht="18.75" customHeight="1" x14ac:dyDescent="0.25">
      <c r="A15" s="190" t="s">
        <v>54</v>
      </c>
      <c r="B15" s="314" t="s">
        <v>2</v>
      </c>
      <c r="C15" s="314" t="s">
        <v>172</v>
      </c>
      <c r="D15" s="312"/>
      <c r="E15" s="315" t="s">
        <v>9</v>
      </c>
      <c r="F15" s="315" t="s">
        <v>172</v>
      </c>
      <c r="G15" s="197" t="s">
        <v>12</v>
      </c>
      <c r="H15" s="36"/>
      <c r="I15" s="52"/>
      <c r="J15" s="53"/>
      <c r="K15" s="310"/>
      <c r="L15" s="53"/>
      <c r="M15" s="54"/>
      <c r="N15" s="36"/>
      <c r="O15" s="44"/>
      <c r="P15" s="33"/>
      <c r="Q15" s="33"/>
      <c r="R15" s="45"/>
      <c r="S15" s="36"/>
      <c r="T15" s="44"/>
      <c r="U15" s="33"/>
      <c r="V15" s="33"/>
      <c r="W15" s="33"/>
      <c r="X15" s="45"/>
      <c r="Y15" s="36"/>
    </row>
    <row r="16" spans="1:25" ht="18.75" customHeight="1" x14ac:dyDescent="0.25">
      <c r="A16" s="190"/>
      <c r="B16" s="314"/>
      <c r="C16" s="314"/>
      <c r="D16" s="312"/>
      <c r="E16" s="315"/>
      <c r="F16" s="315"/>
      <c r="G16" s="197"/>
      <c r="H16" s="36"/>
      <c r="I16" s="52"/>
      <c r="J16" s="53"/>
      <c r="K16" s="53"/>
      <c r="L16" s="53"/>
      <c r="M16" s="54"/>
      <c r="N16" s="36"/>
      <c r="O16" s="44"/>
      <c r="P16" s="33"/>
      <c r="Q16" s="33"/>
      <c r="R16" s="45"/>
      <c r="S16" s="36"/>
      <c r="T16" s="44"/>
      <c r="U16" s="33"/>
      <c r="V16" s="33"/>
      <c r="W16" s="33"/>
      <c r="X16" s="45"/>
      <c r="Y16" s="36"/>
    </row>
    <row r="17" spans="1:25" x14ac:dyDescent="0.25">
      <c r="A17" s="190"/>
      <c r="B17" s="314"/>
      <c r="C17" s="314"/>
      <c r="D17" s="312"/>
      <c r="E17" s="315"/>
      <c r="F17" s="315"/>
      <c r="G17" s="197"/>
      <c r="H17" s="36"/>
      <c r="I17" s="52"/>
      <c r="J17" s="53"/>
      <c r="K17" s="53"/>
      <c r="L17" s="53"/>
      <c r="M17" s="54"/>
      <c r="N17" s="36"/>
      <c r="O17" s="44"/>
      <c r="P17" s="33"/>
      <c r="Q17" s="33"/>
      <c r="R17" s="45"/>
      <c r="S17" s="36"/>
      <c r="T17" s="44"/>
      <c r="U17" s="33"/>
      <c r="V17" s="33"/>
      <c r="W17" s="33"/>
      <c r="X17" s="45"/>
      <c r="Y17" s="36"/>
    </row>
    <row r="18" spans="1:25" x14ac:dyDescent="0.25">
      <c r="A18" s="190"/>
      <c r="B18" s="314"/>
      <c r="C18" s="314"/>
      <c r="D18" s="312"/>
      <c r="E18" s="315"/>
      <c r="F18" s="315"/>
      <c r="G18" s="197"/>
      <c r="H18" s="36"/>
      <c r="I18" s="52"/>
      <c r="J18" s="53"/>
      <c r="K18" s="53"/>
      <c r="L18" s="53"/>
      <c r="M18" s="54"/>
      <c r="N18" s="36"/>
      <c r="O18" s="44"/>
      <c r="P18" s="33"/>
      <c r="Q18" s="33"/>
      <c r="R18" s="45"/>
      <c r="S18" s="36"/>
      <c r="T18" s="44"/>
      <c r="U18" s="33"/>
      <c r="V18" s="33"/>
      <c r="W18" s="33"/>
      <c r="X18" s="45"/>
      <c r="Y18" s="36"/>
    </row>
    <row r="19" spans="1:25" x14ac:dyDescent="0.25">
      <c r="A19" s="190"/>
      <c r="B19" s="314"/>
      <c r="C19" s="314"/>
      <c r="D19" s="312"/>
      <c r="E19" s="315"/>
      <c r="F19" s="315"/>
      <c r="G19" s="197"/>
      <c r="H19" s="36"/>
      <c r="I19" s="52"/>
      <c r="J19" s="53"/>
      <c r="K19" s="53"/>
      <c r="L19" s="53"/>
      <c r="M19" s="54"/>
      <c r="N19" s="36"/>
      <c r="O19" s="44"/>
      <c r="P19" s="33"/>
      <c r="Q19" s="33"/>
      <c r="R19" s="45"/>
      <c r="S19" s="36"/>
      <c r="T19" s="44"/>
      <c r="U19" s="33"/>
      <c r="V19" s="33"/>
      <c r="W19" s="33"/>
      <c r="X19" s="45"/>
      <c r="Y19" s="36"/>
    </row>
    <row r="20" spans="1:25" ht="18.75" customHeight="1" x14ac:dyDescent="0.25">
      <c r="A20" s="190"/>
      <c r="B20" s="314"/>
      <c r="C20" s="314"/>
      <c r="D20" s="312"/>
      <c r="E20" s="315"/>
      <c r="F20" s="315"/>
      <c r="G20" s="197"/>
      <c r="H20" s="36"/>
      <c r="I20" s="52"/>
      <c r="J20" s="53"/>
      <c r="K20" s="53"/>
      <c r="L20" s="53"/>
      <c r="M20" s="54"/>
      <c r="N20" s="36"/>
      <c r="O20" s="44"/>
      <c r="P20" s="33"/>
      <c r="Q20" s="33"/>
      <c r="R20" s="45"/>
      <c r="S20" s="36"/>
      <c r="T20" s="44"/>
      <c r="U20" s="33"/>
      <c r="V20" s="33"/>
      <c r="W20" s="33"/>
      <c r="X20" s="45"/>
      <c r="Y20" s="36"/>
    </row>
    <row r="21" spans="1:25" ht="19.5" customHeight="1" x14ac:dyDescent="0.25">
      <c r="A21" s="190"/>
      <c r="B21" s="314"/>
      <c r="C21" s="314"/>
      <c r="D21" s="312"/>
      <c r="E21" s="315"/>
      <c r="F21" s="316"/>
      <c r="G21" s="197"/>
      <c r="H21" s="36"/>
      <c r="I21" s="52"/>
      <c r="J21" s="53"/>
      <c r="K21" s="53"/>
      <c r="L21" s="53"/>
      <c r="M21" s="54"/>
      <c r="N21" s="36"/>
      <c r="O21" s="44"/>
      <c r="P21" s="33"/>
      <c r="Q21" s="33"/>
      <c r="R21" s="45"/>
      <c r="S21" s="36"/>
      <c r="T21" s="44"/>
      <c r="U21" s="33"/>
      <c r="V21" s="33"/>
      <c r="W21" s="33"/>
      <c r="X21" s="45"/>
      <c r="Y21" s="36"/>
    </row>
    <row r="22" spans="1:25" ht="19.5" customHeight="1" x14ac:dyDescent="0.25">
      <c r="A22" s="190"/>
      <c r="B22" s="314"/>
      <c r="C22" s="314"/>
      <c r="D22" s="312"/>
      <c r="E22" s="315"/>
      <c r="F22" s="315"/>
      <c r="G22" s="197"/>
      <c r="H22" s="36"/>
      <c r="I22" s="52"/>
      <c r="J22" s="53"/>
      <c r="K22" s="53"/>
      <c r="L22" s="53"/>
      <c r="M22" s="54"/>
      <c r="N22" s="36"/>
      <c r="O22" s="44"/>
      <c r="P22" s="33"/>
      <c r="Q22" s="33"/>
      <c r="R22" s="45"/>
      <c r="S22" s="36"/>
      <c r="T22" s="44"/>
      <c r="U22" s="33"/>
      <c r="V22" s="33"/>
      <c r="W22" s="33"/>
      <c r="X22" s="45"/>
      <c r="Y22" s="36"/>
    </row>
    <row r="23" spans="1:25" ht="20.25" customHeight="1" x14ac:dyDescent="0.25">
      <c r="A23" s="190"/>
      <c r="B23" s="314"/>
      <c r="C23" s="314"/>
      <c r="D23" s="312"/>
      <c r="E23" s="315"/>
      <c r="F23" s="315"/>
      <c r="G23" s="197"/>
      <c r="H23" s="36"/>
      <c r="I23" s="52"/>
      <c r="J23" s="53"/>
      <c r="K23" s="53"/>
      <c r="L23" s="53"/>
      <c r="M23" s="54"/>
      <c r="N23" s="36"/>
      <c r="O23" s="44"/>
      <c r="P23" s="33"/>
      <c r="Q23" s="33"/>
      <c r="R23" s="45"/>
      <c r="S23" s="36"/>
      <c r="T23" s="44"/>
      <c r="U23" s="33"/>
      <c r="V23" s="33"/>
      <c r="W23" s="33"/>
      <c r="X23" s="45"/>
      <c r="Y23" s="36"/>
    </row>
    <row r="24" spans="1:25" x14ac:dyDescent="0.25">
      <c r="A24" s="190"/>
      <c r="B24" s="314"/>
      <c r="C24" s="314"/>
      <c r="D24" s="312"/>
      <c r="E24" s="315"/>
      <c r="F24" s="315"/>
      <c r="G24" s="197"/>
      <c r="H24" s="36"/>
      <c r="I24" s="52"/>
      <c r="J24" s="53"/>
      <c r="K24" s="53"/>
      <c r="L24" s="53"/>
      <c r="M24" s="54"/>
      <c r="N24" s="36"/>
      <c r="O24" s="44"/>
      <c r="P24" s="33"/>
      <c r="Q24" s="33"/>
      <c r="R24" s="45"/>
      <c r="S24" s="36"/>
      <c r="T24" s="44"/>
      <c r="U24" s="33"/>
      <c r="V24" s="33"/>
      <c r="W24" s="33"/>
      <c r="X24" s="45"/>
      <c r="Y24" s="36"/>
    </row>
    <row r="25" spans="1:25" ht="18" customHeight="1" x14ac:dyDescent="0.25">
      <c r="A25" s="190"/>
      <c r="B25" s="314"/>
      <c r="C25" s="314"/>
      <c r="D25" s="312"/>
      <c r="E25" s="315"/>
      <c r="F25" s="315"/>
      <c r="G25" s="197"/>
      <c r="H25" s="36"/>
      <c r="I25" s="52"/>
      <c r="J25" s="53"/>
      <c r="K25" s="53"/>
      <c r="L25" s="53"/>
      <c r="M25" s="54"/>
      <c r="N25" s="36"/>
      <c r="O25" s="44"/>
      <c r="P25" s="33"/>
      <c r="Q25" s="33"/>
      <c r="R25" s="45"/>
      <c r="S25" s="36"/>
      <c r="T25" s="44"/>
      <c r="U25" s="33"/>
      <c r="V25" s="33"/>
      <c r="W25" s="33"/>
      <c r="X25" s="45"/>
      <c r="Y25" s="36"/>
    </row>
    <row r="26" spans="1:25" x14ac:dyDescent="0.25">
      <c r="A26" s="190"/>
      <c r="B26" s="314"/>
      <c r="C26" s="314"/>
      <c r="D26" s="312"/>
      <c r="E26" s="315"/>
      <c r="F26" s="315"/>
      <c r="G26" s="197"/>
      <c r="H26" s="36"/>
      <c r="I26" s="52"/>
      <c r="J26" s="53"/>
      <c r="K26" s="53"/>
      <c r="L26" s="53"/>
      <c r="M26" s="54"/>
      <c r="N26" s="36"/>
      <c r="O26" s="44"/>
      <c r="P26" s="33"/>
      <c r="Q26" s="33"/>
      <c r="R26" s="45"/>
      <c r="S26" s="36"/>
      <c r="T26" s="44"/>
      <c r="U26" s="33"/>
      <c r="V26" s="33"/>
      <c r="W26" s="33"/>
      <c r="X26" s="45"/>
      <c r="Y26" s="36"/>
    </row>
    <row r="27" spans="1:25" ht="15.75" thickBot="1" x14ac:dyDescent="0.3">
      <c r="A27" s="190"/>
      <c r="B27" s="314"/>
      <c r="C27" s="314"/>
      <c r="D27" s="312"/>
      <c r="E27" s="315"/>
      <c r="F27" s="315"/>
      <c r="G27" s="197"/>
      <c r="H27" s="36"/>
      <c r="I27" s="52"/>
      <c r="J27" s="53"/>
      <c r="K27" s="53"/>
      <c r="L27" s="53"/>
      <c r="M27" s="54"/>
      <c r="N27" s="36"/>
      <c r="O27" s="46"/>
      <c r="P27" s="34"/>
      <c r="Q27" s="34"/>
      <c r="R27" s="47"/>
      <c r="S27" s="36"/>
      <c r="T27" s="46"/>
      <c r="U27" s="34"/>
      <c r="V27" s="251">
        <v>0</v>
      </c>
      <c r="W27" s="326" t="s">
        <v>166</v>
      </c>
      <c r="X27" s="47"/>
      <c r="Y27" s="36"/>
    </row>
    <row r="28" spans="1:25" ht="18" customHeight="1" x14ac:dyDescent="0.25">
      <c r="A28" s="190"/>
      <c r="B28" s="314"/>
      <c r="C28" s="314"/>
      <c r="D28" s="312"/>
      <c r="E28" s="315"/>
      <c r="F28" s="315"/>
      <c r="G28" s="197"/>
      <c r="H28" s="36"/>
      <c r="I28" s="52"/>
      <c r="J28" s="53"/>
      <c r="K28" s="53"/>
      <c r="L28" s="53"/>
      <c r="M28" s="54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</row>
    <row r="29" spans="1:25" ht="15.75" thickBot="1" x14ac:dyDescent="0.3">
      <c r="A29" s="190"/>
      <c r="B29" s="314"/>
      <c r="C29" s="314"/>
      <c r="D29" s="312"/>
      <c r="E29" s="315"/>
      <c r="F29" s="315"/>
      <c r="G29" s="197"/>
      <c r="H29" s="36"/>
      <c r="I29" s="55"/>
      <c r="J29" s="56"/>
      <c r="K29" s="56"/>
      <c r="L29" s="56"/>
      <c r="M29" s="57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</row>
    <row r="30" spans="1:25" ht="21.75" customHeight="1" thickBot="1" x14ac:dyDescent="0.3">
      <c r="A30" s="200"/>
      <c r="B30" s="317"/>
      <c r="C30" s="317"/>
      <c r="D30" s="318"/>
      <c r="E30" s="319"/>
      <c r="F30" s="319"/>
      <c r="G30" s="198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</row>
    <row r="31" spans="1:25" ht="18.75" hidden="1" customHeight="1" x14ac:dyDescent="0.25">
      <c r="A31" s="64" t="s">
        <v>58</v>
      </c>
      <c r="B31" s="320" t="s">
        <v>2</v>
      </c>
      <c r="C31" s="64"/>
      <c r="D31" s="64"/>
      <c r="E31" s="64" t="s">
        <v>9</v>
      </c>
      <c r="F31" s="65" t="s">
        <v>29</v>
      </c>
      <c r="G31" t="s">
        <v>113</v>
      </c>
    </row>
    <row r="32" spans="1:25" ht="15" customHeight="1" x14ac:dyDescent="0.25">
      <c r="B32" s="114"/>
    </row>
  </sheetData>
  <mergeCells count="3">
    <mergeCell ref="T9:X9"/>
    <mergeCell ref="O9:R9"/>
    <mergeCell ref="A10:G10"/>
  </mergeCells>
  <conditionalFormatting sqref="K13">
    <cfRule type="expression" dxfId="43" priority="1">
      <formula>($K$13&gt;$K$12)</formula>
    </cfRule>
  </conditionalFormatting>
  <dataValidations count="1">
    <dataValidation type="custom" errorStyle="warning" allowBlank="1" showInputMessage="1" showErrorMessage="1" errorTitle="Montant trop élévé" error="le montant rendu ne peut-être au essus du montant à Rendre._x000a_ _x000a_Veuillez revoir le montant svp! Merci." sqref="K13" xr:uid="{F5B30CBB-BA29-4F4A-930D-9D38EE3AC9C8}">
      <formula1>$K$12&gt;=$K$13</formula1>
    </dataValidation>
  </dataValidations>
  <pageMargins left="0.7" right="0.7" top="0.75" bottom="0.75" header="0.3" footer="0.3"/>
  <pageSetup paperSize="9"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5184" r:id="rId5" name="CommandButton15">
          <controlPr defaultSize="0" autoFill="0" autoLine="0" autoPict="0" r:id="rId6">
            <anchor moveWithCells="1">
              <from>
                <xdr:col>8</xdr:col>
                <xdr:colOff>123825</xdr:colOff>
                <xdr:row>26</xdr:row>
                <xdr:rowOff>161925</xdr:rowOff>
              </from>
              <to>
                <xdr:col>8</xdr:col>
                <xdr:colOff>790575</xdr:colOff>
                <xdr:row>28</xdr:row>
                <xdr:rowOff>57150</xdr:rowOff>
              </to>
            </anchor>
          </controlPr>
        </control>
      </mc:Choice>
      <mc:Fallback>
        <control shapeId="5184" r:id="rId5" name="CommandButton15"/>
      </mc:Fallback>
    </mc:AlternateContent>
    <mc:AlternateContent xmlns:mc="http://schemas.openxmlformats.org/markup-compatibility/2006">
      <mc:Choice Requires="x14">
        <control shapeId="5121" r:id="rId7" name="CommandButton1">
          <controlPr defaultSize="0" autoLine="0" r:id="rId8">
            <anchor moveWithCells="1">
              <from>
                <xdr:col>15</xdr:col>
                <xdr:colOff>28575</xdr:colOff>
                <xdr:row>9</xdr:row>
                <xdr:rowOff>76200</xdr:rowOff>
              </from>
              <to>
                <xdr:col>17</xdr:col>
                <xdr:colOff>781050</xdr:colOff>
                <xdr:row>10</xdr:row>
                <xdr:rowOff>142875</xdr:rowOff>
              </to>
            </anchor>
          </controlPr>
        </control>
      </mc:Choice>
      <mc:Fallback>
        <control shapeId="5121" r:id="rId7" name="CommandButton1"/>
      </mc:Fallback>
    </mc:AlternateContent>
    <mc:AlternateContent xmlns:mc="http://schemas.openxmlformats.org/markup-compatibility/2006">
      <mc:Choice Requires="x14">
        <control shapeId="5122" r:id="rId9" name="CommandButton2">
          <controlPr defaultSize="0" autoLine="0" r:id="rId10">
            <anchor moveWithCells="1">
              <from>
                <xdr:col>15</xdr:col>
                <xdr:colOff>28575</xdr:colOff>
                <xdr:row>11</xdr:row>
                <xdr:rowOff>19050</xdr:rowOff>
              </from>
              <to>
                <xdr:col>17</xdr:col>
                <xdr:colOff>781050</xdr:colOff>
                <xdr:row>13</xdr:row>
                <xdr:rowOff>28575</xdr:rowOff>
              </to>
            </anchor>
          </controlPr>
        </control>
      </mc:Choice>
      <mc:Fallback>
        <control shapeId="5122" r:id="rId9" name="CommandButton2"/>
      </mc:Fallback>
    </mc:AlternateContent>
    <mc:AlternateContent xmlns:mc="http://schemas.openxmlformats.org/markup-compatibility/2006">
      <mc:Choice Requires="x14">
        <control shapeId="5123" r:id="rId11" name="Envoyer">
          <controlPr defaultSize="0" autoFill="0" autoLine="0" r:id="rId12">
            <anchor moveWithCells="1">
              <from>
                <xdr:col>6</xdr:col>
                <xdr:colOff>0</xdr:colOff>
                <xdr:row>7</xdr:row>
                <xdr:rowOff>57150</xdr:rowOff>
              </from>
              <to>
                <xdr:col>7</xdr:col>
                <xdr:colOff>57150</xdr:colOff>
                <xdr:row>9</xdr:row>
                <xdr:rowOff>0</xdr:rowOff>
              </to>
            </anchor>
          </controlPr>
        </control>
      </mc:Choice>
      <mc:Fallback>
        <control shapeId="5123" r:id="rId11" name="Envoyer"/>
      </mc:Fallback>
    </mc:AlternateContent>
    <mc:AlternateContent xmlns:mc="http://schemas.openxmlformats.org/markup-compatibility/2006">
      <mc:Choice Requires="x14">
        <control shapeId="5140" r:id="rId13" name="CommandButton20">
          <controlPr defaultSize="0" autoLine="0" r:id="rId14">
            <anchor moveWithCells="1">
              <from>
                <xdr:col>15</xdr:col>
                <xdr:colOff>28575</xdr:colOff>
                <xdr:row>13</xdr:row>
                <xdr:rowOff>104775</xdr:rowOff>
              </from>
              <to>
                <xdr:col>17</xdr:col>
                <xdr:colOff>762000</xdr:colOff>
                <xdr:row>15</xdr:row>
                <xdr:rowOff>19050</xdr:rowOff>
              </to>
            </anchor>
          </controlPr>
        </control>
      </mc:Choice>
      <mc:Fallback>
        <control shapeId="5140" r:id="rId13" name="CommandButton20"/>
      </mc:Fallback>
    </mc:AlternateContent>
    <mc:AlternateContent xmlns:mc="http://schemas.openxmlformats.org/markup-compatibility/2006">
      <mc:Choice Requires="x14">
        <control shapeId="5152" r:id="rId15" name="CommandButton6">
          <controlPr defaultSize="0" autoFill="0" autoLine="0" r:id="rId16">
            <anchor moveWithCells="1">
              <from>
                <xdr:col>10</xdr:col>
                <xdr:colOff>0</xdr:colOff>
                <xdr:row>24</xdr:row>
                <xdr:rowOff>142875</xdr:rowOff>
              </from>
              <to>
                <xdr:col>10</xdr:col>
                <xdr:colOff>628650</xdr:colOff>
                <xdr:row>26</xdr:row>
                <xdr:rowOff>28575</xdr:rowOff>
              </to>
            </anchor>
          </controlPr>
        </control>
      </mc:Choice>
      <mc:Fallback>
        <control shapeId="5152" r:id="rId15" name="CommandButton6"/>
      </mc:Fallback>
    </mc:AlternateContent>
    <mc:AlternateContent xmlns:mc="http://schemas.openxmlformats.org/markup-compatibility/2006">
      <mc:Choice Requires="x14">
        <control shapeId="5158" r:id="rId17" name="CommandButton12">
          <controlPr defaultSize="0" autoFill="0" autoLine="0" r:id="rId18">
            <anchor moveWithCells="1">
              <from>
                <xdr:col>8</xdr:col>
                <xdr:colOff>123825</xdr:colOff>
                <xdr:row>20</xdr:row>
                <xdr:rowOff>123825</xdr:rowOff>
              </from>
              <to>
                <xdr:col>8</xdr:col>
                <xdr:colOff>809625</xdr:colOff>
                <xdr:row>21</xdr:row>
                <xdr:rowOff>190500</xdr:rowOff>
              </to>
            </anchor>
          </controlPr>
        </control>
      </mc:Choice>
      <mc:Fallback>
        <control shapeId="5158" r:id="rId17" name="CommandButton12"/>
      </mc:Fallback>
    </mc:AlternateContent>
    <mc:AlternateContent xmlns:mc="http://schemas.openxmlformats.org/markup-compatibility/2006">
      <mc:Choice Requires="x14">
        <control shapeId="5159" r:id="rId19" name="CommandButton13">
          <controlPr defaultSize="0" autoFill="0" autoLine="0" r:id="rId20">
            <anchor moveWithCells="1">
              <from>
                <xdr:col>10</xdr:col>
                <xdr:colOff>0</xdr:colOff>
                <xdr:row>20</xdr:row>
                <xdr:rowOff>123825</xdr:rowOff>
              </from>
              <to>
                <xdr:col>10</xdr:col>
                <xdr:colOff>619125</xdr:colOff>
                <xdr:row>21</xdr:row>
                <xdr:rowOff>200025</xdr:rowOff>
              </to>
            </anchor>
          </controlPr>
        </control>
      </mc:Choice>
      <mc:Fallback>
        <control shapeId="5159" r:id="rId19" name="CommandButton13"/>
      </mc:Fallback>
    </mc:AlternateContent>
    <mc:AlternateContent xmlns:mc="http://schemas.openxmlformats.org/markup-compatibility/2006">
      <mc:Choice Requires="x14">
        <control shapeId="5160" r:id="rId21" name="CommandButton14">
          <controlPr defaultSize="0" autoFill="0" autoLine="0" r:id="rId22">
            <anchor moveWithCells="1">
              <from>
                <xdr:col>10</xdr:col>
                <xdr:colOff>0</xdr:colOff>
                <xdr:row>22</xdr:row>
                <xdr:rowOff>133350</xdr:rowOff>
              </from>
              <to>
                <xdr:col>10</xdr:col>
                <xdr:colOff>657225</xdr:colOff>
                <xdr:row>24</xdr:row>
                <xdr:rowOff>0</xdr:rowOff>
              </to>
            </anchor>
          </controlPr>
        </control>
      </mc:Choice>
      <mc:Fallback>
        <control shapeId="5160" r:id="rId21" name="CommandButton14"/>
      </mc:Fallback>
    </mc:AlternateContent>
    <mc:AlternateContent xmlns:mc="http://schemas.openxmlformats.org/markup-compatibility/2006">
      <mc:Choice Requires="x14">
        <control shapeId="5161" r:id="rId23" name="CommandButton18">
          <controlPr defaultSize="0" autoFill="0" autoLine="0" r:id="rId24">
            <anchor moveWithCells="1">
              <from>
                <xdr:col>8</xdr:col>
                <xdr:colOff>133350</xdr:colOff>
                <xdr:row>22</xdr:row>
                <xdr:rowOff>114300</xdr:rowOff>
              </from>
              <to>
                <xdr:col>8</xdr:col>
                <xdr:colOff>809625</xdr:colOff>
                <xdr:row>24</xdr:row>
                <xdr:rowOff>0</xdr:rowOff>
              </to>
            </anchor>
          </controlPr>
        </control>
      </mc:Choice>
      <mc:Fallback>
        <control shapeId="5161" r:id="rId23" name="CommandButton18"/>
      </mc:Fallback>
    </mc:AlternateContent>
    <mc:AlternateContent xmlns:mc="http://schemas.openxmlformats.org/markup-compatibility/2006">
      <mc:Choice Requires="x14">
        <control shapeId="5162" r:id="rId25" name="CommandButton19">
          <controlPr defaultSize="0" autoFill="0" autoLine="0" autoPict="0" r:id="rId26">
            <anchor moveWithCells="1">
              <from>
                <xdr:col>8</xdr:col>
                <xdr:colOff>114300</xdr:colOff>
                <xdr:row>24</xdr:row>
                <xdr:rowOff>123825</xdr:rowOff>
              </from>
              <to>
                <xdr:col>8</xdr:col>
                <xdr:colOff>790575</xdr:colOff>
                <xdr:row>26</xdr:row>
                <xdr:rowOff>19050</xdr:rowOff>
              </to>
            </anchor>
          </controlPr>
        </control>
      </mc:Choice>
      <mc:Fallback>
        <control shapeId="5162" r:id="rId25" name="CommandButton19"/>
      </mc:Fallback>
    </mc:AlternateContent>
    <mc:AlternateContent xmlns:mc="http://schemas.openxmlformats.org/markup-compatibility/2006">
      <mc:Choice Requires="x14">
        <control shapeId="5163" r:id="rId27" name="CommandButton4">
          <controlPr defaultSize="0" autoFill="0" autoLine="0" r:id="rId28">
            <anchor moveWithCells="1">
              <from>
                <xdr:col>10</xdr:col>
                <xdr:colOff>742950</xdr:colOff>
                <xdr:row>20</xdr:row>
                <xdr:rowOff>142875</xdr:rowOff>
              </from>
              <to>
                <xdr:col>10</xdr:col>
                <xdr:colOff>1323975</xdr:colOff>
                <xdr:row>21</xdr:row>
                <xdr:rowOff>209550</xdr:rowOff>
              </to>
            </anchor>
          </controlPr>
        </control>
      </mc:Choice>
      <mc:Fallback>
        <control shapeId="5163" r:id="rId27" name="CommandButton4"/>
      </mc:Fallback>
    </mc:AlternateContent>
    <mc:AlternateContent xmlns:mc="http://schemas.openxmlformats.org/markup-compatibility/2006">
      <mc:Choice Requires="x14">
        <control shapeId="5164" r:id="rId29" name="CommandButton5">
          <controlPr defaultSize="0" autoFill="0" autoLine="0" r:id="rId30">
            <anchor moveWithCells="1">
              <from>
                <xdr:col>10</xdr:col>
                <xdr:colOff>0</xdr:colOff>
                <xdr:row>26</xdr:row>
                <xdr:rowOff>142875</xdr:rowOff>
              </from>
              <to>
                <xdr:col>10</xdr:col>
                <xdr:colOff>619125</xdr:colOff>
                <xdr:row>28</xdr:row>
                <xdr:rowOff>38100</xdr:rowOff>
              </to>
            </anchor>
          </controlPr>
        </control>
      </mc:Choice>
      <mc:Fallback>
        <control shapeId="5164" r:id="rId29" name="CommandButton5"/>
      </mc:Fallback>
    </mc:AlternateContent>
    <mc:AlternateContent xmlns:mc="http://schemas.openxmlformats.org/markup-compatibility/2006">
      <mc:Choice Requires="x14">
        <control shapeId="5166" r:id="rId31" name="CommandButton22">
          <controlPr defaultSize="0" autoFill="0" autoLine="0" r:id="rId32">
            <anchor moveWithCells="1">
              <from>
                <xdr:col>10</xdr:col>
                <xdr:colOff>742950</xdr:colOff>
                <xdr:row>22</xdr:row>
                <xdr:rowOff>95250</xdr:rowOff>
              </from>
              <to>
                <xdr:col>10</xdr:col>
                <xdr:colOff>1343025</xdr:colOff>
                <xdr:row>23</xdr:row>
                <xdr:rowOff>171450</xdr:rowOff>
              </to>
            </anchor>
          </controlPr>
        </control>
      </mc:Choice>
      <mc:Fallback>
        <control shapeId="5166" r:id="rId31" name="CommandButton22"/>
      </mc:Fallback>
    </mc:AlternateContent>
    <mc:AlternateContent xmlns:mc="http://schemas.openxmlformats.org/markup-compatibility/2006">
      <mc:Choice Requires="x14">
        <control shapeId="5167" r:id="rId33" name="CommandButton23">
          <controlPr defaultSize="0" autoFill="0" autoLine="0" r:id="rId34">
            <anchor moveWithCells="1">
              <from>
                <xdr:col>10</xdr:col>
                <xdr:colOff>723900</xdr:colOff>
                <xdr:row>24</xdr:row>
                <xdr:rowOff>123825</xdr:rowOff>
              </from>
              <to>
                <xdr:col>10</xdr:col>
                <xdr:colOff>1343025</xdr:colOff>
                <xdr:row>26</xdr:row>
                <xdr:rowOff>19050</xdr:rowOff>
              </to>
            </anchor>
          </controlPr>
        </control>
      </mc:Choice>
      <mc:Fallback>
        <control shapeId="5167" r:id="rId33" name="CommandButton23"/>
      </mc:Fallback>
    </mc:AlternateContent>
    <mc:AlternateContent xmlns:mc="http://schemas.openxmlformats.org/markup-compatibility/2006">
      <mc:Choice Requires="x14">
        <control shapeId="5168" r:id="rId35" name="Addition">
          <controlPr defaultSize="0" autoFill="0" autoLine="0" r:id="rId36">
            <anchor moveWithCells="1">
              <from>
                <xdr:col>12</xdr:col>
                <xdr:colOff>76200</xdr:colOff>
                <xdr:row>24</xdr:row>
                <xdr:rowOff>133350</xdr:rowOff>
              </from>
              <to>
                <xdr:col>12</xdr:col>
                <xdr:colOff>695325</xdr:colOff>
                <xdr:row>26</xdr:row>
                <xdr:rowOff>19050</xdr:rowOff>
              </to>
            </anchor>
          </controlPr>
        </control>
      </mc:Choice>
      <mc:Fallback>
        <control shapeId="5168" r:id="rId35" name="Addition"/>
      </mc:Fallback>
    </mc:AlternateContent>
    <mc:AlternateContent xmlns:mc="http://schemas.openxmlformats.org/markup-compatibility/2006">
      <mc:Choice Requires="x14">
        <control shapeId="5169" r:id="rId37" name="Multiplication">
          <controlPr defaultSize="0" autoFill="0" autoLine="0" r:id="rId38">
            <anchor moveWithCells="1">
              <from>
                <xdr:col>12</xdr:col>
                <xdr:colOff>66675</xdr:colOff>
                <xdr:row>20</xdr:row>
                <xdr:rowOff>123825</xdr:rowOff>
              </from>
              <to>
                <xdr:col>12</xdr:col>
                <xdr:colOff>685800</xdr:colOff>
                <xdr:row>21</xdr:row>
                <xdr:rowOff>200025</xdr:rowOff>
              </to>
            </anchor>
          </controlPr>
        </control>
      </mc:Choice>
      <mc:Fallback>
        <control shapeId="5169" r:id="rId37" name="Multiplication"/>
      </mc:Fallback>
    </mc:AlternateContent>
    <mc:AlternateContent xmlns:mc="http://schemas.openxmlformats.org/markup-compatibility/2006">
      <mc:Choice Requires="x14">
        <control shapeId="5170" r:id="rId39" name="Soustraction">
          <controlPr defaultSize="0" autoFill="0" autoLine="0" r:id="rId40">
            <anchor moveWithCells="1">
              <from>
                <xdr:col>12</xdr:col>
                <xdr:colOff>76200</xdr:colOff>
                <xdr:row>22</xdr:row>
                <xdr:rowOff>114300</xdr:rowOff>
              </from>
              <to>
                <xdr:col>12</xdr:col>
                <xdr:colOff>666750</xdr:colOff>
                <xdr:row>23</xdr:row>
                <xdr:rowOff>171450</xdr:rowOff>
              </to>
            </anchor>
          </controlPr>
        </control>
      </mc:Choice>
      <mc:Fallback>
        <control shapeId="5170" r:id="rId39" name="Soustraction"/>
      </mc:Fallback>
    </mc:AlternateContent>
    <mc:AlternateContent xmlns:mc="http://schemas.openxmlformats.org/markup-compatibility/2006">
      <mc:Choice Requires="x14">
        <control shapeId="5171" r:id="rId41" name="Egale">
          <controlPr defaultSize="0" autoFill="0" autoLine="0" r:id="rId42">
            <anchor moveWithCells="1">
              <from>
                <xdr:col>12</xdr:col>
                <xdr:colOff>76200</xdr:colOff>
                <xdr:row>26</xdr:row>
                <xdr:rowOff>152400</xdr:rowOff>
              </from>
              <to>
                <xdr:col>12</xdr:col>
                <xdr:colOff>695325</xdr:colOff>
                <xdr:row>28</xdr:row>
                <xdr:rowOff>28575</xdr:rowOff>
              </to>
            </anchor>
          </controlPr>
        </control>
      </mc:Choice>
      <mc:Fallback>
        <control shapeId="5171" r:id="rId41" name="Egale"/>
      </mc:Fallback>
    </mc:AlternateContent>
    <mc:AlternateContent xmlns:mc="http://schemas.openxmlformats.org/markup-compatibility/2006">
      <mc:Choice Requires="x14">
        <control shapeId="5172" r:id="rId43" name="Virgule">
          <controlPr defaultSize="0" autoFill="0" autoLine="0" r:id="rId44">
            <anchor moveWithCells="1">
              <from>
                <xdr:col>10</xdr:col>
                <xdr:colOff>723900</xdr:colOff>
                <xdr:row>26</xdr:row>
                <xdr:rowOff>152400</xdr:rowOff>
              </from>
              <to>
                <xdr:col>12</xdr:col>
                <xdr:colOff>0</xdr:colOff>
                <xdr:row>28</xdr:row>
                <xdr:rowOff>28575</xdr:rowOff>
              </to>
            </anchor>
          </controlPr>
        </control>
      </mc:Choice>
      <mc:Fallback>
        <control shapeId="5172" r:id="rId43" name="Virgule"/>
      </mc:Fallback>
    </mc:AlternateContent>
    <mc:AlternateContent xmlns:mc="http://schemas.openxmlformats.org/markup-compatibility/2006">
      <mc:Choice Requires="x14">
        <control shapeId="5173" r:id="rId45" name="Supprimer">
          <controlPr defaultSize="0" autoFill="0" autoLine="0" r:id="rId46">
            <anchor moveWithCells="1">
              <from>
                <xdr:col>8</xdr:col>
                <xdr:colOff>133350</xdr:colOff>
                <xdr:row>18</xdr:row>
                <xdr:rowOff>104775</xdr:rowOff>
              </from>
              <to>
                <xdr:col>8</xdr:col>
                <xdr:colOff>819150</xdr:colOff>
                <xdr:row>19</xdr:row>
                <xdr:rowOff>228600</xdr:rowOff>
              </to>
            </anchor>
          </controlPr>
        </control>
      </mc:Choice>
      <mc:Fallback>
        <control shapeId="5173" r:id="rId45" name="Supprimer"/>
      </mc:Fallback>
    </mc:AlternateContent>
    <mc:AlternateContent xmlns:mc="http://schemas.openxmlformats.org/markup-compatibility/2006">
      <mc:Choice Requires="x14">
        <control shapeId="5174" r:id="rId47" name="Retour">
          <controlPr defaultSize="0" autoFill="0" autoLine="0" r:id="rId48">
            <anchor moveWithCells="1">
              <from>
                <xdr:col>10</xdr:col>
                <xdr:colOff>0</xdr:colOff>
                <xdr:row>18</xdr:row>
                <xdr:rowOff>104775</xdr:rowOff>
              </from>
              <to>
                <xdr:col>10</xdr:col>
                <xdr:colOff>1304925</xdr:colOff>
                <xdr:row>20</xdr:row>
                <xdr:rowOff>0</xdr:rowOff>
              </to>
            </anchor>
          </controlPr>
        </control>
      </mc:Choice>
      <mc:Fallback>
        <control shapeId="5174" r:id="rId47" name="Retour"/>
      </mc:Fallback>
    </mc:AlternateContent>
    <mc:AlternateContent xmlns:mc="http://schemas.openxmlformats.org/markup-compatibility/2006">
      <mc:Choice Requires="x14">
        <control shapeId="5175" r:id="rId49" name="Division">
          <controlPr defaultSize="0" autoFill="0" autoLine="0" r:id="rId50">
            <anchor moveWithCells="1">
              <from>
                <xdr:col>12</xdr:col>
                <xdr:colOff>38100</xdr:colOff>
                <xdr:row>18</xdr:row>
                <xdr:rowOff>104775</xdr:rowOff>
              </from>
              <to>
                <xdr:col>12</xdr:col>
                <xdr:colOff>657225</xdr:colOff>
                <xdr:row>20</xdr:row>
                <xdr:rowOff>0</xdr:rowOff>
              </to>
            </anchor>
          </controlPr>
        </control>
      </mc:Choice>
      <mc:Fallback>
        <control shapeId="5175" r:id="rId49" name="Division"/>
      </mc:Fallback>
    </mc:AlternateContent>
    <mc:AlternateContent xmlns:mc="http://schemas.openxmlformats.org/markup-compatibility/2006">
      <mc:Choice Requires="x14">
        <control shapeId="5177" r:id="rId51" name="TextBox1">
          <controlPr defaultSize="0" autoFill="0" autoLine="0" r:id="rId52">
            <anchor moveWithCells="1">
              <from>
                <xdr:col>8</xdr:col>
                <xdr:colOff>133350</xdr:colOff>
                <xdr:row>16</xdr:row>
                <xdr:rowOff>57150</xdr:rowOff>
              </from>
              <to>
                <xdr:col>12</xdr:col>
                <xdr:colOff>771525</xdr:colOff>
                <xdr:row>18</xdr:row>
                <xdr:rowOff>19050</xdr:rowOff>
              </to>
            </anchor>
          </controlPr>
        </control>
      </mc:Choice>
      <mc:Fallback>
        <control shapeId="5177" r:id="rId51" name="TextBox1"/>
      </mc:Fallback>
    </mc:AlternateContent>
    <mc:AlternateContent xmlns:mc="http://schemas.openxmlformats.org/markup-compatibility/2006">
      <mc:Choice Requires="x14">
        <control shapeId="5178" r:id="rId53" name="TextBox2">
          <controlPr defaultSize="0" autoFill="0" autoLine="0" autoPict="0" r:id="rId54">
            <anchor moveWithCells="1">
              <from>
                <xdr:col>8</xdr:col>
                <xdr:colOff>142875</xdr:colOff>
                <xdr:row>15</xdr:row>
                <xdr:rowOff>85725</xdr:rowOff>
              </from>
              <to>
                <xdr:col>12</xdr:col>
                <xdr:colOff>762000</xdr:colOff>
                <xdr:row>16</xdr:row>
                <xdr:rowOff>66675</xdr:rowOff>
              </to>
            </anchor>
          </controlPr>
        </control>
      </mc:Choice>
      <mc:Fallback>
        <control shapeId="5178" r:id="rId53" name="TextBox2"/>
      </mc:Fallback>
    </mc:AlternateContent>
    <mc:AlternateContent xmlns:mc="http://schemas.openxmlformats.org/markup-compatibility/2006">
      <mc:Choice Requires="x14">
        <control shapeId="5179" r:id="rId55" name="CommandButton7">
          <controlPr defaultSize="0" autoLine="0" r:id="rId56">
            <anchor moveWithCells="1">
              <from>
                <xdr:col>15</xdr:col>
                <xdr:colOff>28575</xdr:colOff>
                <xdr:row>15</xdr:row>
                <xdr:rowOff>95250</xdr:rowOff>
              </from>
              <to>
                <xdr:col>17</xdr:col>
                <xdr:colOff>771525</xdr:colOff>
                <xdr:row>17</xdr:row>
                <xdr:rowOff>85725</xdr:rowOff>
              </to>
            </anchor>
          </controlPr>
        </control>
      </mc:Choice>
      <mc:Fallback>
        <control shapeId="5179" r:id="rId55" name="CommandButton7"/>
      </mc:Fallback>
    </mc:AlternateContent>
    <mc:AlternateContent xmlns:mc="http://schemas.openxmlformats.org/markup-compatibility/2006">
      <mc:Choice Requires="x14">
        <control shapeId="5180" r:id="rId57" name="CommandButton8">
          <controlPr defaultSize="0" autoLine="0" r:id="rId58">
            <anchor moveWithCells="1">
              <from>
                <xdr:col>15</xdr:col>
                <xdr:colOff>47625</xdr:colOff>
                <xdr:row>17</xdr:row>
                <xdr:rowOff>161925</xdr:rowOff>
              </from>
              <to>
                <xdr:col>17</xdr:col>
                <xdr:colOff>781050</xdr:colOff>
                <xdr:row>19</xdr:row>
                <xdr:rowOff>200025</xdr:rowOff>
              </to>
            </anchor>
          </controlPr>
        </control>
      </mc:Choice>
      <mc:Fallback>
        <control shapeId="5180" r:id="rId57" name="CommandButton8"/>
      </mc:Fallback>
    </mc:AlternateContent>
    <mc:AlternateContent xmlns:mc="http://schemas.openxmlformats.org/markup-compatibility/2006">
      <mc:Choice Requires="x14">
        <control shapeId="5181" r:id="rId59" name="CommandButton9">
          <controlPr defaultSize="0" autoLine="0" r:id="rId60">
            <anchor moveWithCells="1">
              <from>
                <xdr:col>15</xdr:col>
                <xdr:colOff>9525</xdr:colOff>
                <xdr:row>20</xdr:row>
                <xdr:rowOff>38100</xdr:rowOff>
              </from>
              <to>
                <xdr:col>17</xdr:col>
                <xdr:colOff>800100</xdr:colOff>
                <xdr:row>21</xdr:row>
                <xdr:rowOff>200025</xdr:rowOff>
              </to>
            </anchor>
          </controlPr>
        </control>
      </mc:Choice>
      <mc:Fallback>
        <control shapeId="5181" r:id="rId59" name="CommandButton9"/>
      </mc:Fallback>
    </mc:AlternateContent>
    <mc:AlternateContent xmlns:mc="http://schemas.openxmlformats.org/markup-compatibility/2006">
      <mc:Choice Requires="x14">
        <control shapeId="5182" r:id="rId61" name="CommandButton10">
          <controlPr defaultSize="0" autoLine="0" r:id="rId62">
            <anchor moveWithCells="1">
              <from>
                <xdr:col>15</xdr:col>
                <xdr:colOff>9525</xdr:colOff>
                <xdr:row>22</xdr:row>
                <xdr:rowOff>28575</xdr:rowOff>
              </from>
              <to>
                <xdr:col>17</xdr:col>
                <xdr:colOff>800100</xdr:colOff>
                <xdr:row>24</xdr:row>
                <xdr:rowOff>0</xdr:rowOff>
              </to>
            </anchor>
          </controlPr>
        </control>
      </mc:Choice>
      <mc:Fallback>
        <control shapeId="5182" r:id="rId61" name="CommandButton10"/>
      </mc:Fallback>
    </mc:AlternateContent>
    <mc:AlternateContent xmlns:mc="http://schemas.openxmlformats.org/markup-compatibility/2006">
      <mc:Choice Requires="x14">
        <control shapeId="5183" r:id="rId63" name="CommandButton11">
          <controlPr defaultSize="0" autoLine="0" autoPict="0" r:id="rId64">
            <anchor moveWithCells="1">
              <from>
                <xdr:col>15</xdr:col>
                <xdr:colOff>28575</xdr:colOff>
                <xdr:row>24</xdr:row>
                <xdr:rowOff>76200</xdr:rowOff>
              </from>
              <to>
                <xdr:col>17</xdr:col>
                <xdr:colOff>819150</xdr:colOff>
                <xdr:row>26</xdr:row>
                <xdr:rowOff>38100</xdr:rowOff>
              </to>
            </anchor>
          </controlPr>
        </control>
      </mc:Choice>
      <mc:Fallback>
        <control shapeId="5183" r:id="rId63" name="CommandButton1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86B05-2510-4318-A56E-028402488DA5}">
  <sheetPr codeName="Feuil13"/>
  <dimension ref="A1:V53"/>
  <sheetViews>
    <sheetView showGridLines="0" topLeftCell="A9" workbookViewId="0">
      <selection activeCell="G30" sqref="G30"/>
    </sheetView>
  </sheetViews>
  <sheetFormatPr baseColWidth="10" defaultRowHeight="15" x14ac:dyDescent="0.25"/>
  <cols>
    <col min="2" max="2" width="19" customWidth="1"/>
    <col min="5" max="5" width="11.28515625" customWidth="1"/>
    <col min="6" max="6" width="5" customWidth="1"/>
    <col min="7" max="7" width="19.7109375" customWidth="1"/>
    <col min="8" max="8" width="3.5703125" customWidth="1"/>
    <col min="9" max="9" width="19.85546875" customWidth="1"/>
    <col min="10" max="10" width="1" customWidth="1"/>
    <col min="11" max="11" width="7.5703125" customWidth="1"/>
    <col min="12" max="12" width="20.5703125" customWidth="1"/>
    <col min="13" max="13" width="2.85546875" customWidth="1"/>
    <col min="14" max="14" width="20.140625" customWidth="1"/>
    <col min="15" max="15" width="2.42578125" customWidth="1"/>
  </cols>
  <sheetData>
    <row r="1" spans="1:22" s="82" customFormat="1" ht="29.25" customHeight="1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</row>
    <row r="2" spans="1:22" s="82" customFormat="1" ht="20.25" customHeight="1" x14ac:dyDescent="0.25">
      <c r="A2"/>
      <c r="B2"/>
      <c r="C2"/>
      <c r="D2"/>
      <c r="E2"/>
      <c r="F2"/>
      <c r="G2"/>
      <c r="H2" s="250"/>
      <c r="I2"/>
      <c r="J2"/>
      <c r="K2"/>
      <c r="L2"/>
      <c r="M2"/>
      <c r="N2"/>
      <c r="O2"/>
      <c r="P2"/>
      <c r="Q2"/>
      <c r="R2"/>
      <c r="S2"/>
      <c r="T2"/>
      <c r="U2"/>
      <c r="V2"/>
    </row>
    <row r="3" spans="1:22" s="82" customFormat="1" ht="27" customHeight="1" thickBot="1" x14ac:dyDescent="0.3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</row>
    <row r="4" spans="1:22" s="82" customFormat="1" ht="10.5" customHeight="1" x14ac:dyDescent="0.25">
      <c r="A4"/>
      <c r="B4"/>
      <c r="C4"/>
      <c r="D4"/>
      <c r="E4"/>
      <c r="F4" s="290"/>
      <c r="G4" s="379" t="s">
        <v>136</v>
      </c>
      <c r="H4" s="379"/>
      <c r="I4" s="379"/>
      <c r="J4" s="379"/>
      <c r="K4" s="379"/>
      <c r="L4" s="379"/>
      <c r="M4" s="379"/>
      <c r="N4" s="379"/>
      <c r="O4" s="51"/>
      <c r="P4"/>
      <c r="Q4"/>
      <c r="R4"/>
      <c r="S4"/>
      <c r="T4"/>
      <c r="U4"/>
      <c r="V4"/>
    </row>
    <row r="5" spans="1:22" s="82" customFormat="1" ht="15" customHeight="1" x14ac:dyDescent="0.25">
      <c r="A5"/>
      <c r="B5"/>
      <c r="C5"/>
      <c r="D5"/>
      <c r="E5"/>
      <c r="F5" s="44"/>
      <c r="G5" s="380"/>
      <c r="H5" s="380"/>
      <c r="I5" s="380"/>
      <c r="J5" s="380"/>
      <c r="K5" s="380"/>
      <c r="L5" s="380"/>
      <c r="M5" s="380"/>
      <c r="N5" s="380"/>
      <c r="O5" s="45"/>
      <c r="P5"/>
      <c r="Q5"/>
      <c r="R5"/>
      <c r="S5"/>
      <c r="T5"/>
      <c r="U5"/>
      <c r="V5"/>
    </row>
    <row r="6" spans="1:22" s="82" customFormat="1" ht="52.5" customHeight="1" x14ac:dyDescent="0.25">
      <c r="A6"/>
      <c r="B6"/>
      <c r="C6"/>
      <c r="D6"/>
      <c r="E6"/>
      <c r="F6" s="44"/>
      <c r="G6" s="380"/>
      <c r="H6" s="380"/>
      <c r="I6" s="380"/>
      <c r="J6" s="380"/>
      <c r="K6" s="380"/>
      <c r="L6" s="380"/>
      <c r="M6" s="380"/>
      <c r="N6" s="380"/>
      <c r="O6" s="45"/>
      <c r="P6"/>
      <c r="Q6"/>
      <c r="R6"/>
      <c r="S6"/>
      <c r="T6"/>
      <c r="U6"/>
      <c r="V6"/>
    </row>
    <row r="7" spans="1:22" s="82" customFormat="1" x14ac:dyDescent="0.25">
      <c r="A7"/>
      <c r="B7"/>
      <c r="C7"/>
      <c r="D7"/>
      <c r="E7"/>
      <c r="F7" s="44"/>
      <c r="G7" s="33"/>
      <c r="H7" s="33"/>
      <c r="I7" s="33"/>
      <c r="J7" s="33"/>
      <c r="K7" s="33"/>
      <c r="L7" s="33"/>
      <c r="M7" s="33"/>
      <c r="N7" s="291"/>
      <c r="O7" s="45"/>
      <c r="P7"/>
      <c r="Q7"/>
      <c r="R7"/>
      <c r="S7"/>
      <c r="T7"/>
      <c r="U7"/>
      <c r="V7"/>
    </row>
    <row r="8" spans="1:22" s="82" customFormat="1" x14ac:dyDescent="0.25">
      <c r="A8"/>
      <c r="B8"/>
      <c r="C8"/>
      <c r="D8"/>
      <c r="E8"/>
      <c r="F8" s="44"/>
      <c r="G8" s="33"/>
      <c r="H8" s="33"/>
      <c r="I8" s="33"/>
      <c r="J8" s="33"/>
      <c r="K8" s="33"/>
      <c r="L8" s="33"/>
      <c r="M8" s="33"/>
      <c r="N8" s="291"/>
      <c r="O8" s="45"/>
      <c r="P8"/>
      <c r="Q8"/>
      <c r="R8"/>
      <c r="S8"/>
      <c r="T8"/>
      <c r="U8"/>
      <c r="V8"/>
    </row>
    <row r="9" spans="1:22" s="82" customFormat="1" x14ac:dyDescent="0.25">
      <c r="A9"/>
      <c r="B9"/>
      <c r="C9"/>
      <c r="D9"/>
      <c r="E9"/>
      <c r="F9" s="44"/>
      <c r="G9" s="33"/>
      <c r="H9" s="33"/>
      <c r="I9" s="33"/>
      <c r="J9" s="33"/>
      <c r="K9" s="33"/>
      <c r="L9" s="33"/>
      <c r="M9" s="33"/>
      <c r="N9" s="33"/>
      <c r="O9" s="45"/>
      <c r="P9"/>
      <c r="Q9"/>
      <c r="R9"/>
      <c r="S9"/>
      <c r="T9"/>
      <c r="U9"/>
      <c r="V9"/>
    </row>
    <row r="10" spans="1:22" s="82" customFormat="1" x14ac:dyDescent="0.25">
      <c r="A10"/>
      <c r="B10"/>
      <c r="C10"/>
      <c r="D10"/>
      <c r="E10"/>
      <c r="F10" s="44"/>
      <c r="G10" s="33"/>
      <c r="H10" s="33"/>
      <c r="I10" s="33"/>
      <c r="J10" s="33"/>
      <c r="K10" s="33"/>
      <c r="L10" s="33"/>
      <c r="M10" s="33"/>
      <c r="N10" s="33"/>
      <c r="O10" s="45"/>
      <c r="P10"/>
      <c r="Q10"/>
      <c r="R10"/>
      <c r="S10"/>
      <c r="T10"/>
      <c r="U10"/>
      <c r="V10"/>
    </row>
    <row r="11" spans="1:22" s="82" customFormat="1" x14ac:dyDescent="0.25">
      <c r="A11"/>
      <c r="B11"/>
      <c r="C11"/>
      <c r="D11"/>
      <c r="E11"/>
      <c r="F11" s="44"/>
      <c r="G11" s="33"/>
      <c r="H11" s="33"/>
      <c r="I11" s="33"/>
      <c r="J11" s="33"/>
      <c r="K11" s="33"/>
      <c r="L11" s="33"/>
      <c r="M11" s="33"/>
      <c r="N11" s="33"/>
      <c r="O11" s="45"/>
      <c r="P11"/>
      <c r="Q11"/>
      <c r="R11"/>
      <c r="S11"/>
      <c r="T11"/>
      <c r="U11"/>
      <c r="V11"/>
    </row>
    <row r="12" spans="1:22" s="82" customFormat="1" x14ac:dyDescent="0.25">
      <c r="A12"/>
      <c r="B12"/>
      <c r="C12"/>
      <c r="D12"/>
      <c r="E12"/>
      <c r="F12" s="44"/>
      <c r="G12" s="33"/>
      <c r="H12" s="33"/>
      <c r="I12" s="33"/>
      <c r="J12" s="33"/>
      <c r="K12" s="33"/>
      <c r="L12" s="33"/>
      <c r="M12" s="33"/>
      <c r="N12" s="33"/>
      <c r="O12" s="45"/>
      <c r="P12"/>
      <c r="Q12"/>
      <c r="R12"/>
      <c r="S12"/>
      <c r="T12"/>
      <c r="U12"/>
      <c r="V12"/>
    </row>
    <row r="13" spans="1:22" s="82" customFormat="1" x14ac:dyDescent="0.25">
      <c r="A13"/>
      <c r="B13"/>
      <c r="C13"/>
      <c r="D13"/>
      <c r="E13"/>
      <c r="F13" s="44"/>
      <c r="G13" s="33"/>
      <c r="H13" s="33"/>
      <c r="I13" s="33"/>
      <c r="J13" s="33"/>
      <c r="K13" s="33"/>
      <c r="L13" s="33"/>
      <c r="M13" s="33"/>
      <c r="N13" s="33"/>
      <c r="O13" s="45"/>
      <c r="P13"/>
      <c r="Q13"/>
      <c r="R13"/>
      <c r="S13"/>
      <c r="T13"/>
      <c r="U13"/>
      <c r="V13"/>
    </row>
    <row r="14" spans="1:22" s="82" customFormat="1" x14ac:dyDescent="0.25">
      <c r="A14"/>
      <c r="B14"/>
      <c r="C14"/>
      <c r="D14"/>
      <c r="E14"/>
      <c r="F14" s="44"/>
      <c r="G14" s="33"/>
      <c r="H14" s="33"/>
      <c r="I14" s="33"/>
      <c r="J14" s="33"/>
      <c r="K14" s="33"/>
      <c r="L14" s="33"/>
      <c r="M14" s="33"/>
      <c r="N14" s="33"/>
      <c r="O14" s="45"/>
      <c r="P14"/>
      <c r="Q14"/>
      <c r="R14"/>
      <c r="S14"/>
      <c r="T14"/>
      <c r="U14"/>
      <c r="V14"/>
    </row>
    <row r="15" spans="1:22" s="82" customFormat="1" x14ac:dyDescent="0.25">
      <c r="A15"/>
      <c r="B15"/>
      <c r="C15"/>
      <c r="D15"/>
      <c r="E15"/>
      <c r="F15" s="44"/>
      <c r="G15" s="33"/>
      <c r="H15" s="33"/>
      <c r="I15" s="33"/>
      <c r="J15" s="33"/>
      <c r="K15" s="33"/>
      <c r="L15" s="33"/>
      <c r="M15" s="33"/>
      <c r="N15" s="33"/>
      <c r="O15" s="45"/>
      <c r="P15"/>
      <c r="Q15"/>
      <c r="R15"/>
      <c r="S15"/>
      <c r="T15"/>
      <c r="U15"/>
      <c r="V15"/>
    </row>
    <row r="16" spans="1:22" s="82" customFormat="1" x14ac:dyDescent="0.25">
      <c r="A16"/>
      <c r="B16"/>
      <c r="C16"/>
      <c r="D16"/>
      <c r="E16"/>
      <c r="F16" s="44"/>
      <c r="G16" s="33"/>
      <c r="H16" s="33"/>
      <c r="I16" s="33"/>
      <c r="J16" s="33"/>
      <c r="K16" s="33"/>
      <c r="L16" s="33"/>
      <c r="M16" s="33"/>
      <c r="N16" s="33"/>
      <c r="O16" s="45"/>
      <c r="P16"/>
      <c r="Q16"/>
      <c r="R16"/>
      <c r="S16"/>
      <c r="T16"/>
      <c r="U16"/>
      <c r="V16"/>
    </row>
    <row r="17" spans="1:22" s="82" customFormat="1" x14ac:dyDescent="0.25">
      <c r="A17"/>
      <c r="B17"/>
      <c r="C17"/>
      <c r="D17"/>
      <c r="E17"/>
      <c r="F17" s="44"/>
      <c r="G17" s="33"/>
      <c r="H17" s="33"/>
      <c r="I17" s="33"/>
      <c r="J17" s="33"/>
      <c r="K17" s="33"/>
      <c r="L17" s="33"/>
      <c r="M17" s="33"/>
      <c r="N17" s="33"/>
      <c r="O17" s="45"/>
      <c r="P17"/>
      <c r="Q17"/>
      <c r="R17"/>
      <c r="S17"/>
      <c r="T17"/>
      <c r="U17"/>
      <c r="V17"/>
    </row>
    <row r="18" spans="1:22" s="82" customFormat="1" x14ac:dyDescent="0.25">
      <c r="A18"/>
      <c r="B18"/>
      <c r="C18"/>
      <c r="D18"/>
      <c r="E18"/>
      <c r="F18" s="44"/>
      <c r="G18" s="33"/>
      <c r="H18" s="33"/>
      <c r="I18" s="33"/>
      <c r="J18" s="33"/>
      <c r="K18" s="33"/>
      <c r="L18" s="33"/>
      <c r="M18" s="33"/>
      <c r="N18" s="33"/>
      <c r="O18" s="45"/>
      <c r="P18"/>
      <c r="Q18"/>
      <c r="R18"/>
      <c r="S18"/>
      <c r="T18"/>
      <c r="U18"/>
      <c r="V18"/>
    </row>
    <row r="19" spans="1:22" s="82" customFormat="1" x14ac:dyDescent="0.25">
      <c r="A19"/>
      <c r="B19"/>
      <c r="C19"/>
      <c r="D19"/>
      <c r="E19"/>
      <c r="F19" s="44"/>
      <c r="G19" s="33"/>
      <c r="H19" s="33"/>
      <c r="I19" s="33"/>
      <c r="J19" s="33"/>
      <c r="K19" s="33"/>
      <c r="L19" s="33"/>
      <c r="M19" s="33"/>
      <c r="N19" s="33"/>
      <c r="O19" s="45"/>
      <c r="P19"/>
      <c r="Q19"/>
      <c r="R19"/>
      <c r="S19"/>
      <c r="T19"/>
      <c r="U19"/>
      <c r="V19"/>
    </row>
    <row r="20" spans="1:22" s="82" customFormat="1" x14ac:dyDescent="0.25">
      <c r="A20"/>
      <c r="B20"/>
      <c r="C20"/>
      <c r="D20"/>
      <c r="E20"/>
      <c r="F20" s="44"/>
      <c r="G20" s="33"/>
      <c r="H20" s="33"/>
      <c r="I20" s="33"/>
      <c r="J20" s="33"/>
      <c r="K20" s="33"/>
      <c r="L20" s="33"/>
      <c r="M20" s="33"/>
      <c r="N20" s="33"/>
      <c r="O20" s="45"/>
      <c r="P20"/>
      <c r="Q20"/>
      <c r="R20"/>
      <c r="S20"/>
      <c r="T20"/>
      <c r="U20"/>
      <c r="V20"/>
    </row>
    <row r="21" spans="1:22" s="82" customFormat="1" x14ac:dyDescent="0.25">
      <c r="A21"/>
      <c r="B21"/>
      <c r="C21"/>
      <c r="D21"/>
      <c r="E21"/>
      <c r="F21" s="44"/>
      <c r="G21" s="33"/>
      <c r="H21" s="33"/>
      <c r="I21" s="33"/>
      <c r="J21" s="33"/>
      <c r="K21" s="33"/>
      <c r="L21" s="33"/>
      <c r="M21" s="33"/>
      <c r="N21" s="33"/>
      <c r="O21" s="45"/>
      <c r="P21"/>
      <c r="Q21"/>
      <c r="R21"/>
      <c r="S21"/>
      <c r="T21"/>
      <c r="U21"/>
      <c r="V21"/>
    </row>
    <row r="22" spans="1:22" s="82" customFormat="1" x14ac:dyDescent="0.25">
      <c r="A22"/>
      <c r="B22"/>
      <c r="C22"/>
      <c r="D22"/>
      <c r="E22"/>
      <c r="F22" s="44"/>
      <c r="G22" s="291"/>
      <c r="H22" s="33"/>
      <c r="I22" s="33"/>
      <c r="J22" s="33"/>
      <c r="K22" s="33"/>
      <c r="L22" s="33"/>
      <c r="M22" s="33"/>
      <c r="N22" s="292"/>
      <c r="O22" s="45"/>
      <c r="P22"/>
      <c r="Q22"/>
      <c r="R22"/>
      <c r="S22"/>
      <c r="T22"/>
      <c r="U22"/>
      <c r="V22"/>
    </row>
    <row r="23" spans="1:22" s="82" customFormat="1" ht="15.75" x14ac:dyDescent="0.25">
      <c r="A23"/>
      <c r="B23"/>
      <c r="C23"/>
      <c r="D23"/>
      <c r="E23"/>
      <c r="F23" s="44"/>
      <c r="G23" s="270">
        <v>0.16074074074074074</v>
      </c>
      <c r="H23" s="33"/>
      <c r="I23" s="33"/>
      <c r="J23" s="33"/>
      <c r="K23" s="33"/>
      <c r="L23" s="33"/>
      <c r="M23" s="33"/>
      <c r="N23" s="270"/>
      <c r="O23" s="45"/>
      <c r="P23"/>
      <c r="Q23"/>
      <c r="R23"/>
      <c r="S23"/>
      <c r="T23"/>
      <c r="U23"/>
      <c r="V23"/>
    </row>
    <row r="24" spans="1:22" s="82" customFormat="1" x14ac:dyDescent="0.25">
      <c r="A24"/>
      <c r="B24"/>
      <c r="C24"/>
      <c r="D24"/>
      <c r="E24"/>
      <c r="F24" s="44"/>
      <c r="G24" s="292">
        <v>0.16174768518518517</v>
      </c>
      <c r="H24" s="33"/>
      <c r="I24" s="33"/>
      <c r="J24" s="33"/>
      <c r="K24" s="33"/>
      <c r="L24" s="33"/>
      <c r="M24" s="33"/>
      <c r="N24" s="292">
        <v>0.58528935185185182</v>
      </c>
      <c r="O24" s="293"/>
      <c r="P24"/>
      <c r="Q24"/>
      <c r="R24"/>
      <c r="S24"/>
      <c r="T24"/>
      <c r="U24"/>
      <c r="V24"/>
    </row>
    <row r="25" spans="1:22" s="82" customFormat="1" x14ac:dyDescent="0.25">
      <c r="A25"/>
      <c r="B25"/>
      <c r="C25"/>
      <c r="D25"/>
      <c r="E25"/>
      <c r="F25" s="44"/>
      <c r="G25" s="292">
        <v>0.16644675925925925</v>
      </c>
      <c r="H25" s="33"/>
      <c r="I25" s="33"/>
      <c r="J25" s="33"/>
      <c r="K25" s="33"/>
      <c r="L25" s="33"/>
      <c r="M25" s="33"/>
      <c r="N25" s="292"/>
      <c r="O25" s="293"/>
      <c r="P25"/>
      <c r="Q25"/>
      <c r="R25"/>
      <c r="S25"/>
      <c r="T25"/>
      <c r="U25"/>
      <c r="V25"/>
    </row>
    <row r="26" spans="1:22" s="82" customFormat="1" x14ac:dyDescent="0.25">
      <c r="A26"/>
      <c r="B26"/>
      <c r="C26"/>
      <c r="D26"/>
      <c r="E26"/>
      <c r="F26" s="44"/>
      <c r="G26" s="292">
        <v>0.17011574074074073</v>
      </c>
      <c r="H26" s="33"/>
      <c r="I26" s="33"/>
      <c r="J26" s="33"/>
      <c r="K26" s="33"/>
      <c r="L26" s="291"/>
      <c r="M26" s="33"/>
      <c r="N26" s="292"/>
      <c r="O26" s="293"/>
      <c r="P26"/>
      <c r="Q26"/>
      <c r="R26"/>
      <c r="S26"/>
      <c r="T26"/>
      <c r="U26"/>
      <c r="V26"/>
    </row>
    <row r="27" spans="1:22" s="82" customFormat="1" ht="15.75" x14ac:dyDescent="0.25">
      <c r="A27"/>
      <c r="B27"/>
      <c r="C27"/>
      <c r="D27"/>
      <c r="E27"/>
      <c r="F27" s="44"/>
      <c r="G27" s="292">
        <v>0.17618055555555556</v>
      </c>
      <c r="H27" s="33"/>
      <c r="I27" s="298"/>
      <c r="J27" s="33"/>
      <c r="K27" s="33"/>
      <c r="L27" s="270"/>
      <c r="M27" s="33"/>
      <c r="N27" s="294"/>
      <c r="O27" s="293"/>
      <c r="P27"/>
      <c r="Q27"/>
      <c r="R27"/>
      <c r="S27"/>
      <c r="T27"/>
      <c r="U27"/>
      <c r="V27"/>
    </row>
    <row r="28" spans="1:22" s="82" customFormat="1" x14ac:dyDescent="0.25">
      <c r="A28"/>
      <c r="B28"/>
      <c r="C28"/>
      <c r="D28"/>
      <c r="E28"/>
      <c r="F28" s="44"/>
      <c r="G28" s="292">
        <v>0.19525462962962964</v>
      </c>
      <c r="H28" s="33"/>
      <c r="I28" s="292"/>
      <c r="J28" s="33"/>
      <c r="K28" s="294"/>
      <c r="L28" s="292"/>
      <c r="M28" s="33"/>
      <c r="N28" s="294"/>
      <c r="O28" s="293"/>
      <c r="P28"/>
      <c r="Q28"/>
      <c r="R28"/>
      <c r="S28"/>
      <c r="T28"/>
      <c r="U28"/>
      <c r="V28"/>
    </row>
    <row r="29" spans="1:22" s="82" customFormat="1" x14ac:dyDescent="0.25">
      <c r="A29"/>
      <c r="B29"/>
      <c r="C29"/>
      <c r="D29"/>
      <c r="E29"/>
      <c r="F29" s="44"/>
      <c r="G29" s="291">
        <v>0.9467592592592593</v>
      </c>
      <c r="H29" s="33"/>
      <c r="I29" s="292"/>
      <c r="J29" s="33"/>
      <c r="K29" s="294"/>
      <c r="L29" s="292"/>
      <c r="M29" s="33"/>
      <c r="N29" s="294"/>
      <c r="O29" s="293"/>
      <c r="P29"/>
      <c r="Q29"/>
      <c r="R29"/>
      <c r="S29"/>
      <c r="T29"/>
      <c r="U29"/>
      <c r="V29"/>
    </row>
    <row r="30" spans="1:22" s="82" customFormat="1" x14ac:dyDescent="0.25">
      <c r="A30"/>
      <c r="B30"/>
      <c r="C30"/>
      <c r="D30"/>
      <c r="E30"/>
      <c r="F30" s="44"/>
      <c r="G30" s="291">
        <v>0.94696759259259256</v>
      </c>
      <c r="H30" s="33"/>
      <c r="I30" s="292"/>
      <c r="J30" s="33"/>
      <c r="K30" s="294"/>
      <c r="L30" s="292"/>
      <c r="M30" s="33"/>
      <c r="N30" s="294"/>
      <c r="O30" s="293"/>
      <c r="P30"/>
      <c r="Q30"/>
      <c r="R30"/>
      <c r="S30"/>
      <c r="T30"/>
      <c r="U30"/>
      <c r="V30"/>
    </row>
    <row r="31" spans="1:22" s="82" customFormat="1" ht="8.25" customHeight="1" thickBot="1" x14ac:dyDescent="0.3">
      <c r="A31"/>
      <c r="B31"/>
      <c r="C31"/>
      <c r="D31"/>
      <c r="E31"/>
      <c r="F31" s="46"/>
      <c r="G31" s="365"/>
      <c r="H31" s="34"/>
      <c r="I31" s="295"/>
      <c r="J31" s="34"/>
      <c r="K31" s="296"/>
      <c r="L31" s="296"/>
      <c r="M31" s="34"/>
      <c r="N31" s="296"/>
      <c r="O31" s="297"/>
      <c r="P31"/>
      <c r="Q31"/>
      <c r="R31"/>
      <c r="S31"/>
      <c r="T31"/>
      <c r="U31"/>
      <c r="V31"/>
    </row>
    <row r="32" spans="1:22" s="82" customFormat="1" x14ac:dyDescent="0.25">
      <c r="A32"/>
      <c r="B32"/>
      <c r="C32"/>
      <c r="D32"/>
      <c r="E32"/>
      <c r="F32"/>
      <c r="G32" s="250"/>
      <c r="H32"/>
      <c r="I32" s="254"/>
      <c r="J32"/>
      <c r="K32" s="254"/>
      <c r="L32" s="254"/>
      <c r="M32"/>
      <c r="N32" s="254"/>
      <c r="O32" s="254"/>
      <c r="P32"/>
      <c r="Q32"/>
      <c r="R32"/>
      <c r="S32"/>
      <c r="T32"/>
      <c r="U32"/>
      <c r="V32"/>
    </row>
    <row r="33" spans="1:22" s="82" customFormat="1" x14ac:dyDescent="0.25">
      <c r="A33"/>
      <c r="B33"/>
      <c r="C33"/>
      <c r="D33"/>
      <c r="E33"/>
      <c r="F33"/>
      <c r="G33" s="250"/>
      <c r="H33"/>
      <c r="I33" s="255"/>
      <c r="J33"/>
      <c r="K33"/>
      <c r="L33" s="255"/>
      <c r="M33"/>
      <c r="N33"/>
      <c r="O33"/>
      <c r="P33"/>
      <c r="Q33"/>
      <c r="R33"/>
      <c r="S33"/>
      <c r="T33"/>
      <c r="U33"/>
      <c r="V33"/>
    </row>
    <row r="34" spans="1:22" s="82" customFormat="1" x14ac:dyDescent="0.25">
      <c r="A34"/>
      <c r="B34"/>
      <c r="C34"/>
      <c r="D34"/>
      <c r="E34"/>
      <c r="F34"/>
      <c r="G34" s="250"/>
      <c r="H34"/>
      <c r="I34" s="256"/>
      <c r="J34"/>
      <c r="K34"/>
      <c r="L34" s="255"/>
      <c r="M34"/>
      <c r="N34"/>
      <c r="O34"/>
      <c r="P34"/>
      <c r="Q34"/>
      <c r="R34"/>
      <c r="S34"/>
      <c r="T34"/>
      <c r="U34"/>
      <c r="V34"/>
    </row>
    <row r="35" spans="1:22" s="82" customFormat="1" x14ac:dyDescent="0.25">
      <c r="A35"/>
      <c r="B35"/>
      <c r="C35"/>
      <c r="D35"/>
      <c r="E35"/>
      <c r="F35"/>
      <c r="G35" s="250"/>
      <c r="H35"/>
      <c r="I35"/>
      <c r="J35"/>
      <c r="K35"/>
      <c r="L35" s="255"/>
      <c r="M35"/>
      <c r="N35"/>
      <c r="O35"/>
      <c r="P35"/>
      <c r="Q35"/>
      <c r="R35"/>
      <c r="S35"/>
      <c r="T35"/>
      <c r="U35"/>
      <c r="V35"/>
    </row>
    <row r="36" spans="1:22" s="82" customFormat="1" x14ac:dyDescent="0.25">
      <c r="A36"/>
      <c r="B36"/>
      <c r="C36"/>
      <c r="D36"/>
      <c r="E36"/>
      <c r="F36"/>
      <c r="G36" s="250"/>
      <c r="H36"/>
      <c r="I36"/>
      <c r="J36"/>
      <c r="K36"/>
      <c r="L36" s="255"/>
      <c r="M36"/>
      <c r="N36"/>
      <c r="O36"/>
      <c r="P36"/>
      <c r="Q36"/>
      <c r="R36"/>
      <c r="S36"/>
      <c r="T36"/>
      <c r="U36"/>
      <c r="V36"/>
    </row>
    <row r="37" spans="1:22" s="82" customFormat="1" x14ac:dyDescent="0.25">
      <c r="A37"/>
      <c r="B37"/>
      <c r="C37"/>
      <c r="D37"/>
      <c r="E37"/>
      <c r="F37"/>
      <c r="G37" s="250"/>
      <c r="H37"/>
      <c r="I37"/>
      <c r="J37"/>
      <c r="K37"/>
      <c r="L37" s="255"/>
      <c r="M37"/>
      <c r="N37"/>
      <c r="O37"/>
      <c r="P37"/>
      <c r="Q37"/>
      <c r="R37"/>
      <c r="S37"/>
      <c r="T37"/>
      <c r="U37"/>
      <c r="V37"/>
    </row>
    <row r="38" spans="1:22" s="82" customFormat="1" x14ac:dyDescent="0.25">
      <c r="A38"/>
      <c r="B38"/>
      <c r="C38"/>
      <c r="D38"/>
      <c r="E38"/>
      <c r="F38"/>
      <c r="G38" s="250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</row>
    <row r="39" spans="1:22" s="82" customFormat="1" x14ac:dyDescent="0.25">
      <c r="A39"/>
      <c r="B39"/>
      <c r="C39"/>
      <c r="D39"/>
      <c r="E39"/>
      <c r="F39"/>
      <c r="G39" s="250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</row>
    <row r="40" spans="1:22" s="82" customFormat="1" x14ac:dyDescent="0.25">
      <c r="A40"/>
      <c r="B40"/>
      <c r="C40"/>
      <c r="D40"/>
      <c r="E40"/>
      <c r="F40"/>
      <c r="G40" s="25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</row>
    <row r="41" spans="1:22" s="82" customFormat="1" x14ac:dyDescent="0.25">
      <c r="A41"/>
      <c r="B41"/>
      <c r="C41"/>
      <c r="D41"/>
      <c r="E41"/>
      <c r="F41"/>
      <c r="G41" s="250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</row>
    <row r="42" spans="1:22" s="82" customFormat="1" x14ac:dyDescent="0.25">
      <c r="A42"/>
      <c r="B42"/>
      <c r="C42"/>
      <c r="D42"/>
      <c r="E42"/>
      <c r="F42"/>
      <c r="G42" s="250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</row>
    <row r="43" spans="1:22" s="82" customFormat="1" x14ac:dyDescent="0.25">
      <c r="A43"/>
      <c r="B43"/>
      <c r="C43"/>
      <c r="D43"/>
      <c r="E43"/>
      <c r="F43"/>
      <c r="G43" s="250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</row>
    <row r="44" spans="1:22" s="82" customFormat="1" x14ac:dyDescent="0.25">
      <c r="A44"/>
      <c r="B44"/>
      <c r="C44"/>
      <c r="D44"/>
      <c r="E44"/>
      <c r="F44"/>
      <c r="G44" s="250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</row>
    <row r="45" spans="1:22" s="82" customFormat="1" x14ac:dyDescent="0.25">
      <c r="A45"/>
      <c r="B45"/>
      <c r="C45"/>
      <c r="D45"/>
      <c r="E45"/>
      <c r="F45"/>
      <c r="G45" s="250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</row>
    <row r="46" spans="1:22" s="82" customFormat="1" x14ac:dyDescent="0.25">
      <c r="A46"/>
      <c r="B46"/>
      <c r="C46"/>
      <c r="D46"/>
      <c r="E46"/>
      <c r="F46"/>
      <c r="G46" s="250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</row>
    <row r="47" spans="1:22" s="82" customFormat="1" x14ac:dyDescent="0.25">
      <c r="A47"/>
      <c r="B47"/>
      <c r="C47"/>
      <c r="D47"/>
      <c r="E47"/>
      <c r="F47"/>
      <c r="G47" s="250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</row>
    <row r="48" spans="1:22" s="82" customFormat="1" x14ac:dyDescent="0.25">
      <c r="A48"/>
      <c r="B48"/>
      <c r="C48"/>
      <c r="D48"/>
      <c r="E48"/>
      <c r="F48"/>
      <c r="G48" s="250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</row>
    <row r="49" spans="1:22" s="82" customFormat="1" x14ac:dyDescent="0.25">
      <c r="A49"/>
      <c r="B49"/>
      <c r="C49"/>
      <c r="D49"/>
      <c r="E49"/>
      <c r="F49"/>
      <c r="G49" s="250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</row>
    <row r="50" spans="1:22" s="82" customFormat="1" x14ac:dyDescent="0.25">
      <c r="A50"/>
      <c r="B50"/>
      <c r="C50"/>
      <c r="D50"/>
      <c r="E50"/>
      <c r="F50"/>
      <c r="G50" s="2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</row>
    <row r="51" spans="1:22" s="82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</row>
    <row r="52" spans="1:22" s="82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</row>
    <row r="53" spans="1:22" s="82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</row>
  </sheetData>
  <mergeCells count="1">
    <mergeCell ref="G4:N6"/>
  </mergeCells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DC4EE-131F-4D5D-AA9B-C1EFE060D1A4}">
  <sheetPr codeName="Feuil9"/>
  <dimension ref="A1:AD35"/>
  <sheetViews>
    <sheetView showGridLines="0" zoomScaleNormal="100" workbookViewId="0">
      <selection activeCell="O30" sqref="O30"/>
    </sheetView>
  </sheetViews>
  <sheetFormatPr baseColWidth="10" defaultRowHeight="15" x14ac:dyDescent="0.25"/>
  <cols>
    <col min="6" max="6" width="15.140625" customWidth="1"/>
    <col min="9" max="9" width="3.28515625" customWidth="1"/>
    <col min="11" max="11" width="23.7109375" customWidth="1"/>
    <col min="12" max="12" width="3" customWidth="1"/>
    <col min="31" max="16384" width="11.42578125" style="30"/>
  </cols>
  <sheetData>
    <row r="1" spans="9:12" customFormat="1" x14ac:dyDescent="0.25"/>
    <row r="2" spans="9:12" customFormat="1" x14ac:dyDescent="0.25"/>
    <row r="3" spans="9:12" customFormat="1" x14ac:dyDescent="0.25"/>
    <row r="4" spans="9:12" customFormat="1" x14ac:dyDescent="0.25"/>
    <row r="5" spans="9:12" customFormat="1" x14ac:dyDescent="0.25"/>
    <row r="6" spans="9:12" customFormat="1" x14ac:dyDescent="0.25"/>
    <row r="7" spans="9:12" customFormat="1" x14ac:dyDescent="0.25"/>
    <row r="8" spans="9:12" customFormat="1" x14ac:dyDescent="0.25"/>
    <row r="9" spans="9:12" customFormat="1" x14ac:dyDescent="0.25"/>
    <row r="10" spans="9:12" customFormat="1" x14ac:dyDescent="0.25"/>
    <row r="11" spans="9:12" customFormat="1" x14ac:dyDescent="0.25"/>
    <row r="12" spans="9:12" customFormat="1" ht="15.75" thickBot="1" x14ac:dyDescent="0.3"/>
    <row r="13" spans="9:12" customFormat="1" x14ac:dyDescent="0.25">
      <c r="I13" s="107"/>
      <c r="J13" s="108"/>
      <c r="K13" s="108"/>
      <c r="L13" s="109"/>
    </row>
    <row r="14" spans="9:12" customFormat="1" ht="25.5" x14ac:dyDescent="0.25">
      <c r="I14" s="110"/>
      <c r="J14" s="381" t="s">
        <v>123</v>
      </c>
      <c r="K14" s="381"/>
      <c r="L14" s="112"/>
    </row>
    <row r="15" spans="9:12" customFormat="1" ht="16.5" x14ac:dyDescent="0.3">
      <c r="I15" s="110"/>
      <c r="J15" s="258"/>
      <c r="K15" s="259">
        <f ca="1">NOW()</f>
        <v>46137.85271608796</v>
      </c>
      <c r="L15" s="260"/>
    </row>
    <row r="16" spans="9:12" customFormat="1" ht="16.5" x14ac:dyDescent="0.3">
      <c r="I16" s="110"/>
      <c r="J16" s="261"/>
      <c r="K16" s="201" t="s">
        <v>69</v>
      </c>
      <c r="L16" s="260"/>
    </row>
    <row r="17" spans="9:12" customFormat="1" ht="16.5" x14ac:dyDescent="0.25">
      <c r="I17" s="110"/>
      <c r="J17" s="382" t="s">
        <v>70</v>
      </c>
      <c r="K17" s="383"/>
      <c r="L17" s="262"/>
    </row>
    <row r="18" spans="9:12" customFormat="1" x14ac:dyDescent="0.25">
      <c r="I18" s="110"/>
      <c r="J18" s="111"/>
      <c r="K18" s="111"/>
      <c r="L18" s="112"/>
    </row>
    <row r="19" spans="9:12" customFormat="1" x14ac:dyDescent="0.25">
      <c r="I19" s="110"/>
      <c r="J19" s="384">
        <f>SUM(Tfdc!H2:H35)</f>
        <v>27600</v>
      </c>
      <c r="K19" s="385"/>
      <c r="L19" s="112"/>
    </row>
    <row r="20" spans="9:12" customFormat="1" x14ac:dyDescent="0.25">
      <c r="I20" s="110"/>
      <c r="J20" s="386"/>
      <c r="K20" s="387"/>
      <c r="L20" s="112"/>
    </row>
    <row r="21" spans="9:12" customFormat="1" x14ac:dyDescent="0.25">
      <c r="I21" s="110"/>
      <c r="J21" s="111"/>
      <c r="K21" s="111"/>
      <c r="L21" s="112"/>
    </row>
    <row r="22" spans="9:12" customFormat="1" x14ac:dyDescent="0.25">
      <c r="I22" s="110"/>
      <c r="J22" s="263" t="s">
        <v>103</v>
      </c>
      <c r="K22" s="264" t="str">
        <f>'TDB 2'!$C$9</f>
        <v>Précise</v>
      </c>
      <c r="L22" s="112"/>
    </row>
    <row r="23" spans="9:12" customFormat="1" x14ac:dyDescent="0.25">
      <c r="I23" s="110"/>
      <c r="J23" s="263" t="s">
        <v>122</v>
      </c>
      <c r="K23" s="265">
        <f>VLOOKUP($K$22,Tableau1[],6,FALSE)</f>
        <v>2233</v>
      </c>
      <c r="L23" s="112"/>
    </row>
    <row r="24" spans="9:12" customFormat="1" ht="15.75" thickBot="1" x14ac:dyDescent="0.3">
      <c r="I24" s="266"/>
      <c r="J24" s="267"/>
      <c r="K24" s="267"/>
      <c r="L24" s="268"/>
    </row>
    <row r="25" spans="9:12" customFormat="1" x14ac:dyDescent="0.25"/>
    <row r="26" spans="9:12" customFormat="1" x14ac:dyDescent="0.25"/>
    <row r="27" spans="9:12" customFormat="1" x14ac:dyDescent="0.25"/>
    <row r="28" spans="9:12" customFormat="1" x14ac:dyDescent="0.25"/>
    <row r="29" spans="9:12" customFormat="1" x14ac:dyDescent="0.25"/>
    <row r="30" spans="9:12" customFormat="1" x14ac:dyDescent="0.25"/>
    <row r="31" spans="9:12" customFormat="1" x14ac:dyDescent="0.25"/>
    <row r="32" spans="9:12" customFormat="1" x14ac:dyDescent="0.25"/>
    <row r="33" customFormat="1" x14ac:dyDescent="0.25"/>
    <row r="34" customFormat="1" x14ac:dyDescent="0.25"/>
    <row r="35" customFormat="1" x14ac:dyDescent="0.25"/>
  </sheetData>
  <mergeCells count="3">
    <mergeCell ref="J14:K14"/>
    <mergeCell ref="J17:K17"/>
    <mergeCell ref="J19:K20"/>
  </mergeCells>
  <pageMargins left="0.7" right="0.7" top="0.75" bottom="0.75" header="0.3" footer="0.3"/>
  <pageSetup paperSize="9"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39937" r:id="rId5" name="CommandButton1">
          <controlPr defaultSize="0" autoFill="0" autoLine="0" r:id="rId6">
            <anchor moveWithCells="1">
              <from>
                <xdr:col>9</xdr:col>
                <xdr:colOff>400050</xdr:colOff>
                <xdr:row>25</xdr:row>
                <xdr:rowOff>28575</xdr:rowOff>
              </from>
              <to>
                <xdr:col>10</xdr:col>
                <xdr:colOff>1047750</xdr:colOff>
                <xdr:row>27</xdr:row>
                <xdr:rowOff>104775</xdr:rowOff>
              </to>
            </anchor>
          </controlPr>
        </control>
      </mc:Choice>
      <mc:Fallback>
        <control shapeId="39937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16EBC-EA1F-4623-88E9-3D9E16E90909}">
  <sheetPr codeName="Feuil8"/>
  <dimension ref="A1:H21"/>
  <sheetViews>
    <sheetView showGridLines="0" tabSelected="1" zoomScale="140" zoomScaleNormal="140" workbookViewId="0">
      <selection activeCell="H7" sqref="H7"/>
    </sheetView>
  </sheetViews>
  <sheetFormatPr baseColWidth="10" defaultRowHeight="15" x14ac:dyDescent="0.25"/>
  <cols>
    <col min="1" max="1" width="20.28515625" customWidth="1"/>
    <col min="2" max="2" width="11.140625" customWidth="1"/>
    <col min="3" max="3" width="16.85546875" customWidth="1"/>
    <col min="8" max="8" width="54.85546875" customWidth="1"/>
  </cols>
  <sheetData>
    <row r="1" spans="1:8" ht="16.5" thickBot="1" x14ac:dyDescent="0.3">
      <c r="A1" s="306" t="s">
        <v>140</v>
      </c>
      <c r="B1" s="306" t="s">
        <v>87</v>
      </c>
      <c r="C1" s="306" t="s">
        <v>88</v>
      </c>
      <c r="D1" s="306" t="s">
        <v>89</v>
      </c>
      <c r="E1" s="306" t="s">
        <v>90</v>
      </c>
      <c r="F1" s="307" t="s">
        <v>122</v>
      </c>
      <c r="G1" s="307" t="s">
        <v>91</v>
      </c>
      <c r="H1" s="306" t="s">
        <v>185</v>
      </c>
    </row>
    <row r="2" spans="1:8" x14ac:dyDescent="0.25">
      <c r="A2" s="299" t="s">
        <v>92</v>
      </c>
      <c r="B2" s="300" t="s">
        <v>93</v>
      </c>
      <c r="C2" s="300" t="s">
        <v>95</v>
      </c>
      <c r="D2" s="301" t="s">
        <v>104</v>
      </c>
      <c r="E2" s="300" t="s">
        <v>105</v>
      </c>
      <c r="F2" s="300">
        <v>1122</v>
      </c>
      <c r="G2" s="300" t="s">
        <v>98</v>
      </c>
      <c r="H2" s="300" t="s">
        <v>188</v>
      </c>
    </row>
    <row r="3" spans="1:8" x14ac:dyDescent="0.25">
      <c r="A3" s="302" t="s">
        <v>186</v>
      </c>
      <c r="B3" s="300" t="s">
        <v>94</v>
      </c>
      <c r="C3" s="300" t="s">
        <v>96</v>
      </c>
      <c r="D3" s="301" t="s">
        <v>106</v>
      </c>
      <c r="E3" s="300" t="s">
        <v>107</v>
      </c>
      <c r="F3" s="300">
        <v>2233</v>
      </c>
      <c r="G3" s="303" t="s">
        <v>100</v>
      </c>
      <c r="H3" s="300" t="s">
        <v>189</v>
      </c>
    </row>
    <row r="4" spans="1:8" x14ac:dyDescent="0.25">
      <c r="A4" s="302" t="s">
        <v>135</v>
      </c>
      <c r="B4" s="300" t="s">
        <v>94</v>
      </c>
      <c r="C4" s="300" t="s">
        <v>97</v>
      </c>
      <c r="D4" s="301" t="s">
        <v>108</v>
      </c>
      <c r="E4" s="300" t="s">
        <v>94</v>
      </c>
      <c r="F4" s="300">
        <v>3344</v>
      </c>
      <c r="G4" s="303" t="s">
        <v>99</v>
      </c>
      <c r="H4" s="300" t="s">
        <v>190</v>
      </c>
    </row>
    <row r="5" spans="1:8" x14ac:dyDescent="0.25">
      <c r="A5" s="302" t="s">
        <v>187</v>
      </c>
      <c r="B5" s="300" t="s">
        <v>93</v>
      </c>
      <c r="C5" s="300" t="s">
        <v>184</v>
      </c>
      <c r="D5" s="301" t="s">
        <v>138</v>
      </c>
      <c r="E5" s="300" t="s">
        <v>139</v>
      </c>
      <c r="F5" s="300" t="s">
        <v>137</v>
      </c>
      <c r="G5" s="303" t="s">
        <v>98</v>
      </c>
      <c r="H5" s="300" t="s">
        <v>191</v>
      </c>
    </row>
    <row r="6" spans="1:8" x14ac:dyDescent="0.25">
      <c r="A6" s="302" t="s">
        <v>101</v>
      </c>
      <c r="B6" s="300"/>
      <c r="C6" s="300"/>
      <c r="D6" s="301"/>
      <c r="E6" s="300"/>
      <c r="F6" s="300"/>
      <c r="G6" s="300"/>
      <c r="H6" s="303"/>
    </row>
    <row r="7" spans="1:8" x14ac:dyDescent="0.25">
      <c r="A7" s="302"/>
      <c r="B7" s="300"/>
      <c r="C7" s="300"/>
      <c r="D7" s="301"/>
      <c r="E7" s="300"/>
      <c r="F7" s="300"/>
      <c r="G7" s="300"/>
      <c r="H7" s="300"/>
    </row>
    <row r="8" spans="1:8" x14ac:dyDescent="0.25">
      <c r="A8" s="302"/>
      <c r="B8" s="300"/>
      <c r="C8" s="300"/>
      <c r="D8" s="301"/>
      <c r="E8" s="300"/>
      <c r="F8" s="300"/>
      <c r="G8" s="300"/>
      <c r="H8" s="300"/>
    </row>
    <row r="9" spans="1:8" x14ac:dyDescent="0.25">
      <c r="A9" s="302"/>
      <c r="B9" s="300"/>
      <c r="C9" s="300"/>
      <c r="D9" s="301"/>
      <c r="E9" s="300"/>
      <c r="F9" s="300"/>
      <c r="G9" s="300"/>
      <c r="H9" s="300"/>
    </row>
    <row r="10" spans="1:8" x14ac:dyDescent="0.25">
      <c r="A10" s="302"/>
      <c r="B10" s="300"/>
      <c r="C10" s="300"/>
      <c r="D10" s="301"/>
      <c r="E10" s="300"/>
      <c r="F10" s="300"/>
      <c r="G10" s="300"/>
      <c r="H10" s="300"/>
    </row>
    <row r="11" spans="1:8" x14ac:dyDescent="0.25">
      <c r="A11" s="302"/>
      <c r="B11" s="300"/>
      <c r="C11" s="300"/>
      <c r="D11" s="301"/>
      <c r="E11" s="300"/>
      <c r="F11" s="300"/>
      <c r="G11" s="300"/>
      <c r="H11" s="300"/>
    </row>
    <row r="12" spans="1:8" x14ac:dyDescent="0.25">
      <c r="A12" s="302"/>
      <c r="B12" s="300"/>
      <c r="C12" s="300"/>
      <c r="D12" s="301"/>
      <c r="E12" s="300"/>
      <c r="F12" s="300"/>
      <c r="G12" s="300"/>
      <c r="H12" s="300"/>
    </row>
    <row r="13" spans="1:8" x14ac:dyDescent="0.25">
      <c r="A13" s="302"/>
      <c r="B13" s="300"/>
      <c r="C13" s="300"/>
      <c r="D13" s="301"/>
      <c r="E13" s="300"/>
      <c r="F13" s="300"/>
      <c r="G13" s="300"/>
      <c r="H13" s="300"/>
    </row>
    <row r="14" spans="1:8" x14ac:dyDescent="0.25">
      <c r="A14" s="302"/>
      <c r="B14" s="300"/>
      <c r="C14" s="300"/>
      <c r="D14" s="301"/>
      <c r="E14" s="300"/>
      <c r="F14" s="300"/>
      <c r="G14" s="300"/>
      <c r="H14" s="300"/>
    </row>
    <row r="15" spans="1:8" x14ac:dyDescent="0.25">
      <c r="A15" s="302"/>
      <c r="B15" s="300"/>
      <c r="C15" s="300"/>
      <c r="D15" s="301"/>
      <c r="E15" s="300"/>
      <c r="F15" s="300"/>
      <c r="G15" s="300"/>
      <c r="H15" s="300"/>
    </row>
    <row r="16" spans="1:8" x14ac:dyDescent="0.25">
      <c r="A16" s="302"/>
      <c r="B16" s="300"/>
      <c r="C16" s="300"/>
      <c r="D16" s="301"/>
      <c r="E16" s="300"/>
      <c r="F16" s="300"/>
      <c r="G16" s="300"/>
      <c r="H16" s="300"/>
    </row>
    <row r="17" spans="1:8" x14ac:dyDescent="0.25">
      <c r="A17" s="302"/>
      <c r="B17" s="300"/>
      <c r="C17" s="300"/>
      <c r="D17" s="301"/>
      <c r="E17" s="300"/>
      <c r="F17" s="300"/>
      <c r="G17" s="300"/>
      <c r="H17" s="300"/>
    </row>
    <row r="18" spans="1:8" x14ac:dyDescent="0.25">
      <c r="A18" s="302"/>
      <c r="B18" s="300"/>
      <c r="C18" s="300"/>
      <c r="D18" s="301"/>
      <c r="E18" s="300"/>
      <c r="F18" s="300"/>
      <c r="G18" s="300"/>
      <c r="H18" s="300"/>
    </row>
    <row r="19" spans="1:8" x14ac:dyDescent="0.25">
      <c r="A19" s="302"/>
      <c r="B19" s="300"/>
      <c r="C19" s="300"/>
      <c r="D19" s="301"/>
      <c r="E19" s="300"/>
      <c r="F19" s="300"/>
      <c r="G19" s="300"/>
      <c r="H19" s="300"/>
    </row>
    <row r="20" spans="1:8" x14ac:dyDescent="0.25">
      <c r="A20" s="302"/>
      <c r="B20" s="300"/>
      <c r="C20" s="300"/>
      <c r="D20" s="301"/>
      <c r="E20" s="300"/>
      <c r="F20" s="300"/>
      <c r="G20" s="300"/>
      <c r="H20" s="300"/>
    </row>
    <row r="21" spans="1:8" x14ac:dyDescent="0.25">
      <c r="A21" s="304"/>
      <c r="B21" s="305"/>
      <c r="C21" s="305"/>
      <c r="D21" s="301"/>
      <c r="E21" s="305"/>
      <c r="F21" s="305"/>
      <c r="G21" s="305"/>
      <c r="H21" s="300"/>
    </row>
  </sheetData>
  <pageMargins left="0.7" right="0.7" top="0.75" bottom="0.75" header="0.3" footer="0.3"/>
  <pageSetup paperSize="9" orientation="portrait" r:id="rId1"/>
  <picture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9F542F-F954-4F4A-BACF-3353CAD5851A}">
          <x14:formula1>
            <xm:f>Liste!$R$3:$R$7</xm:f>
          </x14:formula1>
          <xm:sqref>C2:C21</xm:sqref>
        </x14:dataValidation>
        <x14:dataValidation type="list" allowBlank="1" showInputMessage="1" showErrorMessage="1" xr:uid="{27BC378E-89CD-4A49-8936-E80342A7D8A5}">
          <x14:formula1>
            <xm:f>Liste!$P$3:$P$4</xm:f>
          </x14:formula1>
          <xm:sqref>B2:B21</xm:sqref>
        </x14:dataValidation>
        <x14:dataValidation type="list" allowBlank="1" showInputMessage="1" showErrorMessage="1" xr:uid="{5479969D-13A4-4676-BB79-9AC04F9ED597}">
          <x14:formula1>
            <xm:f>Liste!$T$3:$T$5</xm:f>
          </x14:formula1>
          <xm:sqref>G2:G5 H22:H44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D357B-5B32-4E7D-85BA-0B17D3FCADEC}">
  <sheetPr codeName="Feuil1">
    <pageSetUpPr fitToPage="1"/>
  </sheetPr>
  <dimension ref="A1:V44"/>
  <sheetViews>
    <sheetView showGridLines="0" zoomScaleNormal="100" workbookViewId="0">
      <selection activeCell="P21" sqref="P21"/>
    </sheetView>
  </sheetViews>
  <sheetFormatPr baseColWidth="10" defaultRowHeight="15" x14ac:dyDescent="0.25"/>
  <cols>
    <col min="1" max="4" width="11.42578125" style="211"/>
    <col min="5" max="6" width="11.42578125" style="211" customWidth="1"/>
    <col min="7" max="7" width="30.140625" style="211" customWidth="1"/>
    <col min="8" max="8" width="1.42578125" style="211" customWidth="1"/>
    <col min="9" max="9" width="11.85546875" customWidth="1"/>
    <col min="10" max="10" width="5.42578125" customWidth="1"/>
    <col min="11" max="11" width="19.7109375" customWidth="1"/>
    <col min="12" max="12" width="1.5703125" customWidth="1"/>
    <col min="13" max="13" width="13" customWidth="1"/>
    <col min="14" max="14" width="2.28515625" style="211" customWidth="1"/>
    <col min="15" max="15" width="2.42578125" style="211" customWidth="1"/>
    <col min="16" max="22" width="11.42578125" style="211"/>
  </cols>
  <sheetData>
    <row r="1" spans="2:17" s="211" customFormat="1" ht="15.75" x14ac:dyDescent="0.3">
      <c r="B1" s="213"/>
    </row>
    <row r="2" spans="2:17" s="211" customFormat="1" ht="16.5" thickBot="1" x14ac:dyDescent="0.35">
      <c r="B2" s="213"/>
    </row>
    <row r="3" spans="2:17" ht="15.75" x14ac:dyDescent="0.3">
      <c r="B3" s="213"/>
      <c r="I3" s="107"/>
      <c r="J3" s="108"/>
      <c r="K3" s="108"/>
      <c r="L3" s="108"/>
      <c r="M3" s="109"/>
    </row>
    <row r="4" spans="2:17" ht="15.75" x14ac:dyDescent="0.3">
      <c r="B4" s="213"/>
      <c r="I4" s="110"/>
      <c r="J4" s="111"/>
      <c r="K4" s="111"/>
      <c r="L4" s="111"/>
      <c r="M4" s="112"/>
    </row>
    <row r="5" spans="2:17" x14ac:dyDescent="0.25">
      <c r="I5" s="110"/>
      <c r="J5" s="111"/>
      <c r="K5" s="111"/>
      <c r="L5" s="111"/>
      <c r="M5" s="112"/>
    </row>
    <row r="6" spans="2:17" x14ac:dyDescent="0.25">
      <c r="I6" s="110"/>
      <c r="J6" s="111"/>
      <c r="K6" s="111"/>
      <c r="L6" s="111"/>
      <c r="M6" s="112"/>
      <c r="Q6" s="212"/>
    </row>
    <row r="7" spans="2:17" x14ac:dyDescent="0.25">
      <c r="I7" s="110"/>
      <c r="J7" s="111"/>
      <c r="K7" s="111"/>
      <c r="L7" s="111"/>
      <c r="M7" s="112"/>
    </row>
    <row r="8" spans="2:17" ht="16.5" x14ac:dyDescent="0.3">
      <c r="I8" s="117" t="s">
        <v>63</v>
      </c>
      <c r="J8" s="388">
        <f ca="1">NOW()</f>
        <v>46137.85271608796</v>
      </c>
      <c r="K8" s="389"/>
      <c r="L8" s="390"/>
      <c r="M8" s="118"/>
    </row>
    <row r="9" spans="2:17" ht="16.5" x14ac:dyDescent="0.3">
      <c r="I9" s="117"/>
      <c r="J9" s="396" t="s">
        <v>69</v>
      </c>
      <c r="K9" s="395"/>
      <c r="L9" s="119"/>
      <c r="M9" s="118"/>
    </row>
    <row r="10" spans="2:17" ht="16.5" x14ac:dyDescent="0.3">
      <c r="I10" s="117"/>
      <c r="J10" s="391" t="s">
        <v>70</v>
      </c>
      <c r="K10" s="392"/>
      <c r="L10" s="393"/>
      <c r="M10" s="118"/>
    </row>
    <row r="11" spans="2:17" ht="16.5" x14ac:dyDescent="0.3">
      <c r="I11" s="117"/>
      <c r="J11" s="202"/>
      <c r="K11" s="202"/>
      <c r="L11" s="202"/>
      <c r="M11" s="118"/>
    </row>
    <row r="12" spans="2:17" ht="16.5" x14ac:dyDescent="0.3">
      <c r="I12" s="117"/>
      <c r="J12" s="120"/>
      <c r="K12" s="121" t="s">
        <v>68</v>
      </c>
      <c r="L12" s="122"/>
      <c r="M12" s="118"/>
    </row>
    <row r="13" spans="2:17" ht="16.5" x14ac:dyDescent="0.3">
      <c r="I13" s="117"/>
      <c r="J13" s="203"/>
      <c r="K13" s="203"/>
      <c r="L13" s="204" t="s">
        <v>35</v>
      </c>
      <c r="M13" s="129" t="s">
        <v>133</v>
      </c>
    </row>
    <row r="14" spans="2:17" ht="16.5" x14ac:dyDescent="0.3">
      <c r="I14" s="123" t="s">
        <v>67</v>
      </c>
      <c r="J14" s="124"/>
      <c r="K14" s="127" t="str">
        <f>PIZZERIA!R9</f>
        <v>PIZZA ROYAL Moy</v>
      </c>
      <c r="L14" s="168"/>
      <c r="M14" s="130" t="s">
        <v>71</v>
      </c>
    </row>
    <row r="15" spans="2:17" ht="16.5" x14ac:dyDescent="0.3">
      <c r="I15" s="123"/>
      <c r="J15" s="201"/>
      <c r="K15" s="201"/>
      <c r="L15" s="201"/>
      <c r="M15" s="131"/>
    </row>
    <row r="16" spans="2:17" ht="16.5" x14ac:dyDescent="0.3">
      <c r="I16" s="123" t="s">
        <v>16</v>
      </c>
      <c r="J16" s="201"/>
      <c r="K16" s="205" t="str">
        <f>PIZZERIA!K13</f>
        <v>Viande</v>
      </c>
      <c r="L16" s="206"/>
      <c r="M16" s="132" t="s">
        <v>71</v>
      </c>
    </row>
    <row r="17" spans="7:13" ht="16.5" x14ac:dyDescent="0.3">
      <c r="I17" s="123"/>
      <c r="J17" s="115"/>
      <c r="K17" s="115"/>
      <c r="L17" s="115"/>
      <c r="M17" s="131"/>
    </row>
    <row r="18" spans="7:13" ht="16.5" x14ac:dyDescent="0.3">
      <c r="I18" s="123" t="s">
        <v>17</v>
      </c>
      <c r="J18" s="124"/>
      <c r="K18" s="128" t="str">
        <f>PIZZERIA!K14</f>
        <v>Moy</v>
      </c>
      <c r="L18" s="116" t="str">
        <f>PIZZERIA!$L$14</f>
        <v>3</v>
      </c>
      <c r="M18" s="133">
        <f>PIZZERIA!M14</f>
        <v>5500</v>
      </c>
    </row>
    <row r="19" spans="7:13" ht="16.5" x14ac:dyDescent="0.3">
      <c r="I19" s="123"/>
      <c r="J19" s="201"/>
      <c r="K19" s="201"/>
      <c r="L19" s="201"/>
      <c r="M19" s="131"/>
    </row>
    <row r="20" spans="7:13" ht="16.5" x14ac:dyDescent="0.3">
      <c r="I20" s="123" t="str">
        <f>PIZZERIA!$J$15</f>
        <v>Accompagnement :</v>
      </c>
      <c r="J20" s="201"/>
      <c r="K20" s="128" t="str">
        <f>PIZZERIA!K15</f>
        <v>Fanta Passion</v>
      </c>
      <c r="L20" s="116" t="str">
        <f>PIZZERIA!$L$15</f>
        <v>3</v>
      </c>
      <c r="M20" s="133">
        <f>VLOOKUP($K$20,Liste!$K$3:$L$21,2,FALSE)</f>
        <v>1000</v>
      </c>
    </row>
    <row r="21" spans="7:13" ht="16.5" x14ac:dyDescent="0.3">
      <c r="I21" s="123"/>
      <c r="J21" s="201"/>
      <c r="K21" s="201"/>
      <c r="L21" s="201"/>
      <c r="M21" s="131"/>
    </row>
    <row r="22" spans="7:13" ht="16.5" x14ac:dyDescent="0.3">
      <c r="I22" s="123" t="s">
        <v>19</v>
      </c>
      <c r="J22" s="124"/>
      <c r="K22" s="128" t="str">
        <f>PIZZERIA!K16</f>
        <v>Surplace</v>
      </c>
      <c r="L22" s="116"/>
      <c r="M22" s="133">
        <f>VLOOKUP($K$22,Liste!$K$3:$L$21,2,FALSE)</f>
        <v>0</v>
      </c>
    </row>
    <row r="23" spans="7:13" ht="16.5" x14ac:dyDescent="0.3">
      <c r="I23" s="123"/>
      <c r="J23" s="201"/>
      <c r="K23" s="201"/>
      <c r="L23" s="201"/>
      <c r="M23" s="118"/>
    </row>
    <row r="24" spans="7:13" ht="16.5" x14ac:dyDescent="0.3">
      <c r="I24" s="123"/>
      <c r="J24" s="201"/>
      <c r="K24" s="206"/>
      <c r="L24" s="206"/>
      <c r="M24" s="118"/>
    </row>
    <row r="25" spans="7:13" ht="6.75" customHeight="1" x14ac:dyDescent="0.3">
      <c r="I25" s="123"/>
      <c r="J25" s="201"/>
      <c r="K25" s="203"/>
      <c r="L25" s="201"/>
      <c r="M25" s="118"/>
    </row>
    <row r="26" spans="7:13" ht="17.25" customHeight="1" thickBot="1" x14ac:dyDescent="0.35">
      <c r="G26" s="236" t="s">
        <v>126</v>
      </c>
      <c r="I26" s="234" t="s">
        <v>15</v>
      </c>
      <c r="J26" s="125"/>
      <c r="K26" s="125"/>
      <c r="L26" s="126"/>
      <c r="M26" s="135">
        <f>PIZZERIA!$M$18</f>
        <v>19500</v>
      </c>
    </row>
    <row r="27" spans="7:13" ht="9.75" customHeight="1" thickTop="1" x14ac:dyDescent="0.3">
      <c r="G27" s="235" t="str">
        <f>J9</f>
        <v>Restauration rapide</v>
      </c>
      <c r="I27" s="117"/>
      <c r="J27" s="203"/>
      <c r="K27" s="203"/>
      <c r="L27" s="203"/>
      <c r="M27" s="118"/>
    </row>
    <row r="28" spans="7:13" ht="15" customHeight="1" x14ac:dyDescent="0.3">
      <c r="G28" s="237">
        <f ca="1">J8</f>
        <v>46137.85271608796</v>
      </c>
      <c r="I28" s="207"/>
      <c r="J28" s="206" t="s">
        <v>103</v>
      </c>
      <c r="K28" s="364" t="str">
        <f>'TDB 2'!C9</f>
        <v>Précise</v>
      </c>
      <c r="L28" s="203"/>
      <c r="M28" s="118"/>
    </row>
    <row r="29" spans="7:13" ht="14.25" customHeight="1" x14ac:dyDescent="0.3">
      <c r="G29" s="239" t="s">
        <v>125</v>
      </c>
      <c r="I29" s="117"/>
      <c r="J29" s="203"/>
      <c r="K29" s="203"/>
      <c r="L29" s="203"/>
      <c r="M29" s="118"/>
    </row>
    <row r="30" spans="7:13" ht="26.25" x14ac:dyDescent="0.3">
      <c r="G30" s="238" t="str">
        <f>'TDB 2'!K14</f>
        <v/>
      </c>
      <c r="I30" s="394" t="s">
        <v>111</v>
      </c>
      <c r="J30" s="395"/>
      <c r="K30" s="364">
        <v>702</v>
      </c>
      <c r="L30" s="203"/>
      <c r="M30" s="118"/>
    </row>
    <row r="31" spans="7:13" ht="17.25" thickBot="1" x14ac:dyDescent="0.35">
      <c r="G31" s="237" t="s">
        <v>134</v>
      </c>
      <c r="I31" s="208"/>
      <c r="J31" s="209"/>
      <c r="K31" s="209"/>
      <c r="L31" s="209"/>
      <c r="M31" s="210"/>
    </row>
    <row r="32" spans="7:13" s="211" customFormat="1" x14ac:dyDescent="0.25"/>
    <row r="33" s="211" customFormat="1" x14ac:dyDescent="0.25"/>
    <row r="34" s="211" customFormat="1" x14ac:dyDescent="0.25"/>
    <row r="35" s="211" customFormat="1" x14ac:dyDescent="0.25"/>
    <row r="36" s="211" customFormat="1" x14ac:dyDescent="0.25"/>
    <row r="37" s="211" customFormat="1" x14ac:dyDescent="0.25"/>
    <row r="38" s="211" customFormat="1" x14ac:dyDescent="0.25"/>
    <row r="39" s="211" customFormat="1" x14ac:dyDescent="0.25"/>
    <row r="40" s="211" customFormat="1" x14ac:dyDescent="0.25"/>
    <row r="41" s="211" customFormat="1" x14ac:dyDescent="0.25"/>
    <row r="42" s="211" customFormat="1" x14ac:dyDescent="0.25"/>
    <row r="43" s="211" customFormat="1" x14ac:dyDescent="0.25"/>
    <row r="44" s="211" customFormat="1" x14ac:dyDescent="0.25"/>
  </sheetData>
  <mergeCells count="4">
    <mergeCell ref="J8:L8"/>
    <mergeCell ref="J10:L10"/>
    <mergeCell ref="I30:J30"/>
    <mergeCell ref="J9:K9"/>
  </mergeCells>
  <pageMargins left="0" right="0" top="0.74803149606299213" bottom="3.8188976377952759" header="0.31496062992125984" footer="3.3858267716535435"/>
  <pageSetup paperSize="9" fitToWidth="0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Fill="0" autoLine="0" r:id="rId5">
            <anchor moveWithCells="1">
              <from>
                <xdr:col>0</xdr:col>
                <xdr:colOff>295275</xdr:colOff>
                <xdr:row>1</xdr:row>
                <xdr:rowOff>171450</xdr:rowOff>
              </from>
              <to>
                <xdr:col>3</xdr:col>
                <xdr:colOff>361950</xdr:colOff>
                <xdr:row>5</xdr:row>
                <xdr:rowOff>57150</xdr:rowOff>
              </to>
            </anchor>
          </controlPr>
        </control>
      </mc:Choice>
      <mc:Fallback>
        <control shapeId="13313" r:id="rId4" name="CommandButton1"/>
      </mc:Fallback>
    </mc:AlternateContent>
    <mc:AlternateContent xmlns:mc="http://schemas.openxmlformats.org/markup-compatibility/2006">
      <mc:Choice Requires="x14">
        <control shapeId="13314" r:id="rId6" name="CommandButton2">
          <controlPr defaultSize="0" autoFill="0" autoLine="0" r:id="rId7">
            <anchor moveWithCells="1">
              <from>
                <xdr:col>0</xdr:col>
                <xdr:colOff>361950</xdr:colOff>
                <xdr:row>6</xdr:row>
                <xdr:rowOff>133350</xdr:rowOff>
              </from>
              <to>
                <xdr:col>3</xdr:col>
                <xdr:colOff>428625</xdr:colOff>
                <xdr:row>10</xdr:row>
                <xdr:rowOff>0</xdr:rowOff>
              </to>
            </anchor>
          </controlPr>
        </control>
      </mc:Choice>
      <mc:Fallback>
        <control shapeId="13314" r:id="rId6" name="CommandButton2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79D85589-592A-491B-8DEA-B8A76C134B19}">
            <xm:f>'TDB 2'!$L$14&lt;&gt;""</xm:f>
            <x14:dxf>
              <font>
                <color theme="1"/>
              </font>
              <fill>
                <patternFill>
                  <fgColor theme="0"/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G25:G31</xm:sqref>
        </x14:conditionalFormatting>
        <x14:conditionalFormatting xmlns:xm="http://schemas.microsoft.com/office/excel/2006/main">
          <x14:cfRule type="expression" priority="2" id="{A6FFA442-3614-4BDD-8C9D-6C609F8E8707}">
            <xm:f>'TDB 2'!$L$14=""</xm:f>
            <x14:dxf>
              <font>
                <b/>
                <i val="0"/>
                <color theme="0" tint="-0.24994659260841701"/>
              </font>
            </x14:dxf>
          </x14:cfRule>
          <xm:sqref>G26:G29</xm:sqref>
        </x14:conditionalFormatting>
        <x14:conditionalFormatting xmlns:xm="http://schemas.microsoft.com/office/excel/2006/main">
          <x14:cfRule type="expression" priority="1" id="{55EC3EDA-A43B-4BA0-B07D-79D922EA0C5F}">
            <xm:f>'TDB 2'!$L$14=""</xm:f>
            <x14:dxf>
              <font>
                <b/>
                <i val="0"/>
                <color theme="0" tint="-0.24994659260841701"/>
              </font>
            </x14:dxf>
          </x14:cfRule>
          <xm:sqref>G31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E7F20-E20A-40F6-B1EF-317D4874D75C}">
  <sheetPr codeName="Feuil7"/>
  <dimension ref="B2:R35"/>
  <sheetViews>
    <sheetView showGridLines="0" topLeftCell="A2" zoomScale="110" zoomScaleNormal="110" workbookViewId="0">
      <selection activeCell="K23" sqref="K23"/>
    </sheetView>
  </sheetViews>
  <sheetFormatPr baseColWidth="10" defaultRowHeight="15" x14ac:dyDescent="0.25"/>
  <cols>
    <col min="1" max="1" width="9.28515625" customWidth="1"/>
    <col min="2" max="2" width="2.7109375" customWidth="1"/>
    <col min="3" max="3" width="33.42578125" customWidth="1"/>
    <col min="4" max="4" width="18.7109375" customWidth="1"/>
    <col min="5" max="5" width="2.5703125" customWidth="1"/>
    <col min="6" max="6" width="16.28515625" customWidth="1"/>
    <col min="7" max="7" width="5" customWidth="1"/>
    <col min="8" max="8" width="13.85546875" customWidth="1"/>
    <col min="9" max="9" width="14.85546875" customWidth="1"/>
    <col min="10" max="10" width="17.7109375" customWidth="1"/>
    <col min="11" max="11" width="16.5703125" customWidth="1"/>
    <col min="12" max="12" width="8.85546875" customWidth="1"/>
    <col min="13" max="13" width="13.7109375" customWidth="1"/>
    <col min="14" max="14" width="12.7109375" customWidth="1"/>
    <col min="15" max="15" width="15.140625" customWidth="1"/>
    <col min="16" max="16" width="4.5703125" customWidth="1"/>
    <col min="17" max="17" width="7.140625" customWidth="1"/>
  </cols>
  <sheetData>
    <row r="2" spans="2:18" ht="54.75" customHeight="1" x14ac:dyDescent="0.25"/>
    <row r="4" spans="2:18" ht="15.75" thickBot="1" x14ac:dyDescent="0.3"/>
    <row r="5" spans="2:18" ht="47.25" thickBot="1" x14ac:dyDescent="0.75">
      <c r="H5" s="136" t="s">
        <v>73</v>
      </c>
      <c r="I5" s="137"/>
    </row>
    <row r="8" spans="2:18" ht="15.75" thickBot="1" x14ac:dyDescent="0.3"/>
    <row r="9" spans="2:18" ht="24" customHeight="1" x14ac:dyDescent="0.25">
      <c r="B9" s="138"/>
      <c r="C9" s="397" t="s">
        <v>38</v>
      </c>
      <c r="D9" s="397"/>
      <c r="E9" s="139"/>
      <c r="R9" s="102" t="str">
        <f>IF(AND($K$12="REINE",$K$14="GM"),"PIZZA REINE GM",IF(AND($K$12="REINE",$K$14="Moy"),"PIZZA REINE Moy",IF(AND($K$12="REINE",$K$14="PM"),"PIZZA REINE PM",IF(AND($K$12="ROYAL",$K$14="GM"),"PIZZA ROYAL GM",IF(AND($K$12="ROYAL",$K$14="PM"),"PIZZA ROYAL PM",IF(AND($K$12="ROYAL",$K$14="Moy"),"PIZZA ROYAL Moy",IF(AND($K$12="ROYAL",$K$14="PM"),"PIZZA ROYAL PM",IF(AND($K$12="MARGHARITE",$K$14="GM"),"PIZZA MARGHARITE GM",IF(AND($K$12="MARGHARITE",$K$14="Moy"),"PIZZA MARGHARITE Moy",IF(AND($K$12="MARGHARITE",$K$14="PM"),"PIZZA MARGHARITE PM",""))))))))))</f>
        <v>PIZZA MARGHARITE Moy</v>
      </c>
    </row>
    <row r="10" spans="2:18" x14ac:dyDescent="0.25">
      <c r="B10" s="140"/>
      <c r="C10" s="398"/>
      <c r="D10" s="398"/>
      <c r="E10" s="142"/>
      <c r="J10" s="399" t="s">
        <v>20</v>
      </c>
      <c r="K10" s="400"/>
      <c r="L10" s="186" t="s">
        <v>35</v>
      </c>
      <c r="M10" s="162" t="s">
        <v>21</v>
      </c>
    </row>
    <row r="11" spans="2:18" x14ac:dyDescent="0.25">
      <c r="B11" s="140"/>
      <c r="C11" s="141"/>
      <c r="D11" s="141"/>
      <c r="E11" s="142"/>
      <c r="J11" s="148" t="s">
        <v>63</v>
      </c>
      <c r="K11" s="111"/>
      <c r="L11" s="149"/>
      <c r="M11" s="160">
        <f>'TDB 2'!A9</f>
        <v>45747</v>
      </c>
    </row>
    <row r="12" spans="2:18" ht="15" customHeight="1" x14ac:dyDescent="0.25">
      <c r="B12" s="140"/>
      <c r="C12" s="111" t="s">
        <v>47</v>
      </c>
      <c r="D12" s="143" t="s">
        <v>21</v>
      </c>
      <c r="E12" s="142"/>
      <c r="J12" s="150" t="s">
        <v>74</v>
      </c>
      <c r="K12" s="151" t="s">
        <v>59</v>
      </c>
      <c r="L12" s="151"/>
      <c r="M12" s="161"/>
    </row>
    <row r="13" spans="2:18" ht="15.75" customHeight="1" x14ac:dyDescent="0.25">
      <c r="B13" s="140"/>
      <c r="C13" s="144" t="s">
        <v>22</v>
      </c>
      <c r="D13" s="145"/>
      <c r="E13" s="142"/>
      <c r="J13" s="153" t="s">
        <v>16</v>
      </c>
      <c r="K13" s="154" t="s">
        <v>2</v>
      </c>
      <c r="L13" s="154"/>
      <c r="M13" s="161"/>
    </row>
    <row r="14" spans="2:18" ht="13.5" customHeight="1" x14ac:dyDescent="0.25">
      <c r="B14" s="140"/>
      <c r="C14" s="158" t="s">
        <v>4</v>
      </c>
      <c r="D14" s="159">
        <v>7500</v>
      </c>
      <c r="E14" s="142"/>
      <c r="J14" s="153" t="s">
        <v>17</v>
      </c>
      <c r="K14" s="154" t="s">
        <v>5</v>
      </c>
      <c r="L14" s="155">
        <v>3</v>
      </c>
      <c r="M14" s="161">
        <f>VLOOKUP($R$9,Liste!K3:L11,2,FALSE)</f>
        <v>5000</v>
      </c>
    </row>
    <row r="15" spans="2:18" ht="15" customHeight="1" x14ac:dyDescent="0.25">
      <c r="B15" s="140"/>
      <c r="C15" s="158" t="s">
        <v>5</v>
      </c>
      <c r="D15" s="159">
        <v>5000</v>
      </c>
      <c r="E15" s="142"/>
      <c r="J15" s="153" t="s">
        <v>18</v>
      </c>
      <c r="K15" s="154" t="s">
        <v>31</v>
      </c>
      <c r="L15" s="155">
        <v>10</v>
      </c>
      <c r="M15" s="161">
        <f>VLOOKUP($K$15,Liste!K12:L18,2,FALSE)</f>
        <v>1000</v>
      </c>
    </row>
    <row r="16" spans="2:18" ht="15.75" customHeight="1" x14ac:dyDescent="0.25">
      <c r="B16" s="140"/>
      <c r="C16" s="158" t="s">
        <v>6</v>
      </c>
      <c r="D16" s="159">
        <v>2500</v>
      </c>
      <c r="E16" s="142"/>
      <c r="J16" s="153" t="s">
        <v>19</v>
      </c>
      <c r="K16" s="154" t="s">
        <v>12</v>
      </c>
      <c r="L16" s="154"/>
      <c r="M16" s="161">
        <f>VLOOKUP($K$16,Liste!K19:L21,2,FALSE)</f>
        <v>0</v>
      </c>
    </row>
    <row r="17" spans="2:13" ht="13.5" customHeight="1" x14ac:dyDescent="0.25">
      <c r="B17" s="140"/>
      <c r="C17" s="145"/>
      <c r="D17" s="146"/>
      <c r="E17" s="142"/>
      <c r="J17" s="153"/>
      <c r="K17" s="154"/>
      <c r="L17" s="154"/>
      <c r="M17" s="152"/>
    </row>
    <row r="18" spans="2:13" ht="16.5" customHeight="1" thickBot="1" x14ac:dyDescent="0.3">
      <c r="B18" s="140"/>
      <c r="C18" s="144" t="s">
        <v>39</v>
      </c>
      <c r="D18" s="146"/>
      <c r="E18" s="142"/>
      <c r="J18" s="401" t="s">
        <v>15</v>
      </c>
      <c r="K18" s="402"/>
      <c r="L18" s="156"/>
      <c r="M18" s="157">
        <f>($L$14*$M$14)+($L$15*$M$15)+$M$16</f>
        <v>25000</v>
      </c>
    </row>
    <row r="19" spans="2:13" ht="14.25" customHeight="1" x14ac:dyDescent="0.25">
      <c r="B19" s="140"/>
      <c r="C19" s="158" t="s">
        <v>4</v>
      </c>
      <c r="D19" s="159">
        <v>9000</v>
      </c>
      <c r="E19" s="142"/>
    </row>
    <row r="20" spans="2:13" ht="14.25" customHeight="1" x14ac:dyDescent="0.25">
      <c r="B20" s="140"/>
      <c r="C20" s="158" t="s">
        <v>5</v>
      </c>
      <c r="D20" s="159">
        <v>5500</v>
      </c>
      <c r="E20" s="142"/>
    </row>
    <row r="21" spans="2:13" ht="15" customHeight="1" x14ac:dyDescent="0.25">
      <c r="B21" s="140"/>
      <c r="C21" s="158" t="s">
        <v>6</v>
      </c>
      <c r="D21" s="159">
        <v>3800</v>
      </c>
      <c r="E21" s="142"/>
    </row>
    <row r="22" spans="2:13" ht="8.25" customHeight="1" x14ac:dyDescent="0.25">
      <c r="B22" s="140"/>
      <c r="C22" s="145"/>
      <c r="D22" s="146"/>
      <c r="E22" s="142"/>
    </row>
    <row r="23" spans="2:13" ht="15" customHeight="1" x14ac:dyDescent="0.25">
      <c r="B23" s="140"/>
      <c r="C23" s="144" t="s">
        <v>46</v>
      </c>
      <c r="D23" s="146"/>
      <c r="E23" s="142"/>
    </row>
    <row r="24" spans="2:13" x14ac:dyDescent="0.25">
      <c r="B24" s="140"/>
      <c r="C24" s="158" t="s">
        <v>4</v>
      </c>
      <c r="D24" s="159">
        <v>10000</v>
      </c>
      <c r="E24" s="142"/>
      <c r="J24" s="13"/>
    </row>
    <row r="25" spans="2:13" x14ac:dyDescent="0.25">
      <c r="B25" s="140"/>
      <c r="C25" s="158" t="s">
        <v>5</v>
      </c>
      <c r="D25" s="159">
        <v>5000</v>
      </c>
      <c r="E25" s="142"/>
      <c r="M25" s="13"/>
    </row>
    <row r="26" spans="2:13" x14ac:dyDescent="0.25">
      <c r="B26" s="140"/>
      <c r="C26" s="158" t="s">
        <v>6</v>
      </c>
      <c r="D26" s="159">
        <v>3500</v>
      </c>
      <c r="E26" s="142"/>
    </row>
    <row r="27" spans="2:13" x14ac:dyDescent="0.25">
      <c r="B27" s="140"/>
      <c r="C27" s="145"/>
      <c r="D27" s="146"/>
      <c r="E27" s="142"/>
    </row>
    <row r="28" spans="2:13" x14ac:dyDescent="0.25">
      <c r="B28" s="140"/>
      <c r="C28" s="145"/>
      <c r="D28" s="146"/>
      <c r="E28" s="142"/>
    </row>
    <row r="29" spans="2:13" x14ac:dyDescent="0.25">
      <c r="B29" s="140"/>
      <c r="C29" s="145"/>
      <c r="D29" s="146"/>
      <c r="E29" s="142"/>
    </row>
    <row r="30" spans="2:13" ht="15.75" x14ac:dyDescent="0.25">
      <c r="B30" s="140"/>
      <c r="C30" s="147"/>
      <c r="D30" s="147"/>
      <c r="E30" s="142"/>
    </row>
    <row r="31" spans="2:13" x14ac:dyDescent="0.25">
      <c r="B31" s="140"/>
      <c r="C31" s="145"/>
      <c r="D31" s="145"/>
      <c r="E31" s="142"/>
    </row>
    <row r="32" spans="2:13" ht="153.75" customHeight="1" x14ac:dyDescent="0.25">
      <c r="B32" s="111"/>
      <c r="C32" s="145"/>
      <c r="D32" s="145"/>
      <c r="E32" s="111"/>
    </row>
    <row r="35" ht="36.75" customHeight="1" x14ac:dyDescent="0.25"/>
  </sheetData>
  <mergeCells count="3">
    <mergeCell ref="C9:D10"/>
    <mergeCell ref="J10:K10"/>
    <mergeCell ref="J18:K18"/>
  </mergeCells>
  <pageMargins left="0.7" right="0.7" top="0.75" bottom="0.75" header="0.3" footer="0.3"/>
  <drawing r:id="rId1"/>
  <legacyDrawing r:id="rId2"/>
  <picture r:id="rId3"/>
  <controls>
    <mc:AlternateContent xmlns:mc="http://schemas.openxmlformats.org/markup-compatibility/2006">
      <mc:Choice Requires="x14">
        <control shapeId="11266" r:id="rId4" name="CommandButton2">
          <controlPr defaultSize="0" autoLine="0" r:id="rId5">
            <anchor moveWithCells="1">
              <from>
                <xdr:col>13</xdr:col>
                <xdr:colOff>266700</xdr:colOff>
                <xdr:row>9</xdr:row>
                <xdr:rowOff>123825</xdr:rowOff>
              </from>
              <to>
                <xdr:col>15</xdr:col>
                <xdr:colOff>180975</xdr:colOff>
                <xdr:row>12</xdr:row>
                <xdr:rowOff>85725</xdr:rowOff>
              </to>
            </anchor>
          </controlPr>
        </control>
      </mc:Choice>
      <mc:Fallback>
        <control shapeId="11266" r:id="rId4" name="CommandButton2"/>
      </mc:Fallback>
    </mc:AlternateContent>
    <mc:AlternateContent xmlns:mc="http://schemas.openxmlformats.org/markup-compatibility/2006">
      <mc:Choice Requires="x14">
        <control shapeId="11265" r:id="rId6" name="CommandButton1">
          <controlPr defaultSize="0" autoLine="0" r:id="rId7">
            <anchor moveWithCells="1">
              <from>
                <xdr:col>13</xdr:col>
                <xdr:colOff>447675</xdr:colOff>
                <xdr:row>14</xdr:row>
                <xdr:rowOff>95250</xdr:rowOff>
              </from>
              <to>
                <xdr:col>14</xdr:col>
                <xdr:colOff>952500</xdr:colOff>
                <xdr:row>16</xdr:row>
                <xdr:rowOff>85725</xdr:rowOff>
              </to>
            </anchor>
          </controlPr>
        </control>
      </mc:Choice>
      <mc:Fallback>
        <control shapeId="11265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9A0D0-8245-4B8C-A47E-91D50CFF001A}">
  <sheetPr codeName="Feuil11"/>
  <dimension ref="A1:GB55"/>
  <sheetViews>
    <sheetView showGridLines="0" zoomScaleNormal="100" workbookViewId="0">
      <pane xSplit="12" ySplit="33" topLeftCell="N34" activePane="bottomRight" state="frozen"/>
      <selection pane="topRight" activeCell="M1" sqref="M1"/>
      <selection pane="bottomLeft" activeCell="A34" sqref="A34"/>
      <selection pane="bottomRight" activeCell="D9" sqref="D9"/>
    </sheetView>
  </sheetViews>
  <sheetFormatPr baseColWidth="10" defaultRowHeight="15" x14ac:dyDescent="0.25"/>
  <cols>
    <col min="1" max="1" width="17.42578125" style="248" customWidth="1"/>
    <col min="2" max="2" width="22.42578125" style="248" customWidth="1"/>
    <col min="3" max="3" width="22.85546875" customWidth="1"/>
    <col min="4" max="4" width="21.42578125" customWidth="1"/>
    <col min="5" max="5" width="21.28515625" customWidth="1"/>
    <col min="6" max="6" width="18.42578125" customWidth="1"/>
    <col min="7" max="7" width="19.140625" customWidth="1"/>
    <col min="8" max="8" width="17.28515625" customWidth="1"/>
    <col min="9" max="9" width="20.140625" customWidth="1"/>
    <col min="10" max="10" width="17.5703125" customWidth="1"/>
    <col min="11" max="11" width="12.7109375" customWidth="1"/>
    <col min="12" max="12" width="22.140625" customWidth="1"/>
    <col min="13" max="20" width="11.42578125" style="335"/>
  </cols>
  <sheetData>
    <row r="1" spans="1:184" s="325" customFormat="1" ht="24" customHeight="1" x14ac:dyDescent="0.3">
      <c r="A1" s="350" t="s">
        <v>141</v>
      </c>
      <c r="B1" s="350" t="s">
        <v>142</v>
      </c>
      <c r="C1" s="350" t="s">
        <v>88</v>
      </c>
      <c r="D1" s="350" t="s">
        <v>143</v>
      </c>
      <c r="E1" s="350" t="s">
        <v>144</v>
      </c>
      <c r="F1" s="350" t="s">
        <v>145</v>
      </c>
      <c r="G1" s="350" t="s">
        <v>147</v>
      </c>
      <c r="H1" s="350" t="s">
        <v>146</v>
      </c>
      <c r="I1" s="350" t="s">
        <v>148</v>
      </c>
      <c r="J1" s="350" t="s">
        <v>168</v>
      </c>
      <c r="K1" s="350" t="s">
        <v>167</v>
      </c>
      <c r="L1" s="350" t="s">
        <v>177</v>
      </c>
      <c r="M1" s="350" t="s">
        <v>171</v>
      </c>
      <c r="N1" s="347"/>
      <c r="O1" s="347"/>
      <c r="P1" s="347"/>
      <c r="Q1" s="347"/>
      <c r="R1" s="347"/>
      <c r="S1" s="347"/>
      <c r="T1" s="347"/>
    </row>
    <row r="2" spans="1:184" s="324" customFormat="1" ht="15.75" x14ac:dyDescent="0.25">
      <c r="A2" s="341">
        <v>45755</v>
      </c>
      <c r="B2" s="342" t="s">
        <v>186</v>
      </c>
      <c r="C2" s="342" t="s">
        <v>110</v>
      </c>
      <c r="D2" s="343">
        <v>0.16074074074074074</v>
      </c>
      <c r="E2" s="343"/>
      <c r="F2" s="343"/>
      <c r="G2" s="344" t="str">
        <f t="shared" ref="G2" si="0">IF(OR(D2="",F2=""),"",IF((F2-E2)&gt;8/24,8/24,(F2-E2)))</f>
        <v/>
      </c>
      <c r="H2" s="344">
        <v>0.94692129629629629</v>
      </c>
      <c r="I2" s="345" t="e">
        <f>IF(H2="","",H2-D2+G2)</f>
        <v>#VALUE!</v>
      </c>
      <c r="J2" s="345" t="e">
        <f>IF(I2="","",MIN(I2,"8:00:00"))</f>
        <v>#VALUE!</v>
      </c>
      <c r="K2" s="346" t="e">
        <f>IF(I2="","",J2*24)</f>
        <v>#VALUE!</v>
      </c>
      <c r="L2" s="346" t="e">
        <f>IF(K2="","",K2*437.5)</f>
        <v>#VALUE!</v>
      </c>
      <c r="M2" s="354"/>
      <c r="N2" s="336"/>
      <c r="O2" s="336"/>
      <c r="P2" s="336"/>
      <c r="Q2" s="336"/>
      <c r="R2" s="336"/>
      <c r="S2" s="336"/>
      <c r="T2" s="336"/>
    </row>
    <row r="3" spans="1:184" s="327" customFormat="1" ht="15.75" x14ac:dyDescent="0.25">
      <c r="A3" s="341"/>
      <c r="B3" s="342"/>
      <c r="C3" s="342"/>
      <c r="D3" s="343">
        <v>0.16174768518518517</v>
      </c>
      <c r="E3" s="343"/>
      <c r="F3" s="343"/>
      <c r="G3" s="344" t="str">
        <f t="shared" ref="G3:G11" si="1">IF(OR(D3="",F3=""),"",IF((F3-E3)&gt;8/24,8/24,(F3-E3)))</f>
        <v/>
      </c>
      <c r="H3" s="344"/>
      <c r="I3" s="345" t="str">
        <f t="shared" ref="I3:I4" si="2">IF(H3="","",H3-D3+G3)</f>
        <v/>
      </c>
      <c r="J3" s="345" t="str">
        <f t="shared" ref="J3:J4" si="3">IF(I3="","",MIN(I3,"8:00:00"))</f>
        <v/>
      </c>
      <c r="K3" s="346" t="str">
        <f t="shared" ref="K3:K4" si="4">IF(I3="","",J3*24)</f>
        <v/>
      </c>
      <c r="L3" s="346" t="str">
        <f t="shared" ref="L3:L4" si="5">IF(K3="","",K3*437.5)</f>
        <v/>
      </c>
      <c r="M3" s="354"/>
      <c r="N3" s="348"/>
      <c r="O3" s="336"/>
      <c r="P3" s="336"/>
      <c r="Q3" s="336"/>
      <c r="R3" s="336"/>
      <c r="S3" s="336"/>
      <c r="T3" s="336"/>
      <c r="U3" s="324"/>
      <c r="V3" s="324"/>
      <c r="W3" s="324"/>
      <c r="X3" s="324"/>
      <c r="Y3" s="324"/>
      <c r="Z3" s="324"/>
      <c r="AA3" s="324"/>
      <c r="AB3" s="324"/>
      <c r="AC3" s="324"/>
      <c r="AD3" s="324"/>
      <c r="AE3" s="324"/>
      <c r="AF3" s="324"/>
      <c r="AG3" s="324"/>
      <c r="AH3" s="324"/>
      <c r="AI3" s="324"/>
      <c r="AJ3" s="324"/>
      <c r="AK3" s="324"/>
      <c r="AL3" s="324"/>
      <c r="AM3" s="324"/>
      <c r="AN3" s="324"/>
      <c r="AO3" s="324"/>
      <c r="AP3" s="324"/>
      <c r="AQ3" s="324"/>
      <c r="AR3" s="324"/>
      <c r="AS3" s="324"/>
      <c r="AT3" s="324"/>
      <c r="AU3" s="324"/>
      <c r="AV3" s="324"/>
      <c r="AW3" s="324"/>
      <c r="AX3" s="324"/>
      <c r="AY3" s="324"/>
      <c r="AZ3" s="324"/>
      <c r="BA3" s="324"/>
      <c r="BB3" s="324"/>
      <c r="BC3" s="324"/>
      <c r="BD3" s="324"/>
      <c r="BE3" s="324"/>
      <c r="BF3" s="324"/>
      <c r="BG3" s="324"/>
      <c r="BH3" s="324"/>
      <c r="BI3" s="324"/>
      <c r="BJ3" s="324"/>
      <c r="BK3" s="324"/>
      <c r="BL3" s="324"/>
      <c r="BM3" s="324"/>
      <c r="BN3" s="324"/>
      <c r="BO3" s="324"/>
      <c r="BP3" s="324"/>
      <c r="BQ3" s="324"/>
      <c r="BR3" s="324"/>
      <c r="BS3" s="324"/>
      <c r="BT3" s="324"/>
      <c r="BU3" s="324"/>
      <c r="BV3" s="324"/>
      <c r="BW3" s="324"/>
      <c r="BX3" s="324"/>
      <c r="BY3" s="324"/>
      <c r="BZ3" s="324"/>
      <c r="CA3" s="324"/>
      <c r="CB3" s="324"/>
      <c r="CC3" s="324"/>
      <c r="CD3" s="324"/>
      <c r="CE3" s="324"/>
      <c r="CF3" s="324"/>
      <c r="CG3" s="324"/>
      <c r="CH3" s="324"/>
      <c r="CI3" s="324"/>
      <c r="CJ3" s="324"/>
      <c r="CK3" s="324"/>
      <c r="CL3" s="324"/>
      <c r="CM3" s="324"/>
      <c r="CN3" s="324"/>
      <c r="CO3" s="324"/>
      <c r="CP3" s="324"/>
      <c r="CQ3" s="324"/>
      <c r="CR3" s="324"/>
      <c r="CS3" s="324"/>
      <c r="CT3" s="324"/>
      <c r="CU3" s="324"/>
      <c r="CV3" s="324"/>
      <c r="CW3" s="324"/>
      <c r="CX3" s="324"/>
      <c r="CY3" s="324"/>
      <c r="CZ3" s="324"/>
      <c r="DA3" s="324"/>
      <c r="DB3" s="324"/>
      <c r="DC3" s="324"/>
      <c r="DD3" s="324"/>
      <c r="DE3" s="324"/>
      <c r="DF3" s="324"/>
      <c r="DG3" s="324"/>
      <c r="DH3" s="324"/>
      <c r="DI3" s="324"/>
      <c r="DJ3" s="324"/>
      <c r="DK3" s="324"/>
      <c r="DL3" s="324"/>
      <c r="DM3" s="324"/>
      <c r="DN3" s="324"/>
      <c r="DO3" s="324"/>
      <c r="DP3" s="324"/>
      <c r="DQ3" s="324"/>
      <c r="DR3" s="324"/>
      <c r="DS3" s="324"/>
      <c r="DT3" s="324"/>
      <c r="DU3" s="324"/>
      <c r="DV3" s="324"/>
      <c r="DW3" s="324"/>
      <c r="DX3" s="324"/>
      <c r="DY3" s="324"/>
      <c r="DZ3" s="324"/>
      <c r="EA3" s="324"/>
      <c r="EB3" s="324"/>
      <c r="EC3" s="324"/>
      <c r="ED3" s="324"/>
      <c r="EE3" s="324"/>
      <c r="EF3" s="324"/>
      <c r="EG3" s="324"/>
      <c r="EH3" s="324"/>
      <c r="EI3" s="324"/>
      <c r="EJ3" s="324"/>
      <c r="EK3" s="324"/>
      <c r="EL3" s="324"/>
      <c r="EM3" s="324"/>
      <c r="EN3" s="324"/>
      <c r="EO3" s="324"/>
      <c r="EP3" s="324"/>
      <c r="EQ3" s="324"/>
      <c r="ER3" s="324"/>
      <c r="ES3" s="324"/>
      <c r="ET3" s="324"/>
      <c r="EU3" s="324"/>
      <c r="EV3" s="324"/>
      <c r="EW3" s="324"/>
      <c r="EX3" s="324"/>
      <c r="EY3" s="324"/>
      <c r="EZ3" s="324"/>
      <c r="FA3" s="324"/>
      <c r="FB3" s="324"/>
      <c r="FC3" s="324"/>
      <c r="FD3" s="324"/>
      <c r="FE3" s="324"/>
      <c r="FF3" s="324"/>
      <c r="FG3" s="324"/>
      <c r="FH3" s="324"/>
      <c r="FI3" s="324"/>
      <c r="FJ3" s="324"/>
      <c r="FK3" s="324"/>
      <c r="FL3" s="324"/>
      <c r="FM3" s="324"/>
      <c r="FN3" s="324"/>
      <c r="FO3" s="324"/>
      <c r="FP3" s="324"/>
      <c r="FQ3" s="324"/>
      <c r="FR3" s="324"/>
      <c r="FS3" s="324"/>
      <c r="FT3" s="324"/>
      <c r="FU3" s="324"/>
      <c r="FV3" s="324"/>
      <c r="FW3" s="324"/>
      <c r="FX3" s="324"/>
      <c r="FY3" s="324"/>
      <c r="FZ3" s="324"/>
      <c r="GA3" s="324"/>
      <c r="GB3" s="324"/>
    </row>
    <row r="4" spans="1:184" s="324" customFormat="1" ht="15.75" x14ac:dyDescent="0.25">
      <c r="A4" s="341"/>
      <c r="B4" s="342"/>
      <c r="C4" s="342"/>
      <c r="D4" s="343">
        <v>0.16644675925925925</v>
      </c>
      <c r="E4" s="343"/>
      <c r="F4" s="343"/>
      <c r="G4" s="344" t="str">
        <f t="shared" si="1"/>
        <v/>
      </c>
      <c r="H4" s="344"/>
      <c r="I4" s="345" t="str">
        <f t="shared" si="2"/>
        <v/>
      </c>
      <c r="J4" s="345" t="str">
        <f t="shared" si="3"/>
        <v/>
      </c>
      <c r="K4" s="346" t="str">
        <f t="shared" si="4"/>
        <v/>
      </c>
      <c r="L4" s="346" t="str">
        <f t="shared" si="5"/>
        <v/>
      </c>
      <c r="M4" s="354"/>
      <c r="N4" s="336"/>
      <c r="O4" s="336"/>
      <c r="P4" s="336"/>
      <c r="Q4" s="336"/>
      <c r="R4" s="336"/>
      <c r="S4" s="336"/>
      <c r="T4" s="336"/>
    </row>
    <row r="5" spans="1:184" s="327" customFormat="1" ht="15.75" x14ac:dyDescent="0.25">
      <c r="A5" s="341"/>
      <c r="B5" s="342"/>
      <c r="C5" s="342"/>
      <c r="D5" s="343">
        <v>0.17011574074074073</v>
      </c>
      <c r="E5" s="343"/>
      <c r="F5" s="343"/>
      <c r="G5" s="344" t="str">
        <f t="shared" si="1"/>
        <v/>
      </c>
      <c r="H5" s="344"/>
      <c r="I5" s="345" t="str">
        <f t="shared" ref="I5:I11" si="6">IF(H5="","",H5-D5+G5)</f>
        <v/>
      </c>
      <c r="J5" s="345" t="str">
        <f t="shared" ref="J5:J11" si="7">IF(I5="","",MIN(I5,"8:00:00"))</f>
        <v/>
      </c>
      <c r="K5" s="346" t="str">
        <f t="shared" ref="K5:K11" si="8">IF(I5="","",J5*24)</f>
        <v/>
      </c>
      <c r="L5" s="346" t="str">
        <f t="shared" ref="L5:L11" si="9">IF(K5="","",K5*437.5)</f>
        <v/>
      </c>
      <c r="M5" s="354"/>
      <c r="N5" s="349">
        <v>0.50818287037037035</v>
      </c>
      <c r="O5" s="349"/>
      <c r="P5" s="336"/>
      <c r="Q5" s="336"/>
      <c r="R5" s="336"/>
      <c r="S5" s="336"/>
      <c r="T5" s="336"/>
      <c r="U5" s="324"/>
      <c r="V5" s="324"/>
      <c r="W5" s="324"/>
      <c r="X5" s="324"/>
      <c r="Y5" s="324"/>
      <c r="Z5" s="324"/>
      <c r="AA5" s="324"/>
      <c r="AB5" s="324"/>
      <c r="AC5" s="324"/>
      <c r="AD5" s="324"/>
      <c r="AE5" s="324"/>
      <c r="AF5" s="324"/>
      <c r="AG5" s="324"/>
      <c r="AH5" s="324"/>
      <c r="AI5" s="324"/>
      <c r="AJ5" s="324"/>
      <c r="AK5" s="324"/>
      <c r="AL5" s="324"/>
      <c r="AM5" s="324"/>
      <c r="AN5" s="324"/>
      <c r="AO5" s="324"/>
      <c r="AP5" s="324"/>
      <c r="AQ5" s="324"/>
      <c r="AR5" s="324"/>
      <c r="AS5" s="324"/>
      <c r="AT5" s="324"/>
      <c r="AU5" s="324"/>
      <c r="AV5" s="324"/>
      <c r="AW5" s="324"/>
      <c r="AX5" s="324"/>
      <c r="AY5" s="324"/>
      <c r="AZ5" s="324"/>
      <c r="BA5" s="324"/>
      <c r="BB5" s="324"/>
      <c r="BC5" s="324"/>
      <c r="BD5" s="324"/>
      <c r="BE5" s="324"/>
      <c r="BF5" s="324"/>
      <c r="BG5" s="324"/>
      <c r="BH5" s="324"/>
      <c r="BI5" s="324"/>
      <c r="BJ5" s="324"/>
      <c r="BK5" s="324"/>
      <c r="BL5" s="324"/>
      <c r="BM5" s="324"/>
      <c r="BN5" s="324"/>
      <c r="BO5" s="324"/>
      <c r="BP5" s="324"/>
      <c r="BQ5" s="324"/>
      <c r="BR5" s="324"/>
      <c r="BS5" s="324"/>
      <c r="BT5" s="324"/>
      <c r="BU5" s="324"/>
      <c r="BV5" s="324"/>
      <c r="BW5" s="324"/>
      <c r="BX5" s="324"/>
      <c r="BY5" s="324"/>
      <c r="BZ5" s="324"/>
      <c r="CA5" s="324"/>
      <c r="CB5" s="324"/>
      <c r="CC5" s="324"/>
      <c r="CD5" s="324"/>
      <c r="CE5" s="324"/>
      <c r="CF5" s="324"/>
      <c r="CG5" s="324"/>
      <c r="CH5" s="324"/>
      <c r="CI5" s="324"/>
      <c r="CJ5" s="324"/>
      <c r="CK5" s="324"/>
      <c r="CL5" s="324"/>
      <c r="CM5" s="324"/>
      <c r="CN5" s="324"/>
      <c r="CO5" s="324"/>
      <c r="CP5" s="324"/>
      <c r="CQ5" s="324"/>
      <c r="CR5" s="324"/>
      <c r="CS5" s="324"/>
      <c r="CT5" s="324"/>
      <c r="CU5" s="324"/>
      <c r="CV5" s="324"/>
      <c r="CW5" s="324"/>
      <c r="CX5" s="324"/>
      <c r="CY5" s="324"/>
      <c r="CZ5" s="324"/>
      <c r="DA5" s="324"/>
      <c r="DB5" s="324"/>
      <c r="DC5" s="324"/>
      <c r="DD5" s="324"/>
      <c r="DE5" s="324"/>
      <c r="DF5" s="324"/>
      <c r="DG5" s="324"/>
      <c r="DH5" s="324"/>
      <c r="DI5" s="324"/>
      <c r="DJ5" s="324"/>
      <c r="DK5" s="324"/>
      <c r="DL5" s="324"/>
      <c r="DM5" s="324"/>
      <c r="DN5" s="324"/>
      <c r="DO5" s="324"/>
      <c r="DP5" s="324"/>
      <c r="DQ5" s="324"/>
      <c r="DR5" s="324"/>
      <c r="DS5" s="324"/>
      <c r="DT5" s="324"/>
      <c r="DU5" s="324"/>
      <c r="DV5" s="324"/>
      <c r="DW5" s="324"/>
      <c r="DX5" s="324"/>
      <c r="DY5" s="324"/>
      <c r="DZ5" s="324"/>
      <c r="EA5" s="324"/>
      <c r="EB5" s="324"/>
      <c r="EC5" s="324"/>
      <c r="ED5" s="324"/>
      <c r="EE5" s="324"/>
      <c r="EF5" s="324"/>
      <c r="EG5" s="324"/>
      <c r="EH5" s="324"/>
      <c r="EI5" s="324"/>
      <c r="EJ5" s="324"/>
      <c r="EK5" s="324"/>
      <c r="EL5" s="324"/>
      <c r="EM5" s="324"/>
      <c r="EN5" s="324"/>
      <c r="EO5" s="324"/>
      <c r="EP5" s="324"/>
      <c r="EQ5" s="324"/>
      <c r="ER5" s="324"/>
      <c r="ES5" s="324"/>
      <c r="ET5" s="324"/>
      <c r="EU5" s="324"/>
      <c r="EV5" s="324"/>
      <c r="EW5" s="324"/>
      <c r="EX5" s="324"/>
      <c r="EY5" s="324"/>
      <c r="EZ5" s="324"/>
      <c r="FA5" s="324"/>
      <c r="FB5" s="324"/>
      <c r="FC5" s="324"/>
      <c r="FD5" s="324"/>
      <c r="FE5" s="324"/>
      <c r="FF5" s="324"/>
      <c r="FG5" s="324"/>
      <c r="FH5" s="324"/>
      <c r="FI5" s="324"/>
      <c r="FJ5" s="324"/>
      <c r="FK5" s="324"/>
      <c r="FL5" s="324"/>
      <c r="FM5" s="324"/>
      <c r="FN5" s="324"/>
      <c r="FO5" s="324"/>
      <c r="FP5" s="324"/>
      <c r="FQ5" s="324"/>
      <c r="FR5" s="324"/>
      <c r="FS5" s="324"/>
      <c r="FT5" s="324"/>
      <c r="FU5" s="324"/>
      <c r="FV5" s="324"/>
      <c r="FW5" s="324"/>
      <c r="FX5" s="324"/>
      <c r="FY5" s="324"/>
      <c r="FZ5" s="324"/>
      <c r="GA5" s="324"/>
      <c r="GB5" s="324"/>
    </row>
    <row r="6" spans="1:184" s="324" customFormat="1" ht="15.75" x14ac:dyDescent="0.25">
      <c r="A6" s="341"/>
      <c r="B6" s="342"/>
      <c r="C6" s="342"/>
      <c r="D6" s="343">
        <v>0.17618055555555556</v>
      </c>
      <c r="E6" s="343"/>
      <c r="F6" s="343"/>
      <c r="G6" s="344" t="str">
        <f t="shared" si="1"/>
        <v/>
      </c>
      <c r="H6" s="344"/>
      <c r="I6" s="345" t="str">
        <f t="shared" si="6"/>
        <v/>
      </c>
      <c r="J6" s="345" t="str">
        <f t="shared" si="7"/>
        <v/>
      </c>
      <c r="K6" s="346" t="str">
        <f t="shared" si="8"/>
        <v/>
      </c>
      <c r="L6" s="346" t="str">
        <f t="shared" si="9"/>
        <v/>
      </c>
      <c r="M6" s="354" t="s">
        <v>92</v>
      </c>
      <c r="N6" s="336"/>
      <c r="O6" s="336"/>
      <c r="P6" s="336"/>
      <c r="Q6" s="336"/>
      <c r="R6" s="336"/>
      <c r="S6" s="336"/>
      <c r="T6" s="336"/>
    </row>
    <row r="7" spans="1:184" s="327" customFormat="1" ht="15.75" x14ac:dyDescent="0.25">
      <c r="A7" s="341"/>
      <c r="B7" s="342"/>
      <c r="C7" s="342"/>
      <c r="D7" s="343">
        <v>0.19525462962962964</v>
      </c>
      <c r="E7" s="343"/>
      <c r="F7" s="343"/>
      <c r="G7" s="344" t="str">
        <f t="shared" si="1"/>
        <v/>
      </c>
      <c r="H7" s="344"/>
      <c r="I7" s="345" t="str">
        <f t="shared" si="6"/>
        <v/>
      </c>
      <c r="J7" s="345" t="str">
        <f t="shared" si="7"/>
        <v/>
      </c>
      <c r="K7" s="346" t="str">
        <f t="shared" si="8"/>
        <v/>
      </c>
      <c r="L7" s="346" t="str">
        <f t="shared" si="9"/>
        <v/>
      </c>
      <c r="M7" s="354"/>
      <c r="N7" s="336"/>
      <c r="O7" s="336"/>
      <c r="P7" s="336"/>
      <c r="Q7" s="336"/>
      <c r="R7" s="336"/>
      <c r="S7" s="336"/>
      <c r="T7" s="336"/>
      <c r="U7" s="324"/>
      <c r="V7" s="324"/>
      <c r="W7" s="324"/>
      <c r="X7" s="324"/>
      <c r="Y7" s="324"/>
      <c r="Z7" s="324"/>
      <c r="AA7" s="324"/>
      <c r="AB7" s="324"/>
      <c r="AC7" s="324"/>
      <c r="AD7" s="324"/>
      <c r="AE7" s="324"/>
      <c r="AF7" s="324"/>
      <c r="AG7" s="324"/>
      <c r="AH7" s="324"/>
      <c r="AI7" s="324"/>
      <c r="AJ7" s="324"/>
      <c r="AK7" s="324"/>
      <c r="AL7" s="324"/>
      <c r="AM7" s="324"/>
      <c r="AN7" s="324"/>
      <c r="AO7" s="324"/>
      <c r="AP7" s="324"/>
      <c r="AQ7" s="324"/>
      <c r="AR7" s="324"/>
      <c r="AS7" s="324"/>
      <c r="AT7" s="324"/>
      <c r="AU7" s="324"/>
      <c r="AV7" s="324"/>
      <c r="AW7" s="324"/>
      <c r="AX7" s="324"/>
      <c r="AY7" s="324"/>
      <c r="AZ7" s="324"/>
      <c r="BA7" s="324"/>
      <c r="BB7" s="324"/>
      <c r="BC7" s="324"/>
      <c r="BD7" s="324"/>
      <c r="BE7" s="324"/>
      <c r="BF7" s="324"/>
      <c r="BG7" s="324"/>
      <c r="BH7" s="324"/>
      <c r="BI7" s="324"/>
      <c r="BJ7" s="324"/>
      <c r="BK7" s="324"/>
      <c r="BL7" s="324"/>
      <c r="BM7" s="324"/>
      <c r="BN7" s="324"/>
      <c r="BO7" s="324"/>
      <c r="BP7" s="324"/>
      <c r="BQ7" s="324"/>
      <c r="BR7" s="324"/>
      <c r="BS7" s="324"/>
      <c r="BT7" s="324"/>
      <c r="BU7" s="324"/>
      <c r="BV7" s="324"/>
      <c r="BW7" s="324"/>
      <c r="BX7" s="324"/>
      <c r="BY7" s="324"/>
      <c r="BZ7" s="324"/>
      <c r="CA7" s="324"/>
      <c r="CB7" s="324"/>
      <c r="CC7" s="324"/>
      <c r="CD7" s="324"/>
      <c r="CE7" s="324"/>
      <c r="CF7" s="324"/>
      <c r="CG7" s="324"/>
      <c r="CH7" s="324"/>
      <c r="CI7" s="324"/>
      <c r="CJ7" s="324"/>
      <c r="CK7" s="324"/>
      <c r="CL7" s="324"/>
      <c r="CM7" s="324"/>
      <c r="CN7" s="324"/>
      <c r="CO7" s="324"/>
      <c r="CP7" s="324"/>
      <c r="CQ7" s="324"/>
      <c r="CR7" s="324"/>
      <c r="CS7" s="324"/>
      <c r="CT7" s="324"/>
      <c r="CU7" s="324"/>
      <c r="CV7" s="324"/>
      <c r="CW7" s="324"/>
      <c r="CX7" s="324"/>
      <c r="CY7" s="324"/>
      <c r="CZ7" s="324"/>
      <c r="DA7" s="324"/>
      <c r="DB7" s="324"/>
      <c r="DC7" s="324"/>
      <c r="DD7" s="324"/>
      <c r="DE7" s="324"/>
      <c r="DF7" s="324"/>
      <c r="DG7" s="324"/>
      <c r="DH7" s="324"/>
      <c r="DI7" s="324"/>
      <c r="DJ7" s="324"/>
      <c r="DK7" s="324"/>
      <c r="DL7" s="324"/>
      <c r="DM7" s="324"/>
      <c r="DN7" s="324"/>
      <c r="DO7" s="324"/>
      <c r="DP7" s="324"/>
      <c r="DQ7" s="324"/>
      <c r="DR7" s="324"/>
      <c r="DS7" s="324"/>
      <c r="DT7" s="324"/>
      <c r="DU7" s="324"/>
      <c r="DV7" s="324"/>
      <c r="DW7" s="324"/>
      <c r="DX7" s="324"/>
      <c r="DY7" s="324"/>
      <c r="DZ7" s="324"/>
      <c r="EA7" s="324"/>
      <c r="EB7" s="324"/>
      <c r="EC7" s="324"/>
      <c r="ED7" s="324"/>
      <c r="EE7" s="324"/>
      <c r="EF7" s="324"/>
      <c r="EG7" s="324"/>
      <c r="EH7" s="324"/>
      <c r="EI7" s="324"/>
      <c r="EJ7" s="324"/>
      <c r="EK7" s="324"/>
      <c r="EL7" s="324"/>
      <c r="EM7" s="324"/>
      <c r="EN7" s="324"/>
      <c r="EO7" s="324"/>
      <c r="EP7" s="324"/>
      <c r="EQ7" s="324"/>
      <c r="ER7" s="324"/>
      <c r="ES7" s="324"/>
      <c r="ET7" s="324"/>
      <c r="EU7" s="324"/>
      <c r="EV7" s="324"/>
      <c r="EW7" s="324"/>
      <c r="EX7" s="324"/>
      <c r="EY7" s="324"/>
      <c r="EZ7" s="324"/>
      <c r="FA7" s="324"/>
      <c r="FB7" s="324"/>
      <c r="FC7" s="324"/>
      <c r="FD7" s="324"/>
      <c r="FE7" s="324"/>
      <c r="FF7" s="324"/>
      <c r="FG7" s="324"/>
      <c r="FH7" s="324"/>
      <c r="FI7" s="324"/>
      <c r="FJ7" s="324"/>
      <c r="FK7" s="324"/>
      <c r="FL7" s="324"/>
      <c r="FM7" s="324"/>
      <c r="FN7" s="324"/>
      <c r="FO7" s="324"/>
      <c r="FP7" s="324"/>
      <c r="FQ7" s="324"/>
      <c r="FR7" s="324"/>
      <c r="FS7" s="324"/>
      <c r="FT7" s="324"/>
      <c r="FU7" s="324"/>
      <c r="FV7" s="324"/>
      <c r="FW7" s="324"/>
      <c r="FX7" s="324"/>
      <c r="FY7" s="324"/>
      <c r="FZ7" s="324"/>
      <c r="GA7" s="324"/>
      <c r="GB7" s="324"/>
    </row>
    <row r="8" spans="1:184" s="324" customFormat="1" ht="15.75" x14ac:dyDescent="0.25">
      <c r="A8" s="341"/>
      <c r="B8" s="342"/>
      <c r="C8" s="342"/>
      <c r="D8" s="343">
        <v>0.9467592592592593</v>
      </c>
      <c r="E8" s="343"/>
      <c r="F8" s="343"/>
      <c r="G8" s="344" t="str">
        <f t="shared" si="1"/>
        <v/>
      </c>
      <c r="H8" s="344"/>
      <c r="I8" s="345" t="str">
        <f t="shared" si="6"/>
        <v/>
      </c>
      <c r="J8" s="345" t="str">
        <f t="shared" si="7"/>
        <v/>
      </c>
      <c r="K8" s="346" t="str">
        <f t="shared" si="8"/>
        <v/>
      </c>
      <c r="L8" s="346" t="str">
        <f t="shared" si="9"/>
        <v/>
      </c>
      <c r="M8" s="354"/>
      <c r="N8" s="336"/>
      <c r="O8" s="336"/>
      <c r="P8" s="336"/>
      <c r="Q8" s="336"/>
      <c r="R8" s="336"/>
      <c r="S8" s="336"/>
      <c r="T8" s="336"/>
    </row>
    <row r="9" spans="1:184" s="327" customFormat="1" ht="15.75" x14ac:dyDescent="0.25">
      <c r="A9" s="341"/>
      <c r="B9" s="342"/>
      <c r="C9" s="342"/>
      <c r="D9" s="343">
        <v>0.94696759259259256</v>
      </c>
      <c r="E9" s="343"/>
      <c r="F9" s="343"/>
      <c r="G9" s="344" t="str">
        <f t="shared" si="1"/>
        <v/>
      </c>
      <c r="H9" s="344"/>
      <c r="I9" s="345" t="str">
        <f t="shared" si="6"/>
        <v/>
      </c>
      <c r="J9" s="345" t="str">
        <f t="shared" si="7"/>
        <v/>
      </c>
      <c r="K9" s="346" t="str">
        <f t="shared" si="8"/>
        <v/>
      </c>
      <c r="L9" s="346" t="str">
        <f t="shared" si="9"/>
        <v/>
      </c>
      <c r="M9" s="354"/>
      <c r="N9" s="336"/>
      <c r="O9" s="336"/>
      <c r="P9" s="336"/>
      <c r="Q9" s="336"/>
      <c r="R9" s="336"/>
      <c r="S9" s="336"/>
      <c r="T9" s="336"/>
      <c r="U9" s="324"/>
      <c r="V9" s="324"/>
      <c r="W9" s="324"/>
      <c r="X9" s="324"/>
      <c r="Y9" s="324"/>
      <c r="Z9" s="324"/>
      <c r="AA9" s="324"/>
      <c r="AB9" s="324"/>
      <c r="AC9" s="324"/>
      <c r="AD9" s="324"/>
      <c r="AE9" s="324"/>
      <c r="AF9" s="324"/>
      <c r="AG9" s="324"/>
      <c r="AH9" s="324"/>
      <c r="AI9" s="324"/>
      <c r="AJ9" s="324"/>
      <c r="AK9" s="324"/>
      <c r="AL9" s="324"/>
      <c r="AM9" s="324"/>
      <c r="AN9" s="324"/>
      <c r="AO9" s="324"/>
      <c r="AP9" s="324"/>
      <c r="AQ9" s="324"/>
      <c r="AR9" s="324"/>
      <c r="AS9" s="324"/>
      <c r="AT9" s="324"/>
      <c r="AU9" s="324"/>
      <c r="AV9" s="324"/>
      <c r="AW9" s="324"/>
      <c r="AX9" s="324"/>
      <c r="AY9" s="324"/>
      <c r="AZ9" s="324"/>
      <c r="BA9" s="324"/>
      <c r="BB9" s="324"/>
      <c r="BC9" s="324"/>
      <c r="BD9" s="324"/>
      <c r="BE9" s="324"/>
      <c r="BF9" s="324"/>
      <c r="BG9" s="324"/>
      <c r="BH9" s="324"/>
      <c r="BI9" s="324"/>
      <c r="BJ9" s="324"/>
      <c r="BK9" s="324"/>
      <c r="BL9" s="324"/>
      <c r="BM9" s="324"/>
      <c r="BN9" s="324"/>
      <c r="BO9" s="324"/>
      <c r="BP9" s="324"/>
      <c r="BQ9" s="324"/>
      <c r="BR9" s="324"/>
      <c r="BS9" s="324"/>
      <c r="BT9" s="324"/>
      <c r="BU9" s="324"/>
      <c r="BV9" s="324"/>
      <c r="BW9" s="324"/>
      <c r="BX9" s="324"/>
      <c r="BY9" s="324"/>
      <c r="BZ9" s="324"/>
      <c r="CA9" s="324"/>
      <c r="CB9" s="324"/>
      <c r="CC9" s="324"/>
      <c r="CD9" s="324"/>
      <c r="CE9" s="324"/>
      <c r="CF9" s="324"/>
      <c r="CG9" s="324"/>
      <c r="CH9" s="324"/>
      <c r="CI9" s="324"/>
      <c r="CJ9" s="324"/>
      <c r="CK9" s="324"/>
      <c r="CL9" s="324"/>
      <c r="CM9" s="324"/>
      <c r="CN9" s="324"/>
      <c r="CO9" s="324"/>
      <c r="CP9" s="324"/>
      <c r="CQ9" s="324"/>
      <c r="CR9" s="324"/>
      <c r="CS9" s="324"/>
      <c r="CT9" s="324"/>
      <c r="CU9" s="324"/>
      <c r="CV9" s="324"/>
      <c r="CW9" s="324"/>
      <c r="CX9" s="324"/>
      <c r="CY9" s="324"/>
      <c r="CZ9" s="324"/>
      <c r="DA9" s="324"/>
      <c r="DB9" s="324"/>
      <c r="DC9" s="324"/>
      <c r="DD9" s="324"/>
      <c r="DE9" s="324"/>
      <c r="DF9" s="324"/>
      <c r="DG9" s="324"/>
      <c r="DH9" s="324"/>
      <c r="DI9" s="324"/>
      <c r="DJ9" s="324"/>
      <c r="DK9" s="324"/>
      <c r="DL9" s="324"/>
      <c r="DM9" s="324"/>
      <c r="DN9" s="324"/>
      <c r="DO9" s="324"/>
      <c r="DP9" s="324"/>
      <c r="DQ9" s="324"/>
      <c r="DR9" s="324"/>
      <c r="DS9" s="324"/>
      <c r="DT9" s="324"/>
      <c r="DU9" s="324"/>
      <c r="DV9" s="324"/>
      <c r="DW9" s="324"/>
      <c r="DX9" s="324"/>
      <c r="DY9" s="324"/>
      <c r="DZ9" s="324"/>
      <c r="EA9" s="324"/>
      <c r="EB9" s="324"/>
      <c r="EC9" s="324"/>
      <c r="ED9" s="324"/>
      <c r="EE9" s="324"/>
      <c r="EF9" s="324"/>
      <c r="EG9" s="324"/>
      <c r="EH9" s="324"/>
      <c r="EI9" s="324"/>
      <c r="EJ9" s="324"/>
      <c r="EK9" s="324"/>
      <c r="EL9" s="324"/>
      <c r="EM9" s="324"/>
      <c r="EN9" s="324"/>
      <c r="EO9" s="324"/>
      <c r="EP9" s="324"/>
      <c r="EQ9" s="324"/>
      <c r="ER9" s="324"/>
      <c r="ES9" s="324"/>
      <c r="ET9" s="324"/>
      <c r="EU9" s="324"/>
      <c r="EV9" s="324"/>
      <c r="EW9" s="324"/>
      <c r="EX9" s="324"/>
      <c r="EY9" s="324"/>
      <c r="EZ9" s="324"/>
      <c r="FA9" s="324"/>
      <c r="FB9" s="324"/>
      <c r="FC9" s="324"/>
      <c r="FD9" s="324"/>
      <c r="FE9" s="324"/>
      <c r="FF9" s="324"/>
      <c r="FG9" s="324"/>
      <c r="FH9" s="324"/>
      <c r="FI9" s="324"/>
      <c r="FJ9" s="324"/>
      <c r="FK9" s="324"/>
      <c r="FL9" s="324"/>
      <c r="FM9" s="324"/>
      <c r="FN9" s="324"/>
      <c r="FO9" s="324"/>
      <c r="FP9" s="324"/>
      <c r="FQ9" s="324"/>
      <c r="FR9" s="324"/>
      <c r="FS9" s="324"/>
      <c r="FT9" s="324"/>
      <c r="FU9" s="324"/>
      <c r="FV9" s="324"/>
      <c r="FW9" s="324"/>
      <c r="FX9" s="324"/>
      <c r="FY9" s="324"/>
      <c r="FZ9" s="324"/>
      <c r="GA9" s="324"/>
      <c r="GB9" s="324"/>
    </row>
    <row r="10" spans="1:184" s="324" customFormat="1" ht="15.75" x14ac:dyDescent="0.25">
      <c r="A10" s="341"/>
      <c r="B10" s="342"/>
      <c r="C10" s="342"/>
      <c r="D10" s="343"/>
      <c r="E10" s="343"/>
      <c r="F10" s="343"/>
      <c r="G10" s="344" t="str">
        <f t="shared" si="1"/>
        <v/>
      </c>
      <c r="H10" s="344"/>
      <c r="I10" s="345" t="str">
        <f t="shared" si="6"/>
        <v/>
      </c>
      <c r="J10" s="345" t="str">
        <f t="shared" si="7"/>
        <v/>
      </c>
      <c r="K10" s="346" t="str">
        <f t="shared" si="8"/>
        <v/>
      </c>
      <c r="L10" s="346" t="str">
        <f t="shared" si="9"/>
        <v/>
      </c>
      <c r="M10" s="354"/>
      <c r="N10" s="336"/>
      <c r="O10" s="336"/>
      <c r="P10" s="336"/>
      <c r="Q10" s="336"/>
      <c r="R10" s="336"/>
      <c r="S10" s="336"/>
      <c r="T10" s="336"/>
    </row>
    <row r="11" spans="1:184" s="327" customFormat="1" ht="15.75" x14ac:dyDescent="0.25">
      <c r="A11" s="341"/>
      <c r="B11" s="342"/>
      <c r="C11" s="342"/>
      <c r="D11" s="343"/>
      <c r="E11" s="343"/>
      <c r="F11" s="343"/>
      <c r="G11" s="344" t="str">
        <f t="shared" si="1"/>
        <v/>
      </c>
      <c r="H11" s="344"/>
      <c r="I11" s="345" t="str">
        <f t="shared" si="6"/>
        <v/>
      </c>
      <c r="J11" s="345" t="str">
        <f t="shared" si="7"/>
        <v/>
      </c>
      <c r="K11" s="346" t="str">
        <f t="shared" si="8"/>
        <v/>
      </c>
      <c r="L11" s="346" t="str">
        <f t="shared" si="9"/>
        <v/>
      </c>
      <c r="M11" s="354"/>
      <c r="N11" s="336"/>
      <c r="O11" s="336"/>
      <c r="P11" s="336"/>
      <c r="Q11" s="336"/>
      <c r="R11" s="336"/>
      <c r="S11" s="336"/>
      <c r="T11" s="336"/>
      <c r="U11" s="324"/>
      <c r="V11" s="324"/>
      <c r="W11" s="324"/>
      <c r="X11" s="324"/>
      <c r="Y11" s="324"/>
      <c r="Z11" s="324"/>
      <c r="AA11" s="324"/>
      <c r="AB11" s="324"/>
      <c r="AC11" s="324"/>
      <c r="AD11" s="324"/>
      <c r="AE11" s="324"/>
      <c r="AF11" s="324"/>
      <c r="AG11" s="324"/>
      <c r="AH11" s="324"/>
      <c r="AI11" s="324"/>
      <c r="AJ11" s="324"/>
      <c r="AK11" s="324"/>
      <c r="AL11" s="324"/>
      <c r="AM11" s="324"/>
      <c r="AN11" s="324"/>
      <c r="AO11" s="324"/>
      <c r="AP11" s="324"/>
      <c r="AQ11" s="324"/>
      <c r="AR11" s="324"/>
      <c r="AS11" s="324"/>
      <c r="AT11" s="324"/>
      <c r="AU11" s="324"/>
      <c r="AV11" s="324"/>
      <c r="AW11" s="324"/>
      <c r="AX11" s="324"/>
      <c r="AY11" s="324"/>
      <c r="AZ11" s="324"/>
      <c r="BA11" s="324"/>
      <c r="BB11" s="324"/>
      <c r="BC11" s="324"/>
      <c r="BD11" s="324"/>
      <c r="BE11" s="324"/>
      <c r="BF11" s="324"/>
      <c r="BG11" s="324"/>
      <c r="BH11" s="324"/>
      <c r="BI11" s="324"/>
      <c r="BJ11" s="324"/>
      <c r="BK11" s="324"/>
      <c r="BL11" s="324"/>
      <c r="BM11" s="324"/>
      <c r="BN11" s="324"/>
      <c r="BO11" s="324"/>
      <c r="BP11" s="324"/>
      <c r="BQ11" s="324"/>
      <c r="BR11" s="324"/>
      <c r="BS11" s="324"/>
      <c r="BT11" s="324"/>
      <c r="BU11" s="324"/>
      <c r="BV11" s="324"/>
      <c r="BW11" s="324"/>
      <c r="BX11" s="324"/>
      <c r="BY11" s="324"/>
      <c r="BZ11" s="324"/>
      <c r="CA11" s="324"/>
      <c r="CB11" s="324"/>
      <c r="CC11" s="324"/>
      <c r="CD11" s="324"/>
      <c r="CE11" s="324"/>
      <c r="CF11" s="324"/>
      <c r="CG11" s="324"/>
      <c r="CH11" s="324"/>
      <c r="CI11" s="324"/>
      <c r="CJ11" s="324"/>
      <c r="CK11" s="324"/>
      <c r="CL11" s="324"/>
      <c r="CM11" s="324"/>
      <c r="CN11" s="324"/>
      <c r="CO11" s="324"/>
      <c r="CP11" s="324"/>
      <c r="CQ11" s="324"/>
      <c r="CR11" s="324"/>
      <c r="CS11" s="324"/>
      <c r="CT11" s="324"/>
      <c r="CU11" s="324"/>
      <c r="CV11" s="324"/>
      <c r="CW11" s="324"/>
      <c r="CX11" s="324"/>
      <c r="CY11" s="324"/>
      <c r="CZ11" s="324"/>
      <c r="DA11" s="324"/>
      <c r="DB11" s="324"/>
      <c r="DC11" s="324"/>
      <c r="DD11" s="324"/>
      <c r="DE11" s="324"/>
      <c r="DF11" s="324"/>
      <c r="DG11" s="324"/>
      <c r="DH11" s="324"/>
      <c r="DI11" s="324"/>
      <c r="DJ11" s="324"/>
      <c r="DK11" s="324"/>
      <c r="DL11" s="324"/>
      <c r="DM11" s="324"/>
      <c r="DN11" s="324"/>
      <c r="DO11" s="324"/>
      <c r="DP11" s="324"/>
      <c r="DQ11" s="324"/>
      <c r="DR11" s="324"/>
      <c r="DS11" s="324"/>
      <c r="DT11" s="324"/>
      <c r="DU11" s="324"/>
      <c r="DV11" s="324"/>
      <c r="DW11" s="324"/>
      <c r="DX11" s="324"/>
      <c r="DY11" s="324"/>
      <c r="DZ11" s="324"/>
      <c r="EA11" s="324"/>
      <c r="EB11" s="324"/>
      <c r="EC11" s="324"/>
      <c r="ED11" s="324"/>
      <c r="EE11" s="324"/>
      <c r="EF11" s="324"/>
      <c r="EG11" s="324"/>
      <c r="EH11" s="324"/>
      <c r="EI11" s="324"/>
      <c r="EJ11" s="324"/>
      <c r="EK11" s="324"/>
      <c r="EL11" s="324"/>
      <c r="EM11" s="324"/>
      <c r="EN11" s="324"/>
      <c r="EO11" s="324"/>
      <c r="EP11" s="324"/>
      <c r="EQ11" s="324"/>
      <c r="ER11" s="324"/>
      <c r="ES11" s="324"/>
      <c r="ET11" s="324"/>
      <c r="EU11" s="324"/>
      <c r="EV11" s="324"/>
      <c r="EW11" s="324"/>
      <c r="EX11" s="324"/>
      <c r="EY11" s="324"/>
      <c r="EZ11" s="324"/>
      <c r="FA11" s="324"/>
      <c r="FB11" s="324"/>
      <c r="FC11" s="324"/>
      <c r="FD11" s="324"/>
      <c r="FE11" s="324"/>
      <c r="FF11" s="324"/>
      <c r="FG11" s="324"/>
      <c r="FH11" s="324"/>
      <c r="FI11" s="324"/>
      <c r="FJ11" s="324"/>
      <c r="FK11" s="324"/>
      <c r="FL11" s="324"/>
      <c r="FM11" s="324"/>
      <c r="FN11" s="324"/>
      <c r="FO11" s="324"/>
      <c r="FP11" s="324"/>
      <c r="FQ11" s="324"/>
      <c r="FR11" s="324"/>
      <c r="FS11" s="324"/>
      <c r="FT11" s="324"/>
      <c r="FU11" s="324"/>
      <c r="FV11" s="324"/>
      <c r="FW11" s="324"/>
      <c r="FX11" s="324"/>
      <c r="FY11" s="324"/>
      <c r="FZ11" s="324"/>
      <c r="GA11" s="324"/>
      <c r="GB11" s="324"/>
    </row>
    <row r="12" spans="1:184" s="257" customFormat="1" ht="15.75" x14ac:dyDescent="0.25">
      <c r="A12" s="341"/>
      <c r="B12" s="342"/>
      <c r="C12" s="342"/>
      <c r="D12" s="343"/>
      <c r="E12" s="343"/>
      <c r="F12" s="343"/>
      <c r="G12" s="344" t="str">
        <f>IF(OR(D12="",F12=""),"",IF((F12-E12)&gt;8/24,8/24,(F12-E12)))</f>
        <v/>
      </c>
      <c r="H12" s="344"/>
      <c r="I12" s="345" t="str">
        <f>IF(H12="","",H12-D12+G12)</f>
        <v/>
      </c>
      <c r="J12" s="345" t="str">
        <f>IF(I12="","",MIN(I12,"8:00:00"))</f>
        <v/>
      </c>
      <c r="K12" s="346" t="str">
        <f>IF(I12="","",J12*24)</f>
        <v/>
      </c>
      <c r="L12" s="346" t="str">
        <f>IF(K12="","",K12*437.5)</f>
        <v/>
      </c>
      <c r="M12" s="248"/>
      <c r="N12" s="335"/>
      <c r="O12" s="335"/>
      <c r="P12" s="335"/>
      <c r="Q12" s="335"/>
      <c r="R12" s="335"/>
      <c r="S12" s="335"/>
      <c r="T12" s="335"/>
    </row>
    <row r="13" spans="1:184" s="257" customFormat="1" x14ac:dyDescent="0.25">
      <c r="A13" s="340"/>
      <c r="B13" s="340"/>
      <c r="C13" s="340"/>
      <c r="D13" s="340"/>
      <c r="E13" s="340"/>
      <c r="F13" s="340"/>
      <c r="G13" s="340"/>
      <c r="H13" s="340"/>
      <c r="I13" s="340"/>
      <c r="J13" s="340"/>
      <c r="K13" s="340"/>
      <c r="L13" s="340"/>
      <c r="M13" s="335"/>
      <c r="N13" s="335"/>
      <c r="O13" s="335"/>
      <c r="P13" s="335"/>
      <c r="Q13" s="335"/>
      <c r="R13" s="335"/>
      <c r="S13" s="335"/>
      <c r="T13" s="335"/>
    </row>
    <row r="14" spans="1:184" s="257" customFormat="1" x14ac:dyDescent="0.25">
      <c r="A14" s="340"/>
      <c r="B14" s="340"/>
      <c r="C14" s="340"/>
      <c r="D14" s="340"/>
      <c r="E14" s="340"/>
      <c r="F14" s="340"/>
      <c r="G14" s="340"/>
      <c r="H14" s="340"/>
      <c r="I14" s="340"/>
      <c r="J14" s="340"/>
      <c r="K14" s="340"/>
      <c r="L14" s="340"/>
      <c r="M14" s="335"/>
      <c r="N14" s="335"/>
      <c r="O14" s="335"/>
      <c r="P14" s="335"/>
      <c r="Q14" s="335"/>
      <c r="R14" s="335"/>
      <c r="S14" s="335"/>
      <c r="T14" s="335"/>
    </row>
    <row r="15" spans="1:184" s="257" customFormat="1" x14ac:dyDescent="0.25">
      <c r="A15" s="340"/>
      <c r="B15" s="340"/>
      <c r="C15" s="340"/>
      <c r="D15" s="340"/>
      <c r="E15" s="340"/>
      <c r="F15" s="340"/>
      <c r="G15" s="340"/>
      <c r="H15" s="340"/>
      <c r="I15" s="340"/>
      <c r="J15" s="340"/>
      <c r="K15" s="340"/>
      <c r="L15" s="340"/>
      <c r="M15" s="335"/>
      <c r="N15" s="335"/>
      <c r="O15" s="335"/>
      <c r="P15" s="335"/>
      <c r="Q15" s="335"/>
      <c r="R15" s="335"/>
      <c r="S15" s="335"/>
      <c r="T15" s="335"/>
    </row>
    <row r="16" spans="1:184" s="257" customFormat="1" x14ac:dyDescent="0.25">
      <c r="A16" s="340"/>
      <c r="B16" s="340"/>
      <c r="C16" s="340"/>
      <c r="D16" s="340"/>
      <c r="E16" s="340"/>
      <c r="F16" s="340"/>
      <c r="G16" s="340"/>
      <c r="H16" s="340"/>
      <c r="I16" s="340"/>
      <c r="J16" s="340"/>
      <c r="K16" s="340"/>
      <c r="L16" s="340"/>
      <c r="M16" s="335"/>
      <c r="N16" s="335"/>
      <c r="O16" s="335"/>
      <c r="P16" s="335"/>
      <c r="Q16" s="335"/>
      <c r="R16" s="335"/>
      <c r="S16" s="335"/>
      <c r="T16" s="335"/>
    </row>
    <row r="17" spans="1:20" s="257" customFormat="1" x14ac:dyDescent="0.25">
      <c r="A17" s="340"/>
      <c r="B17" s="340"/>
      <c r="C17" s="340"/>
      <c r="D17" s="340"/>
      <c r="E17" s="340"/>
      <c r="F17" s="340"/>
      <c r="G17" s="340"/>
      <c r="H17" s="340"/>
      <c r="I17" s="340"/>
      <c r="J17" s="340"/>
      <c r="K17" s="340"/>
      <c r="L17" s="340"/>
      <c r="M17" s="335"/>
      <c r="N17" s="335"/>
      <c r="O17" s="335"/>
      <c r="P17" s="335"/>
      <c r="Q17" s="335"/>
      <c r="R17" s="335"/>
      <c r="S17" s="335"/>
      <c r="T17" s="335"/>
    </row>
    <row r="18" spans="1:20" s="257" customFormat="1" x14ac:dyDescent="0.25">
      <c r="A18" s="340"/>
      <c r="B18" s="340"/>
      <c r="C18" s="340"/>
      <c r="D18" s="340"/>
      <c r="E18" s="340"/>
      <c r="F18" s="340"/>
      <c r="G18" s="340"/>
      <c r="H18" s="340"/>
      <c r="I18" s="340"/>
      <c r="J18" s="340"/>
      <c r="K18" s="340"/>
      <c r="L18" s="340"/>
      <c r="M18" s="335"/>
      <c r="N18" s="335"/>
      <c r="O18" s="335"/>
      <c r="P18" s="335"/>
      <c r="Q18" s="335"/>
      <c r="R18" s="335"/>
      <c r="S18" s="335"/>
      <c r="T18" s="335"/>
    </row>
    <row r="19" spans="1:20" s="257" customFormat="1" x14ac:dyDescent="0.25">
      <c r="A19" s="340"/>
      <c r="B19" s="340"/>
      <c r="C19" s="340"/>
      <c r="D19" s="340"/>
      <c r="E19" s="340"/>
      <c r="F19" s="340"/>
      <c r="G19" s="340"/>
      <c r="H19" s="340"/>
      <c r="I19" s="340"/>
      <c r="J19" s="340"/>
      <c r="K19" s="340"/>
      <c r="L19" s="340"/>
      <c r="M19" s="335"/>
      <c r="N19" s="335"/>
      <c r="O19" s="335"/>
      <c r="P19" s="335"/>
      <c r="Q19" s="335"/>
      <c r="R19" s="335"/>
      <c r="S19" s="335"/>
      <c r="T19" s="335"/>
    </row>
    <row r="20" spans="1:20" s="257" customFormat="1" x14ac:dyDescent="0.25">
      <c r="A20" s="340"/>
      <c r="B20" s="340"/>
      <c r="C20" s="340"/>
      <c r="D20" s="340"/>
      <c r="E20" s="340"/>
      <c r="F20" s="340"/>
      <c r="G20" s="340"/>
      <c r="H20" s="340"/>
      <c r="I20" s="340"/>
      <c r="J20" s="340"/>
      <c r="K20" s="340"/>
      <c r="L20" s="340"/>
      <c r="M20" s="335"/>
      <c r="N20" s="335"/>
      <c r="O20" s="335"/>
      <c r="P20" s="335"/>
      <c r="Q20" s="335"/>
      <c r="R20" s="335"/>
      <c r="S20" s="335"/>
      <c r="T20" s="335"/>
    </row>
    <row r="21" spans="1:20" s="257" customFormat="1" x14ac:dyDescent="0.25">
      <c r="A21" s="340"/>
      <c r="B21" s="340"/>
      <c r="C21" s="340"/>
      <c r="D21" s="340"/>
      <c r="E21" s="340"/>
      <c r="F21" s="340"/>
      <c r="G21" s="340"/>
      <c r="H21" s="340"/>
      <c r="I21" s="340"/>
      <c r="J21" s="340"/>
      <c r="K21" s="340"/>
      <c r="L21" s="340"/>
      <c r="M21" s="335"/>
      <c r="N21" s="335"/>
      <c r="O21" s="335"/>
      <c r="P21" s="335"/>
      <c r="Q21" s="335"/>
      <c r="R21" s="335"/>
      <c r="S21" s="335"/>
      <c r="T21" s="335"/>
    </row>
    <row r="22" spans="1:20" s="257" customFormat="1" x14ac:dyDescent="0.25">
      <c r="A22" s="340"/>
      <c r="B22" s="340"/>
      <c r="C22" s="340"/>
      <c r="D22" s="340"/>
      <c r="E22" s="340"/>
      <c r="F22" s="340"/>
      <c r="G22" s="340"/>
      <c r="H22" s="340"/>
      <c r="I22" s="340"/>
      <c r="J22" s="340"/>
      <c r="K22" s="340"/>
      <c r="L22" s="340"/>
      <c r="M22" s="335"/>
      <c r="N22" s="335"/>
      <c r="O22" s="335"/>
      <c r="P22" s="335"/>
      <c r="Q22" s="335"/>
      <c r="R22" s="335"/>
      <c r="S22" s="335"/>
      <c r="T22" s="335"/>
    </row>
    <row r="23" spans="1:20" s="257" customFormat="1" x14ac:dyDescent="0.25">
      <c r="A23" s="340"/>
      <c r="B23" s="340"/>
      <c r="C23" s="340"/>
      <c r="D23" s="340"/>
      <c r="E23" s="340"/>
      <c r="F23" s="340"/>
      <c r="G23" s="340"/>
      <c r="H23" s="340"/>
      <c r="I23" s="340"/>
      <c r="J23" s="340"/>
      <c r="K23" s="340"/>
      <c r="L23" s="340"/>
      <c r="M23" s="335"/>
      <c r="N23" s="335"/>
      <c r="O23" s="335"/>
      <c r="P23" s="335"/>
      <c r="Q23" s="335"/>
      <c r="R23" s="335"/>
      <c r="S23" s="335"/>
      <c r="T23" s="335"/>
    </row>
    <row r="24" spans="1:20" s="257" customFormat="1" x14ac:dyDescent="0.25">
      <c r="A24" s="340"/>
      <c r="B24" s="340"/>
      <c r="C24" s="340"/>
      <c r="D24" s="340"/>
      <c r="E24" s="340"/>
      <c r="F24" s="340"/>
      <c r="G24" s="340"/>
      <c r="H24" s="340"/>
      <c r="I24" s="340"/>
      <c r="J24" s="340"/>
      <c r="K24" s="340"/>
      <c r="L24" s="340"/>
      <c r="M24" s="335"/>
      <c r="N24" s="335"/>
      <c r="O24" s="335"/>
      <c r="P24" s="335"/>
      <c r="Q24" s="335"/>
      <c r="R24" s="335"/>
      <c r="S24" s="335"/>
      <c r="T24" s="335"/>
    </row>
    <row r="25" spans="1:20" s="257" customFormat="1" x14ac:dyDescent="0.25">
      <c r="A25" s="340"/>
      <c r="B25" s="340"/>
      <c r="C25" s="340"/>
      <c r="D25" s="340"/>
      <c r="E25" s="340"/>
      <c r="F25" s="340"/>
      <c r="G25" s="340"/>
      <c r="H25" s="340"/>
      <c r="I25" s="340"/>
      <c r="J25" s="340"/>
      <c r="K25" s="340"/>
      <c r="L25" s="340"/>
      <c r="M25" s="335"/>
      <c r="N25" s="335"/>
      <c r="O25" s="335"/>
      <c r="P25" s="335"/>
      <c r="Q25" s="335"/>
      <c r="R25" s="335"/>
      <c r="S25" s="335"/>
      <c r="T25" s="335"/>
    </row>
    <row r="26" spans="1:20" s="257" customFormat="1" x14ac:dyDescent="0.25">
      <c r="A26" s="340"/>
      <c r="B26" s="340"/>
      <c r="C26" s="340"/>
      <c r="D26" s="340"/>
      <c r="E26" s="340"/>
      <c r="F26" s="340"/>
      <c r="G26" s="340"/>
      <c r="H26" s="340"/>
      <c r="I26" s="340"/>
      <c r="J26" s="340"/>
      <c r="K26" s="340"/>
      <c r="L26" s="340"/>
      <c r="M26" s="335"/>
      <c r="N26" s="335"/>
      <c r="O26" s="335"/>
      <c r="P26" s="335"/>
      <c r="Q26" s="335"/>
      <c r="R26" s="335"/>
      <c r="S26" s="335"/>
      <c r="T26" s="335"/>
    </row>
    <row r="27" spans="1:20" s="257" customFormat="1" x14ac:dyDescent="0.25">
      <c r="A27" s="340"/>
      <c r="B27" s="340"/>
      <c r="C27" s="340"/>
      <c r="D27" s="340"/>
      <c r="E27" s="340"/>
      <c r="F27" s="340"/>
      <c r="G27" s="340"/>
      <c r="H27" s="340"/>
      <c r="I27" s="340"/>
      <c r="J27" s="340"/>
      <c r="K27" s="340"/>
      <c r="L27" s="340"/>
      <c r="M27" s="335"/>
      <c r="N27" s="335"/>
      <c r="O27" s="335"/>
      <c r="P27" s="335"/>
      <c r="Q27" s="335"/>
      <c r="R27" s="335"/>
      <c r="S27" s="335"/>
      <c r="T27" s="335"/>
    </row>
    <row r="28" spans="1:20" s="257" customFormat="1" x14ac:dyDescent="0.25">
      <c r="A28" s="340"/>
      <c r="B28" s="340"/>
      <c r="C28" s="340"/>
      <c r="D28" s="340"/>
      <c r="E28" s="340"/>
      <c r="F28" s="340"/>
      <c r="G28" s="340"/>
      <c r="H28" s="340"/>
      <c r="I28" s="340"/>
      <c r="J28" s="340"/>
      <c r="K28" s="340"/>
      <c r="L28" s="340"/>
      <c r="M28" s="335"/>
      <c r="N28" s="335"/>
      <c r="O28" s="335"/>
      <c r="P28" s="335"/>
      <c r="Q28" s="335"/>
      <c r="R28" s="335"/>
      <c r="S28" s="335"/>
      <c r="T28" s="335"/>
    </row>
    <row r="29" spans="1:20" s="257" customFormat="1" x14ac:dyDescent="0.25">
      <c r="A29" s="340"/>
      <c r="B29" s="340"/>
      <c r="C29" s="340"/>
      <c r="D29" s="340"/>
      <c r="E29" s="340"/>
      <c r="F29" s="340"/>
      <c r="G29" s="340"/>
      <c r="H29" s="340"/>
      <c r="I29" s="340"/>
      <c r="J29" s="340"/>
      <c r="K29" s="340"/>
      <c r="L29" s="340"/>
      <c r="M29" s="335"/>
      <c r="N29" s="335"/>
      <c r="O29" s="335"/>
      <c r="P29" s="335"/>
      <c r="Q29" s="335"/>
      <c r="R29" s="335"/>
      <c r="S29" s="335"/>
      <c r="T29" s="335"/>
    </row>
    <row r="30" spans="1:20" s="257" customFormat="1" x14ac:dyDescent="0.25">
      <c r="A30" s="340"/>
      <c r="B30" s="340"/>
      <c r="C30" s="340"/>
      <c r="D30" s="340"/>
      <c r="E30" s="340"/>
      <c r="F30" s="340"/>
      <c r="G30" s="340"/>
      <c r="H30" s="340"/>
      <c r="I30" s="340"/>
      <c r="J30" s="340"/>
      <c r="K30" s="340"/>
      <c r="L30" s="340"/>
      <c r="M30" s="335"/>
      <c r="N30" s="335"/>
      <c r="O30" s="335"/>
      <c r="P30" s="335"/>
      <c r="Q30" s="335"/>
      <c r="R30" s="335"/>
      <c r="S30" s="335"/>
      <c r="T30" s="335"/>
    </row>
    <row r="31" spans="1:20" s="257" customFormat="1" x14ac:dyDescent="0.25">
      <c r="A31" s="340"/>
      <c r="B31" s="340"/>
      <c r="C31" s="340"/>
      <c r="D31" s="340"/>
      <c r="E31" s="340"/>
      <c r="F31" s="340"/>
      <c r="G31" s="340"/>
      <c r="H31" s="340"/>
      <c r="I31" s="340"/>
      <c r="J31" s="340"/>
      <c r="K31" s="340"/>
      <c r="L31" s="340"/>
      <c r="M31" s="335"/>
      <c r="N31" s="335"/>
      <c r="O31" s="335"/>
      <c r="P31" s="335"/>
      <c r="Q31" s="335"/>
      <c r="R31" s="335"/>
      <c r="S31" s="335"/>
      <c r="T31" s="335"/>
    </row>
    <row r="32" spans="1:20" s="335" customFormat="1" x14ac:dyDescent="0.25"/>
    <row r="33" spans="1:20" s="335" customFormat="1" ht="39.75" customHeight="1" x14ac:dyDescent="0.25"/>
    <row r="34" spans="1:20" s="335" customFormat="1" x14ac:dyDescent="0.25"/>
    <row r="35" spans="1:20" s="335" customFormat="1" x14ac:dyDescent="0.25"/>
    <row r="36" spans="1:20" s="335" customFormat="1" x14ac:dyDescent="0.25"/>
    <row r="37" spans="1:20" s="335" customFormat="1" x14ac:dyDescent="0.25"/>
    <row r="38" spans="1:20" s="335" customFormat="1" x14ac:dyDescent="0.25"/>
    <row r="39" spans="1:20" s="335" customFormat="1" x14ac:dyDescent="0.25"/>
    <row r="40" spans="1:20" s="335" customFormat="1" x14ac:dyDescent="0.25"/>
    <row r="41" spans="1:20" s="335" customFormat="1" x14ac:dyDescent="0.25"/>
    <row r="42" spans="1:20" s="335" customFormat="1" x14ac:dyDescent="0.25"/>
    <row r="43" spans="1:20" s="335" customFormat="1" x14ac:dyDescent="0.25"/>
    <row r="44" spans="1:20" s="335" customFormat="1" x14ac:dyDescent="0.25"/>
    <row r="45" spans="1:20" s="335" customFormat="1" x14ac:dyDescent="0.25"/>
    <row r="46" spans="1:20" s="335" customFormat="1" x14ac:dyDescent="0.25"/>
    <row r="47" spans="1:20" s="335" customFormat="1" x14ac:dyDescent="0.25"/>
    <row r="48" spans="1:20" s="257" customFormat="1" x14ac:dyDescent="0.25">
      <c r="A48" s="248"/>
      <c r="B48" s="248"/>
      <c r="M48" s="335"/>
      <c r="N48" s="335"/>
      <c r="O48" s="335"/>
      <c r="P48" s="335"/>
      <c r="Q48" s="335"/>
      <c r="R48" s="335"/>
      <c r="S48" s="335"/>
      <c r="T48" s="335"/>
    </row>
    <row r="49" spans="1:20" s="257" customFormat="1" x14ac:dyDescent="0.25">
      <c r="A49" s="248"/>
      <c r="B49" s="248"/>
      <c r="M49" s="335"/>
      <c r="N49" s="335"/>
      <c r="O49" s="335"/>
      <c r="P49" s="335"/>
      <c r="Q49" s="335"/>
      <c r="R49" s="335"/>
      <c r="S49" s="335"/>
      <c r="T49" s="335"/>
    </row>
    <row r="50" spans="1:20" s="257" customFormat="1" x14ac:dyDescent="0.25">
      <c r="A50" s="248"/>
      <c r="B50" s="248"/>
      <c r="M50" s="335"/>
      <c r="N50" s="335"/>
      <c r="O50" s="335"/>
      <c r="P50" s="335"/>
      <c r="Q50" s="335"/>
      <c r="R50" s="335"/>
      <c r="S50" s="335"/>
      <c r="T50" s="335"/>
    </row>
    <row r="51" spans="1:20" s="257" customFormat="1" x14ac:dyDescent="0.25">
      <c r="A51" s="248"/>
      <c r="B51" s="248"/>
      <c r="M51" s="335"/>
      <c r="N51" s="335"/>
      <c r="O51" s="335"/>
      <c r="P51" s="335"/>
      <c r="Q51" s="335"/>
      <c r="R51" s="335"/>
      <c r="S51" s="335"/>
      <c r="T51" s="335"/>
    </row>
    <row r="52" spans="1:20" s="257" customFormat="1" x14ac:dyDescent="0.25">
      <c r="A52" s="248"/>
      <c r="B52" s="248"/>
      <c r="M52" s="335"/>
      <c r="N52" s="335"/>
      <c r="O52" s="335"/>
      <c r="P52" s="335"/>
      <c r="Q52" s="335"/>
      <c r="R52" s="335"/>
      <c r="S52" s="335"/>
      <c r="T52" s="335"/>
    </row>
    <row r="53" spans="1:20" s="257" customFormat="1" x14ac:dyDescent="0.25">
      <c r="A53" s="248"/>
      <c r="B53" s="248"/>
      <c r="M53" s="335"/>
      <c r="N53" s="335"/>
      <c r="O53" s="335"/>
      <c r="P53" s="335"/>
      <c r="Q53" s="335"/>
      <c r="R53" s="335"/>
      <c r="S53" s="335"/>
      <c r="T53" s="335"/>
    </row>
    <row r="54" spans="1:20" s="257" customFormat="1" x14ac:dyDescent="0.25">
      <c r="A54" s="248"/>
      <c r="B54" s="248"/>
      <c r="M54" s="335"/>
      <c r="N54" s="335"/>
      <c r="O54" s="335"/>
      <c r="P54" s="335"/>
      <c r="Q54" s="335"/>
      <c r="R54" s="335"/>
      <c r="S54" s="335"/>
      <c r="T54" s="335"/>
    </row>
    <row r="55" spans="1:20" s="257" customFormat="1" x14ac:dyDescent="0.25">
      <c r="A55" s="248"/>
      <c r="B55" s="248"/>
      <c r="M55" s="335"/>
      <c r="N55" s="335"/>
      <c r="O55" s="335"/>
      <c r="P55" s="335"/>
      <c r="Q55" s="335"/>
      <c r="R55" s="335"/>
      <c r="S55" s="335"/>
      <c r="T55" s="335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81529-1A7F-4F03-A44F-889A71E91AFE}">
  <sheetPr codeName="Feuil10"/>
  <dimension ref="A1:FN53"/>
  <sheetViews>
    <sheetView topLeftCell="A8" zoomScale="70" zoomScaleNormal="70" workbookViewId="0">
      <pane xSplit="6" ySplit="29" topLeftCell="AF44" activePane="bottomRight" state="frozen"/>
      <selection activeCell="A8" sqref="A8"/>
      <selection pane="topRight" activeCell="G8" sqref="G8"/>
      <selection pane="bottomLeft" activeCell="A37" sqref="A37"/>
      <selection pane="bottomRight" activeCell="C27" sqref="C27"/>
    </sheetView>
  </sheetViews>
  <sheetFormatPr baseColWidth="10" defaultRowHeight="15" x14ac:dyDescent="0.25"/>
  <cols>
    <col min="1" max="1" width="66.85546875" customWidth="1"/>
    <col min="2" max="2" width="81.85546875" customWidth="1"/>
    <col min="3" max="3" width="34" customWidth="1"/>
    <col min="4" max="4" width="23" customWidth="1"/>
    <col min="5" max="5" width="26.5703125" customWidth="1"/>
    <col min="6" max="6" width="3.5703125" style="335" customWidth="1"/>
    <col min="7" max="20" width="11.42578125" style="335"/>
  </cols>
  <sheetData>
    <row r="1" spans="1:170" s="257" customFormat="1" hidden="1" x14ac:dyDescent="0.25">
      <c r="F1" s="335"/>
      <c r="G1" s="335"/>
      <c r="H1" s="335"/>
      <c r="I1" s="335"/>
      <c r="J1" s="335"/>
      <c r="K1" s="335"/>
      <c r="L1" s="335"/>
      <c r="M1" s="335"/>
      <c r="N1" s="335"/>
      <c r="O1" s="335"/>
      <c r="P1" s="335"/>
      <c r="Q1" s="335"/>
      <c r="R1" s="335"/>
      <c r="S1" s="335"/>
      <c r="T1" s="335"/>
    </row>
    <row r="2" spans="1:170" s="257" customFormat="1" hidden="1" x14ac:dyDescent="0.25">
      <c r="F2" s="335"/>
      <c r="G2" s="335"/>
      <c r="H2" s="335"/>
      <c r="I2" s="335"/>
      <c r="J2" s="335"/>
      <c r="K2" s="335"/>
      <c r="L2" s="335"/>
      <c r="M2" s="335"/>
      <c r="N2" s="335"/>
      <c r="O2" s="335"/>
      <c r="P2" s="335"/>
      <c r="Q2" s="335"/>
      <c r="R2" s="335"/>
      <c r="S2" s="335"/>
      <c r="T2" s="335"/>
    </row>
    <row r="3" spans="1:170" s="257" customFormat="1" hidden="1" x14ac:dyDescent="0.25">
      <c r="F3" s="335"/>
      <c r="G3" s="335"/>
      <c r="H3" s="335"/>
      <c r="I3" s="335"/>
      <c r="J3" s="335"/>
      <c r="K3" s="335"/>
      <c r="L3" s="335"/>
      <c r="M3" s="335"/>
      <c r="N3" s="335"/>
      <c r="O3" s="335"/>
      <c r="P3" s="335"/>
      <c r="Q3" s="335"/>
      <c r="R3" s="335"/>
      <c r="S3" s="335"/>
      <c r="T3" s="335"/>
    </row>
    <row r="4" spans="1:170" s="257" customFormat="1" hidden="1" x14ac:dyDescent="0.25">
      <c r="F4" s="335"/>
      <c r="G4" s="335"/>
      <c r="H4" s="335"/>
      <c r="I4" s="335"/>
      <c r="J4" s="335"/>
      <c r="K4" s="335"/>
      <c r="L4" s="335"/>
      <c r="M4" s="335"/>
      <c r="N4" s="335"/>
      <c r="O4" s="335"/>
      <c r="P4" s="335"/>
      <c r="Q4" s="335"/>
      <c r="R4" s="335"/>
      <c r="S4" s="335"/>
      <c r="T4" s="335"/>
    </row>
    <row r="5" spans="1:170" s="257" customFormat="1" hidden="1" x14ac:dyDescent="0.25">
      <c r="F5" s="335"/>
      <c r="G5" s="335"/>
      <c r="H5" s="335"/>
      <c r="I5" s="335"/>
      <c r="J5" s="335"/>
      <c r="K5" s="335"/>
      <c r="L5" s="335"/>
      <c r="M5" s="335"/>
      <c r="N5" s="335"/>
      <c r="O5" s="335"/>
      <c r="P5" s="335"/>
      <c r="Q5" s="335"/>
      <c r="R5" s="335"/>
      <c r="S5" s="335"/>
      <c r="T5" s="335"/>
    </row>
    <row r="6" spans="1:170" s="257" customFormat="1" hidden="1" x14ac:dyDescent="0.25">
      <c r="F6" s="335"/>
      <c r="G6" s="335"/>
      <c r="H6" s="335"/>
      <c r="I6" s="335"/>
      <c r="J6" s="335"/>
      <c r="K6" s="335"/>
      <c r="L6" s="335"/>
      <c r="M6" s="335"/>
      <c r="N6" s="335"/>
      <c r="O6" s="335"/>
      <c r="P6" s="335"/>
      <c r="Q6" s="335"/>
      <c r="R6" s="335"/>
      <c r="S6" s="335"/>
      <c r="T6" s="335"/>
    </row>
    <row r="7" spans="1:170" s="257" customFormat="1" hidden="1" x14ac:dyDescent="0.25">
      <c r="F7" s="335"/>
      <c r="G7" s="335"/>
      <c r="H7" s="335"/>
      <c r="I7" s="335"/>
      <c r="J7" s="335"/>
      <c r="K7" s="335"/>
      <c r="L7" s="335"/>
      <c r="M7" s="335"/>
      <c r="N7" s="335"/>
      <c r="O7" s="335"/>
      <c r="P7" s="335"/>
      <c r="Q7" s="335"/>
      <c r="R7" s="335"/>
      <c r="S7" s="335"/>
      <c r="T7" s="335"/>
    </row>
    <row r="8" spans="1:170" s="335" customFormat="1" x14ac:dyDescent="0.25"/>
    <row r="9" spans="1:170" s="335" customFormat="1" x14ac:dyDescent="0.25"/>
    <row r="10" spans="1:170" s="335" customFormat="1" ht="15.75" thickBot="1" x14ac:dyDescent="0.3"/>
    <row r="11" spans="1:170" ht="21.75" thickBot="1" x14ac:dyDescent="0.4">
      <c r="A11" s="337" t="s">
        <v>142</v>
      </c>
      <c r="B11" s="338" t="s">
        <v>162</v>
      </c>
      <c r="C11" s="338" t="s">
        <v>163</v>
      </c>
      <c r="D11" s="338" t="s">
        <v>164</v>
      </c>
      <c r="E11" s="339" t="s">
        <v>165</v>
      </c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257"/>
      <c r="AN11" s="257"/>
      <c r="AO11" s="257"/>
      <c r="AP11" s="257"/>
      <c r="AQ11" s="257"/>
      <c r="AR11" s="257"/>
      <c r="AS11" s="257"/>
      <c r="AT11" s="257"/>
      <c r="AU11" s="257"/>
      <c r="AV11" s="257"/>
      <c r="AW11" s="257"/>
      <c r="AX11" s="257"/>
      <c r="AY11" s="257"/>
      <c r="AZ11" s="257"/>
      <c r="BA11" s="257"/>
      <c r="BB11" s="257"/>
      <c r="BC11" s="257"/>
      <c r="BD11" s="257"/>
      <c r="BE11" s="257"/>
      <c r="BF11" s="257"/>
      <c r="BG11" s="257"/>
      <c r="BH11" s="257"/>
      <c r="BI11" s="257"/>
      <c r="BJ11" s="257"/>
      <c r="BK11" s="257"/>
      <c r="BL11" s="257"/>
      <c r="BM11" s="257"/>
      <c r="BN11" s="257"/>
      <c r="BO11" s="257"/>
      <c r="BP11" s="257"/>
      <c r="BQ11" s="257"/>
      <c r="BR11" s="257"/>
      <c r="BS11" s="257"/>
      <c r="BT11" s="257"/>
      <c r="BU11" s="257"/>
      <c r="BV11" s="257"/>
      <c r="BW11" s="257"/>
      <c r="BX11" s="257"/>
      <c r="BY11" s="257"/>
      <c r="BZ11" s="257"/>
      <c r="CA11" s="257"/>
      <c r="CB11" s="257"/>
      <c r="CC11" s="257"/>
      <c r="CD11" s="257"/>
      <c r="CE11" s="257"/>
      <c r="CF11" s="257"/>
      <c r="CG11" s="257"/>
      <c r="CH11" s="257"/>
      <c r="CI11" s="257"/>
      <c r="CJ11" s="257"/>
      <c r="CK11" s="257"/>
      <c r="CL11" s="257"/>
      <c r="CM11" s="257"/>
      <c r="CN11" s="257"/>
      <c r="CO11" s="257"/>
      <c r="CP11" s="257"/>
      <c r="CQ11" s="257"/>
      <c r="CR11" s="257"/>
      <c r="CS11" s="257"/>
      <c r="CT11" s="257"/>
      <c r="CU11" s="257"/>
      <c r="CV11" s="257"/>
      <c r="CW11" s="257"/>
      <c r="CX11" s="257"/>
      <c r="CY11" s="257"/>
      <c r="CZ11" s="257"/>
      <c r="DA11" s="257"/>
      <c r="DB11" s="257"/>
      <c r="DC11" s="257"/>
      <c r="DD11" s="257"/>
      <c r="DE11" s="257"/>
      <c r="DF11" s="257"/>
      <c r="DG11" s="257"/>
      <c r="DH11" s="257"/>
      <c r="DI11" s="257"/>
      <c r="DJ11" s="257"/>
      <c r="DK11" s="257"/>
      <c r="DL11" s="257"/>
      <c r="DM11" s="257"/>
      <c r="DN11" s="257"/>
      <c r="DO11" s="257"/>
      <c r="DP11" s="257"/>
      <c r="DQ11" s="257"/>
      <c r="DR11" s="257"/>
      <c r="DS11" s="257"/>
      <c r="DT11" s="257"/>
      <c r="DU11" s="257"/>
      <c r="DV11" s="257"/>
      <c r="DW11" s="257"/>
      <c r="DX11" s="257"/>
      <c r="DY11" s="257"/>
      <c r="DZ11" s="257"/>
      <c r="EA11" s="257"/>
      <c r="EB11" s="257"/>
      <c r="EC11" s="257"/>
      <c r="ED11" s="257"/>
      <c r="EE11" s="257"/>
      <c r="EF11" s="257"/>
      <c r="EG11" s="257"/>
      <c r="EH11" s="257"/>
      <c r="EI11" s="257"/>
      <c r="EJ11" s="257"/>
      <c r="EK11" s="257"/>
      <c r="EL11" s="257"/>
      <c r="EM11" s="257"/>
      <c r="EN11" s="257"/>
      <c r="EO11" s="257"/>
      <c r="EP11" s="257"/>
      <c r="EQ11" s="257"/>
      <c r="ER11" s="257"/>
      <c r="ES11" s="257"/>
      <c r="ET11" s="257"/>
      <c r="EU11" s="257"/>
      <c r="EV11" s="257"/>
      <c r="EW11" s="257"/>
      <c r="EX11" s="257"/>
      <c r="EY11" s="257"/>
      <c r="EZ11" s="257"/>
      <c r="FA11" s="257"/>
      <c r="FB11" s="257"/>
      <c r="FC11" s="257"/>
      <c r="FD11" s="257"/>
      <c r="FE11" s="257"/>
      <c r="FF11" s="257"/>
      <c r="FG11" s="257"/>
      <c r="FH11" s="257"/>
      <c r="FI11" s="257"/>
      <c r="FJ11" s="257"/>
      <c r="FK11" s="257"/>
      <c r="FL11" s="257"/>
      <c r="FM11" s="257"/>
      <c r="FN11" s="257"/>
    </row>
    <row r="12" spans="1:170" ht="21.75" thickBot="1" x14ac:dyDescent="0.4">
      <c r="A12" s="351" t="s">
        <v>173</v>
      </c>
      <c r="B12" s="351" t="s">
        <v>174</v>
      </c>
      <c r="C12" s="351" t="s">
        <v>175</v>
      </c>
      <c r="D12" s="351" t="s">
        <v>150</v>
      </c>
      <c r="E12" s="351">
        <v>113</v>
      </c>
      <c r="U12" s="257"/>
      <c r="V12" s="257"/>
      <c r="W12" s="257"/>
      <c r="X12" s="257"/>
      <c r="Y12" s="257"/>
      <c r="Z12" s="257"/>
      <c r="AA12" s="257"/>
      <c r="AB12" s="257"/>
      <c r="AC12" s="257"/>
      <c r="AD12" s="257"/>
      <c r="AE12" s="257"/>
      <c r="AF12" s="257"/>
      <c r="AG12" s="257"/>
      <c r="AH12" s="257"/>
      <c r="AI12" s="257"/>
      <c r="AJ12" s="257"/>
      <c r="AK12" s="257"/>
      <c r="AL12" s="257"/>
      <c r="AM12" s="257"/>
      <c r="AN12" s="257"/>
      <c r="AO12" s="257"/>
      <c r="AP12" s="257"/>
      <c r="AQ12" s="257"/>
      <c r="AR12" s="257"/>
      <c r="AS12" s="257"/>
      <c r="AT12" s="257"/>
      <c r="AU12" s="257"/>
      <c r="AV12" s="257"/>
      <c r="AW12" s="257"/>
      <c r="AX12" s="257"/>
      <c r="AY12" s="257"/>
      <c r="AZ12" s="257"/>
      <c r="BA12" s="257"/>
      <c r="BB12" s="257"/>
      <c r="BC12" s="257"/>
      <c r="BD12" s="257"/>
      <c r="BE12" s="257"/>
      <c r="BF12" s="257"/>
      <c r="BG12" s="257"/>
      <c r="BH12" s="257"/>
      <c r="BI12" s="257"/>
      <c r="BJ12" s="257"/>
      <c r="BK12" s="257"/>
      <c r="BL12" s="257"/>
      <c r="BM12" s="257"/>
      <c r="BN12" s="257"/>
      <c r="BO12" s="257"/>
      <c r="BP12" s="257"/>
      <c r="BQ12" s="257"/>
      <c r="BR12" s="257"/>
      <c r="BS12" s="257"/>
      <c r="BT12" s="257"/>
      <c r="BU12" s="257"/>
      <c r="BV12" s="257"/>
      <c r="BW12" s="257"/>
      <c r="BX12" s="257"/>
      <c r="BY12" s="257"/>
      <c r="BZ12" s="257"/>
      <c r="CA12" s="257"/>
      <c r="CB12" s="257"/>
      <c r="CC12" s="257"/>
      <c r="CD12" s="257"/>
      <c r="CE12" s="257"/>
      <c r="CF12" s="257"/>
      <c r="CG12" s="257"/>
      <c r="CH12" s="257"/>
      <c r="CI12" s="257"/>
      <c r="CJ12" s="257"/>
      <c r="CK12" s="257"/>
      <c r="CL12" s="257"/>
      <c r="CM12" s="257"/>
      <c r="CN12" s="257"/>
      <c r="CO12" s="257"/>
      <c r="CP12" s="257"/>
      <c r="CQ12" s="257"/>
      <c r="CR12" s="257"/>
      <c r="CS12" s="257"/>
      <c r="CT12" s="257"/>
      <c r="CU12" s="257"/>
      <c r="CV12" s="257"/>
      <c r="CW12" s="257"/>
      <c r="CX12" s="257"/>
      <c r="CY12" s="257"/>
      <c r="CZ12" s="257"/>
      <c r="DA12" s="257"/>
      <c r="DB12" s="257"/>
      <c r="DC12" s="257"/>
      <c r="DD12" s="257"/>
      <c r="DE12" s="257"/>
      <c r="DF12" s="257"/>
      <c r="DG12" s="257"/>
      <c r="DH12" s="257"/>
      <c r="DI12" s="257"/>
      <c r="DJ12" s="257"/>
      <c r="DK12" s="257"/>
      <c r="DL12" s="257"/>
      <c r="DM12" s="257"/>
      <c r="DN12" s="257"/>
      <c r="DO12" s="257"/>
      <c r="DP12" s="257"/>
      <c r="DQ12" s="257"/>
      <c r="DR12" s="257"/>
      <c r="DS12" s="257"/>
      <c r="DT12" s="257"/>
      <c r="DU12" s="257"/>
      <c r="DV12" s="257"/>
      <c r="DW12" s="257"/>
      <c r="DX12" s="257"/>
      <c r="DY12" s="257"/>
      <c r="DZ12" s="257"/>
      <c r="EA12" s="257"/>
      <c r="EB12" s="257"/>
      <c r="EC12" s="257"/>
      <c r="ED12" s="257"/>
      <c r="EE12" s="257"/>
      <c r="EF12" s="257"/>
      <c r="EG12" s="257"/>
      <c r="EH12" s="257"/>
      <c r="EI12" s="257"/>
      <c r="EJ12" s="257"/>
      <c r="EK12" s="257"/>
      <c r="EL12" s="257"/>
      <c r="EM12" s="257"/>
      <c r="EN12" s="257"/>
      <c r="EO12" s="257"/>
      <c r="EP12" s="257"/>
      <c r="EQ12" s="257"/>
      <c r="ER12" s="257"/>
      <c r="ES12" s="257"/>
      <c r="ET12" s="257"/>
      <c r="EU12" s="257"/>
      <c r="EV12" s="257"/>
      <c r="EW12" s="257"/>
      <c r="EX12" s="257"/>
      <c r="EY12" s="257"/>
      <c r="EZ12" s="257"/>
      <c r="FA12" s="257"/>
      <c r="FB12" s="257"/>
      <c r="FC12" s="257"/>
      <c r="FD12" s="257"/>
      <c r="FE12" s="257"/>
      <c r="FF12" s="257"/>
      <c r="FG12" s="257"/>
      <c r="FH12" s="257"/>
      <c r="FI12" s="257"/>
      <c r="FJ12" s="257"/>
      <c r="FK12" s="257"/>
      <c r="FL12" s="257"/>
      <c r="FM12" s="257"/>
      <c r="FN12" s="257"/>
    </row>
    <row r="13" spans="1:170" s="111" customFormat="1" ht="20.25" customHeight="1" thickBot="1" x14ac:dyDescent="0.4">
      <c r="A13" s="351" t="s">
        <v>181</v>
      </c>
      <c r="B13" s="351" t="s">
        <v>174</v>
      </c>
      <c r="C13" s="351" t="s">
        <v>175</v>
      </c>
      <c r="D13" s="351" t="s">
        <v>150</v>
      </c>
      <c r="E13" s="351">
        <v>114</v>
      </c>
      <c r="F13" s="335"/>
      <c r="G13" s="335"/>
      <c r="H13" s="335"/>
      <c r="I13" s="335"/>
      <c r="J13" s="335"/>
      <c r="K13" s="335"/>
      <c r="L13" s="335"/>
      <c r="M13" s="335"/>
      <c r="N13" s="335"/>
      <c r="O13" s="335"/>
      <c r="P13" s="335"/>
      <c r="Q13" s="335"/>
      <c r="R13" s="335"/>
      <c r="S13" s="335"/>
      <c r="T13" s="335"/>
      <c r="U13" s="257"/>
      <c r="V13" s="257"/>
      <c r="W13" s="257"/>
      <c r="X13" s="257"/>
      <c r="Y13" s="257"/>
      <c r="Z13" s="257"/>
      <c r="AA13" s="257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257"/>
      <c r="AN13" s="257"/>
      <c r="AO13" s="257"/>
      <c r="AP13" s="257"/>
      <c r="AQ13" s="257"/>
      <c r="AR13" s="257"/>
      <c r="AS13" s="257"/>
      <c r="AT13" s="257"/>
      <c r="AU13" s="257"/>
      <c r="AV13" s="257"/>
      <c r="AW13" s="257"/>
      <c r="AX13" s="257"/>
      <c r="AY13" s="257"/>
      <c r="AZ13" s="257"/>
      <c r="BA13" s="257"/>
      <c r="BB13" s="257"/>
      <c r="BC13" s="257"/>
      <c r="BD13" s="257"/>
      <c r="BE13" s="257"/>
      <c r="BF13" s="257"/>
      <c r="BG13" s="257"/>
      <c r="BH13" s="257"/>
      <c r="BI13" s="257"/>
      <c r="BJ13" s="257"/>
      <c r="BK13" s="257"/>
      <c r="BL13" s="257"/>
      <c r="BM13" s="257"/>
      <c r="BN13" s="257"/>
      <c r="BO13" s="257"/>
      <c r="BP13" s="257"/>
      <c r="BQ13" s="257"/>
      <c r="BR13" s="257"/>
      <c r="BS13" s="257"/>
      <c r="BT13" s="257"/>
      <c r="BU13" s="257"/>
      <c r="BV13" s="257"/>
      <c r="BW13" s="257"/>
      <c r="BX13" s="257"/>
      <c r="BY13" s="257"/>
      <c r="BZ13" s="257"/>
      <c r="CA13" s="257"/>
      <c r="CB13" s="257"/>
      <c r="CC13" s="257"/>
      <c r="CD13" s="257"/>
      <c r="CE13" s="257"/>
      <c r="CF13" s="257"/>
      <c r="CG13" s="257"/>
      <c r="CH13" s="257"/>
      <c r="CI13" s="257"/>
      <c r="CJ13" s="257"/>
      <c r="CK13" s="257"/>
      <c r="CL13" s="257"/>
      <c r="CM13" s="257"/>
      <c r="CN13" s="257"/>
      <c r="CO13" s="257"/>
      <c r="CP13" s="257"/>
      <c r="CQ13" s="257"/>
      <c r="CR13" s="257"/>
      <c r="CS13" s="257"/>
      <c r="CT13" s="257"/>
      <c r="CU13" s="257"/>
      <c r="CV13" s="257"/>
      <c r="CW13" s="257"/>
      <c r="CX13" s="257"/>
      <c r="CY13" s="257"/>
      <c r="CZ13" s="257"/>
      <c r="DA13" s="257"/>
      <c r="DB13" s="257"/>
      <c r="DC13" s="257"/>
      <c r="DD13" s="257"/>
      <c r="DE13" s="257"/>
      <c r="DF13" s="257"/>
      <c r="DG13" s="257"/>
      <c r="DH13" s="257"/>
      <c r="DI13" s="257"/>
      <c r="DJ13" s="257"/>
      <c r="DK13" s="257"/>
      <c r="DL13" s="257"/>
      <c r="DM13" s="257"/>
      <c r="DN13" s="257"/>
      <c r="DO13" s="257"/>
      <c r="DP13" s="257"/>
      <c r="DQ13" s="257"/>
      <c r="DR13" s="257"/>
      <c r="DS13" s="257"/>
      <c r="DT13" s="257"/>
      <c r="DU13" s="257"/>
      <c r="DV13" s="257"/>
      <c r="DW13" s="257"/>
      <c r="DX13" s="257"/>
      <c r="DY13" s="257"/>
      <c r="DZ13" s="257"/>
      <c r="EA13" s="257"/>
      <c r="EB13" s="257"/>
      <c r="EC13" s="257"/>
      <c r="ED13" s="257"/>
      <c r="EE13" s="257"/>
      <c r="EF13" s="257"/>
      <c r="EG13" s="257"/>
      <c r="EH13" s="257"/>
      <c r="EI13" s="257"/>
      <c r="EJ13" s="257"/>
      <c r="EK13" s="257"/>
      <c r="EL13" s="257"/>
      <c r="EM13" s="257"/>
      <c r="EN13" s="257"/>
      <c r="EO13" s="257"/>
      <c r="EP13" s="257"/>
      <c r="EQ13" s="257"/>
      <c r="ER13" s="257"/>
      <c r="ES13" s="257"/>
      <c r="ET13" s="257"/>
      <c r="EU13" s="257"/>
      <c r="EV13" s="257"/>
      <c r="EW13" s="257"/>
      <c r="EX13" s="257"/>
      <c r="EY13" s="257"/>
      <c r="EZ13" s="257"/>
      <c r="FA13" s="257"/>
      <c r="FB13" s="257"/>
      <c r="FC13" s="257"/>
      <c r="FD13" s="257"/>
      <c r="FE13" s="257"/>
      <c r="FF13" s="257"/>
      <c r="FG13" s="257"/>
      <c r="FH13" s="257"/>
      <c r="FI13" s="257"/>
      <c r="FJ13" s="257"/>
      <c r="FK13" s="257"/>
      <c r="FL13" s="257"/>
      <c r="FM13" s="257"/>
      <c r="FN13" s="257"/>
    </row>
    <row r="14" spans="1:170" ht="19.5" customHeight="1" thickBot="1" x14ac:dyDescent="0.4">
      <c r="A14" s="351" t="s">
        <v>182</v>
      </c>
      <c r="B14" s="351" t="s">
        <v>174</v>
      </c>
      <c r="C14" s="351" t="s">
        <v>175</v>
      </c>
      <c r="D14" s="351" t="s">
        <v>150</v>
      </c>
      <c r="E14" s="351">
        <v>115</v>
      </c>
      <c r="U14" s="257"/>
      <c r="V14" s="257"/>
      <c r="W14" s="257"/>
      <c r="X14" s="257"/>
      <c r="Y14" s="257"/>
      <c r="Z14" s="257"/>
      <c r="AA14" s="257"/>
      <c r="AB14" s="257"/>
      <c r="AC14" s="257"/>
      <c r="AD14" s="257"/>
      <c r="AE14" s="257"/>
      <c r="AF14" s="257"/>
      <c r="AG14" s="257"/>
      <c r="AH14" s="257"/>
      <c r="AI14" s="257"/>
      <c r="AJ14" s="257"/>
      <c r="AK14" s="257"/>
      <c r="AL14" s="257"/>
      <c r="AM14" s="257"/>
      <c r="AN14" s="257"/>
      <c r="AO14" s="257"/>
      <c r="AP14" s="257"/>
      <c r="AQ14" s="257"/>
      <c r="AR14" s="257"/>
      <c r="AS14" s="257"/>
      <c r="AT14" s="257"/>
      <c r="AU14" s="257"/>
      <c r="AV14" s="257"/>
      <c r="AW14" s="257"/>
      <c r="AX14" s="257"/>
      <c r="AY14" s="257"/>
      <c r="AZ14" s="257"/>
      <c r="BA14" s="257"/>
      <c r="BB14" s="257"/>
      <c r="BC14" s="257"/>
      <c r="BD14" s="257"/>
      <c r="BE14" s="257"/>
      <c r="BF14" s="257"/>
      <c r="BG14" s="257"/>
      <c r="BH14" s="257"/>
      <c r="BI14" s="257"/>
      <c r="BJ14" s="257"/>
      <c r="BK14" s="257"/>
      <c r="BL14" s="257"/>
      <c r="BM14" s="257"/>
      <c r="BN14" s="257"/>
      <c r="BO14" s="257"/>
      <c r="BP14" s="257"/>
      <c r="BQ14" s="257"/>
      <c r="BR14" s="257"/>
      <c r="BS14" s="257"/>
      <c r="BT14" s="257"/>
      <c r="BU14" s="257"/>
      <c r="BV14" s="257"/>
      <c r="BW14" s="257"/>
      <c r="BX14" s="257"/>
      <c r="BY14" s="257"/>
      <c r="BZ14" s="257"/>
      <c r="CA14" s="257"/>
      <c r="CB14" s="257"/>
      <c r="CC14" s="257"/>
      <c r="CD14" s="257"/>
      <c r="CE14" s="257"/>
      <c r="CF14" s="257"/>
      <c r="CG14" s="257"/>
      <c r="CH14" s="257"/>
      <c r="CI14" s="257"/>
      <c r="CJ14" s="257"/>
      <c r="CK14" s="257"/>
      <c r="CL14" s="257"/>
      <c r="CM14" s="257"/>
      <c r="CN14" s="257"/>
      <c r="CO14" s="257"/>
      <c r="CP14" s="257"/>
      <c r="CQ14" s="257"/>
      <c r="CR14" s="257"/>
      <c r="CS14" s="257"/>
      <c r="CT14" s="257"/>
      <c r="CU14" s="257"/>
      <c r="CV14" s="257"/>
      <c r="CW14" s="257"/>
      <c r="CX14" s="257"/>
      <c r="CY14" s="257"/>
      <c r="CZ14" s="257"/>
      <c r="DA14" s="257"/>
      <c r="DB14" s="257"/>
      <c r="DC14" s="257"/>
      <c r="DD14" s="257"/>
      <c r="DE14" s="257"/>
      <c r="DF14" s="257"/>
      <c r="DG14" s="257"/>
      <c r="DH14" s="257"/>
      <c r="DI14" s="257"/>
      <c r="DJ14" s="257"/>
      <c r="DK14" s="257"/>
      <c r="DL14" s="257"/>
      <c r="DM14" s="257"/>
      <c r="DN14" s="257"/>
      <c r="DO14" s="257"/>
      <c r="DP14" s="257"/>
      <c r="DQ14" s="257"/>
      <c r="DR14" s="257"/>
      <c r="DS14" s="257"/>
      <c r="DT14" s="257"/>
      <c r="DU14" s="257"/>
      <c r="DV14" s="257"/>
      <c r="DW14" s="257"/>
      <c r="DX14" s="257"/>
      <c r="DY14" s="257"/>
      <c r="DZ14" s="257"/>
      <c r="EA14" s="257"/>
      <c r="EB14" s="257"/>
      <c r="EC14" s="257"/>
      <c r="ED14" s="257"/>
      <c r="EE14" s="257"/>
      <c r="EF14" s="257"/>
      <c r="EG14" s="257"/>
      <c r="EH14" s="257"/>
      <c r="EI14" s="257"/>
      <c r="EJ14" s="257"/>
      <c r="EK14" s="257"/>
      <c r="EL14" s="257"/>
      <c r="EM14" s="257"/>
      <c r="EN14" s="257"/>
      <c r="EO14" s="257"/>
      <c r="EP14" s="257"/>
      <c r="EQ14" s="257"/>
      <c r="ER14" s="257"/>
      <c r="ES14" s="257"/>
      <c r="ET14" s="257"/>
      <c r="EU14" s="257"/>
      <c r="EV14" s="257"/>
      <c r="EW14" s="257"/>
      <c r="EX14" s="257"/>
      <c r="EY14" s="257"/>
      <c r="EZ14" s="257"/>
      <c r="FA14" s="257"/>
      <c r="FB14" s="257"/>
      <c r="FC14" s="257"/>
      <c r="FD14" s="257"/>
      <c r="FE14" s="257"/>
      <c r="FF14" s="257"/>
      <c r="FG14" s="257"/>
      <c r="FH14" s="257"/>
      <c r="FI14" s="257"/>
      <c r="FJ14" s="257"/>
      <c r="FK14" s="257"/>
      <c r="FL14" s="257"/>
      <c r="FM14" s="257"/>
      <c r="FN14" s="257"/>
    </row>
    <row r="15" spans="1:170" s="111" customFormat="1" ht="19.5" customHeight="1" thickBot="1" x14ac:dyDescent="0.4">
      <c r="A15" s="351" t="s">
        <v>183</v>
      </c>
      <c r="B15" s="351" t="s">
        <v>174</v>
      </c>
      <c r="C15" s="351" t="s">
        <v>175</v>
      </c>
      <c r="D15" s="351" t="s">
        <v>150</v>
      </c>
      <c r="E15" s="351">
        <v>116</v>
      </c>
      <c r="F15" s="335"/>
      <c r="G15" s="335"/>
      <c r="H15" s="335"/>
      <c r="I15" s="335"/>
      <c r="J15" s="335"/>
      <c r="K15" s="335"/>
      <c r="L15" s="335"/>
      <c r="M15" s="335"/>
      <c r="N15" s="335"/>
      <c r="O15" s="335"/>
      <c r="P15" s="335"/>
      <c r="Q15" s="335"/>
      <c r="R15" s="335"/>
      <c r="S15" s="335"/>
      <c r="T15" s="335"/>
      <c r="U15" s="257"/>
      <c r="V15" s="257"/>
      <c r="W15" s="257"/>
      <c r="X15" s="257"/>
      <c r="Y15" s="257"/>
      <c r="Z15" s="257"/>
      <c r="AA15" s="257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257"/>
      <c r="AN15" s="257"/>
      <c r="AO15" s="257"/>
      <c r="AP15" s="257"/>
      <c r="AQ15" s="257"/>
      <c r="AR15" s="257"/>
      <c r="AS15" s="257"/>
      <c r="AT15" s="257"/>
      <c r="AU15" s="257"/>
      <c r="AV15" s="257"/>
      <c r="AW15" s="257"/>
      <c r="AX15" s="257"/>
      <c r="AY15" s="257"/>
      <c r="AZ15" s="257"/>
      <c r="BA15" s="257"/>
      <c r="BB15" s="257"/>
      <c r="BC15" s="257"/>
      <c r="BD15" s="257"/>
      <c r="BE15" s="257"/>
      <c r="BF15" s="257"/>
      <c r="BG15" s="257"/>
      <c r="BH15" s="257"/>
      <c r="BI15" s="257"/>
      <c r="BJ15" s="257"/>
      <c r="BK15" s="257"/>
      <c r="BL15" s="257"/>
      <c r="BM15" s="257"/>
      <c r="BN15" s="257"/>
      <c r="BO15" s="257"/>
      <c r="BP15" s="257"/>
      <c r="BQ15" s="257"/>
      <c r="BR15" s="257"/>
      <c r="BS15" s="257"/>
      <c r="BT15" s="257"/>
      <c r="BU15" s="257"/>
      <c r="BV15" s="257"/>
      <c r="BW15" s="257"/>
      <c r="BX15" s="257"/>
      <c r="BY15" s="257"/>
      <c r="BZ15" s="257"/>
      <c r="CA15" s="257"/>
      <c r="CB15" s="257"/>
      <c r="CC15" s="257"/>
      <c r="CD15" s="257"/>
      <c r="CE15" s="257"/>
      <c r="CF15" s="257"/>
      <c r="CG15" s="257"/>
      <c r="CH15" s="257"/>
      <c r="CI15" s="257"/>
      <c r="CJ15" s="257"/>
      <c r="CK15" s="257"/>
      <c r="CL15" s="257"/>
      <c r="CM15" s="257"/>
      <c r="CN15" s="257"/>
      <c r="CO15" s="257"/>
      <c r="CP15" s="257"/>
      <c r="CQ15" s="257"/>
      <c r="CR15" s="257"/>
      <c r="CS15" s="257"/>
      <c r="CT15" s="257"/>
      <c r="CU15" s="257"/>
      <c r="CV15" s="257"/>
      <c r="CW15" s="257"/>
      <c r="CX15" s="257"/>
      <c r="CY15" s="257"/>
      <c r="CZ15" s="257"/>
      <c r="DA15" s="257"/>
      <c r="DB15" s="257"/>
      <c r="DC15" s="257"/>
      <c r="DD15" s="257"/>
      <c r="DE15" s="257"/>
      <c r="DF15" s="257"/>
      <c r="DG15" s="257"/>
      <c r="DH15" s="257"/>
      <c r="DI15" s="257"/>
      <c r="DJ15" s="257"/>
      <c r="DK15" s="257"/>
      <c r="DL15" s="257"/>
      <c r="DM15" s="257"/>
      <c r="DN15" s="257"/>
      <c r="DO15" s="257"/>
      <c r="DP15" s="257"/>
      <c r="DQ15" s="257"/>
      <c r="DR15" s="257"/>
      <c r="DS15" s="257"/>
      <c r="DT15" s="257"/>
      <c r="DU15" s="257"/>
      <c r="DV15" s="257"/>
      <c r="DW15" s="257"/>
      <c r="DX15" s="257"/>
      <c r="DY15" s="257"/>
      <c r="DZ15" s="257"/>
      <c r="EA15" s="257"/>
      <c r="EB15" s="257"/>
      <c r="EC15" s="257"/>
      <c r="ED15" s="257"/>
      <c r="EE15" s="257"/>
      <c r="EF15" s="257"/>
      <c r="EG15" s="257"/>
      <c r="EH15" s="257"/>
      <c r="EI15" s="257"/>
      <c r="EJ15" s="257"/>
      <c r="EK15" s="257"/>
      <c r="EL15" s="257"/>
      <c r="EM15" s="257"/>
      <c r="EN15" s="257"/>
      <c r="EO15" s="257"/>
      <c r="EP15" s="257"/>
      <c r="EQ15" s="257"/>
      <c r="ER15" s="257"/>
      <c r="ES15" s="257"/>
      <c r="ET15" s="257"/>
      <c r="EU15" s="257"/>
      <c r="EV15" s="257"/>
      <c r="EW15" s="257"/>
      <c r="EX15" s="257"/>
      <c r="EY15" s="257"/>
      <c r="EZ15" s="257"/>
      <c r="FA15" s="257"/>
      <c r="FB15" s="257"/>
      <c r="FC15" s="257"/>
      <c r="FD15" s="257"/>
      <c r="FE15" s="257"/>
      <c r="FF15" s="257"/>
      <c r="FG15" s="257"/>
      <c r="FH15" s="257"/>
      <c r="FI15" s="257"/>
      <c r="FJ15" s="257"/>
      <c r="FK15" s="257"/>
      <c r="FL15" s="257"/>
      <c r="FM15" s="257"/>
      <c r="FN15" s="257"/>
    </row>
    <row r="16" spans="1:170" ht="19.5" customHeight="1" thickBot="1" x14ac:dyDescent="0.4">
      <c r="A16" s="351"/>
      <c r="B16" s="351"/>
      <c r="C16" s="351"/>
      <c r="D16" s="351"/>
      <c r="E16" s="351"/>
      <c r="U16" s="257"/>
      <c r="V16" s="257"/>
      <c r="W16" s="257"/>
      <c r="X16" s="257"/>
      <c r="Y16" s="257"/>
      <c r="Z16" s="257"/>
      <c r="AA16" s="257"/>
      <c r="AB16" s="257"/>
      <c r="AC16" s="257"/>
      <c r="AD16" s="257"/>
      <c r="AE16" s="257"/>
      <c r="AF16" s="257"/>
      <c r="AG16" s="257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7"/>
      <c r="BG16" s="257"/>
      <c r="BH16" s="257"/>
      <c r="BI16" s="257"/>
      <c r="BJ16" s="257"/>
      <c r="BK16" s="257"/>
      <c r="BL16" s="257"/>
      <c r="BM16" s="257"/>
      <c r="BN16" s="257"/>
      <c r="BO16" s="257"/>
      <c r="BP16" s="257"/>
      <c r="BQ16" s="257"/>
      <c r="BR16" s="257"/>
      <c r="BS16" s="257"/>
      <c r="BT16" s="257"/>
      <c r="BU16" s="257"/>
      <c r="BV16" s="257"/>
      <c r="BW16" s="257"/>
      <c r="BX16" s="257"/>
      <c r="BY16" s="257"/>
      <c r="BZ16" s="257"/>
      <c r="CA16" s="257"/>
      <c r="CB16" s="257"/>
      <c r="CC16" s="257"/>
      <c r="CD16" s="257"/>
      <c r="CE16" s="257"/>
      <c r="CF16" s="257"/>
      <c r="CG16" s="257"/>
      <c r="CH16" s="257"/>
      <c r="CI16" s="257"/>
      <c r="CJ16" s="257"/>
      <c r="CK16" s="257"/>
      <c r="CL16" s="257"/>
      <c r="CM16" s="257"/>
      <c r="CN16" s="257"/>
      <c r="CO16" s="257"/>
      <c r="CP16" s="257"/>
      <c r="CQ16" s="257"/>
      <c r="CR16" s="257"/>
      <c r="CS16" s="257"/>
      <c r="CT16" s="257"/>
      <c r="CU16" s="257"/>
      <c r="CV16" s="257"/>
      <c r="CW16" s="257"/>
      <c r="CX16" s="257"/>
      <c r="CY16" s="257"/>
      <c r="CZ16" s="257"/>
      <c r="DA16" s="257"/>
      <c r="DB16" s="257"/>
      <c r="DC16" s="257"/>
      <c r="DD16" s="257"/>
      <c r="DE16" s="257"/>
      <c r="DF16" s="257"/>
      <c r="DG16" s="257"/>
      <c r="DH16" s="257"/>
      <c r="DI16" s="257"/>
      <c r="DJ16" s="257"/>
      <c r="DK16" s="257"/>
      <c r="DL16" s="257"/>
      <c r="DM16" s="257"/>
      <c r="DN16" s="257"/>
      <c r="DO16" s="257"/>
      <c r="DP16" s="257"/>
      <c r="DQ16" s="257"/>
      <c r="DR16" s="257"/>
      <c r="DS16" s="257"/>
      <c r="DT16" s="257"/>
      <c r="DU16" s="257"/>
      <c r="DV16" s="257"/>
      <c r="DW16" s="257"/>
      <c r="DX16" s="257"/>
      <c r="DY16" s="257"/>
      <c r="DZ16" s="257"/>
      <c r="EA16" s="257"/>
      <c r="EB16" s="257"/>
      <c r="EC16" s="257"/>
      <c r="ED16" s="257"/>
      <c r="EE16" s="257"/>
      <c r="EF16" s="257"/>
      <c r="EG16" s="257"/>
      <c r="EH16" s="257"/>
      <c r="EI16" s="257"/>
      <c r="EJ16" s="257"/>
      <c r="EK16" s="257"/>
      <c r="EL16" s="257"/>
      <c r="EM16" s="257"/>
      <c r="EN16" s="257"/>
      <c r="EO16" s="257"/>
      <c r="EP16" s="257"/>
      <c r="EQ16" s="257"/>
      <c r="ER16" s="257"/>
      <c r="ES16" s="257"/>
      <c r="ET16" s="257"/>
      <c r="EU16" s="257"/>
      <c r="EV16" s="257"/>
      <c r="EW16" s="257"/>
      <c r="EX16" s="257"/>
      <c r="EY16" s="257"/>
      <c r="EZ16" s="257"/>
      <c r="FA16" s="257"/>
      <c r="FB16" s="257"/>
      <c r="FC16" s="257"/>
      <c r="FD16" s="257"/>
      <c r="FE16" s="257"/>
      <c r="FF16" s="257"/>
      <c r="FG16" s="257"/>
      <c r="FH16" s="257"/>
      <c r="FI16" s="257"/>
      <c r="FJ16" s="257"/>
      <c r="FK16" s="257"/>
      <c r="FL16" s="257"/>
      <c r="FM16" s="257"/>
      <c r="FN16" s="257"/>
    </row>
    <row r="17" spans="1:170" s="111" customFormat="1" ht="19.5" customHeight="1" thickBot="1" x14ac:dyDescent="0.4">
      <c r="A17" s="351"/>
      <c r="B17" s="351"/>
      <c r="C17" s="351"/>
      <c r="D17" s="351"/>
      <c r="E17" s="351"/>
      <c r="F17" s="335"/>
      <c r="G17" s="335"/>
      <c r="H17" s="335"/>
      <c r="I17" s="335"/>
      <c r="J17" s="335"/>
      <c r="K17" s="335"/>
      <c r="L17" s="335"/>
      <c r="M17" s="335"/>
      <c r="N17" s="335"/>
      <c r="O17" s="335"/>
      <c r="P17" s="335"/>
      <c r="Q17" s="335"/>
      <c r="R17" s="335"/>
      <c r="S17" s="335"/>
      <c r="T17" s="335"/>
      <c r="U17" s="257"/>
      <c r="V17" s="257"/>
      <c r="W17" s="257"/>
      <c r="X17" s="257"/>
      <c r="Y17" s="257"/>
      <c r="Z17" s="257"/>
      <c r="AA17" s="257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  <c r="AR17" s="257"/>
      <c r="AS17" s="257"/>
      <c r="AT17" s="257"/>
      <c r="AU17" s="257"/>
      <c r="AV17" s="257"/>
      <c r="AW17" s="257"/>
      <c r="AX17" s="257"/>
      <c r="AY17" s="257"/>
      <c r="AZ17" s="257"/>
      <c r="BA17" s="257"/>
      <c r="BB17" s="257"/>
      <c r="BC17" s="257"/>
      <c r="BD17" s="257"/>
      <c r="BE17" s="257"/>
      <c r="BF17" s="257"/>
      <c r="BG17" s="257"/>
      <c r="BH17" s="257"/>
      <c r="BI17" s="257"/>
      <c r="BJ17" s="257"/>
      <c r="BK17" s="257"/>
      <c r="BL17" s="257"/>
      <c r="BM17" s="257"/>
      <c r="BN17" s="257"/>
      <c r="BO17" s="257"/>
      <c r="BP17" s="257"/>
      <c r="BQ17" s="257"/>
      <c r="BR17" s="257"/>
      <c r="BS17" s="257"/>
      <c r="BT17" s="257"/>
      <c r="BU17" s="257"/>
      <c r="BV17" s="257"/>
      <c r="BW17" s="257"/>
      <c r="BX17" s="257"/>
      <c r="BY17" s="257"/>
      <c r="BZ17" s="257"/>
      <c r="CA17" s="257"/>
      <c r="CB17" s="257"/>
      <c r="CC17" s="257"/>
      <c r="CD17" s="257"/>
      <c r="CE17" s="257"/>
      <c r="CF17" s="257"/>
      <c r="CG17" s="257"/>
      <c r="CH17" s="257"/>
      <c r="CI17" s="257"/>
      <c r="CJ17" s="257"/>
      <c r="CK17" s="257"/>
      <c r="CL17" s="257"/>
      <c r="CM17" s="257"/>
      <c r="CN17" s="257"/>
      <c r="CO17" s="257"/>
      <c r="CP17" s="257"/>
      <c r="CQ17" s="257"/>
      <c r="CR17" s="257"/>
      <c r="CS17" s="257"/>
      <c r="CT17" s="257"/>
      <c r="CU17" s="257"/>
      <c r="CV17" s="257"/>
      <c r="CW17" s="257"/>
      <c r="CX17" s="257"/>
      <c r="CY17" s="257"/>
      <c r="CZ17" s="257"/>
      <c r="DA17" s="257"/>
      <c r="DB17" s="257"/>
      <c r="DC17" s="257"/>
      <c r="DD17" s="257"/>
      <c r="DE17" s="257"/>
      <c r="DF17" s="257"/>
      <c r="DG17" s="257"/>
      <c r="DH17" s="257"/>
      <c r="DI17" s="257"/>
      <c r="DJ17" s="257"/>
      <c r="DK17" s="257"/>
      <c r="DL17" s="257"/>
      <c r="DM17" s="257"/>
      <c r="DN17" s="257"/>
      <c r="DO17" s="257"/>
      <c r="DP17" s="257"/>
      <c r="DQ17" s="257"/>
      <c r="DR17" s="257"/>
      <c r="DS17" s="257"/>
      <c r="DT17" s="257"/>
      <c r="DU17" s="257"/>
      <c r="DV17" s="257"/>
      <c r="DW17" s="257"/>
      <c r="DX17" s="257"/>
      <c r="DY17" s="257"/>
      <c r="DZ17" s="257"/>
      <c r="EA17" s="257"/>
      <c r="EB17" s="257"/>
      <c r="EC17" s="257"/>
      <c r="ED17" s="257"/>
      <c r="EE17" s="257"/>
      <c r="EF17" s="257"/>
      <c r="EG17" s="257"/>
      <c r="EH17" s="257"/>
      <c r="EI17" s="257"/>
      <c r="EJ17" s="257"/>
      <c r="EK17" s="257"/>
      <c r="EL17" s="257"/>
      <c r="EM17" s="257"/>
      <c r="EN17" s="257"/>
      <c r="EO17" s="257"/>
      <c r="EP17" s="257"/>
      <c r="EQ17" s="257"/>
      <c r="ER17" s="257"/>
      <c r="ES17" s="257"/>
      <c r="ET17" s="257"/>
      <c r="EU17" s="257"/>
      <c r="EV17" s="257"/>
      <c r="EW17" s="257"/>
      <c r="EX17" s="257"/>
      <c r="EY17" s="257"/>
      <c r="EZ17" s="257"/>
      <c r="FA17" s="257"/>
      <c r="FB17" s="257"/>
      <c r="FC17" s="257"/>
      <c r="FD17" s="257"/>
      <c r="FE17" s="257"/>
      <c r="FF17" s="257"/>
      <c r="FG17" s="257"/>
      <c r="FH17" s="257"/>
      <c r="FI17" s="257"/>
      <c r="FJ17" s="257"/>
      <c r="FK17" s="257"/>
      <c r="FL17" s="257"/>
      <c r="FM17" s="257"/>
      <c r="FN17" s="257"/>
    </row>
    <row r="18" spans="1:170" ht="19.5" customHeight="1" thickBot="1" x14ac:dyDescent="0.4">
      <c r="A18" s="351"/>
      <c r="B18" s="351"/>
      <c r="C18" s="351"/>
      <c r="D18" s="351"/>
      <c r="E18" s="351"/>
      <c r="U18" s="257"/>
      <c r="V18" s="257"/>
      <c r="W18" s="257"/>
      <c r="X18" s="257"/>
      <c r="Y18" s="257"/>
      <c r="Z18" s="257"/>
      <c r="AA18" s="257"/>
      <c r="AB18" s="257"/>
      <c r="AC18" s="257"/>
      <c r="AD18" s="257"/>
      <c r="AE18" s="257"/>
      <c r="AF18" s="257"/>
      <c r="AG18" s="257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  <c r="AR18" s="257"/>
      <c r="AS18" s="257"/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7"/>
      <c r="BE18" s="257"/>
      <c r="BF18" s="257"/>
      <c r="BG18" s="257"/>
      <c r="BH18" s="257"/>
      <c r="BI18" s="257"/>
      <c r="BJ18" s="257"/>
      <c r="BK18" s="257"/>
      <c r="BL18" s="257"/>
      <c r="BM18" s="257"/>
      <c r="BN18" s="257"/>
      <c r="BO18" s="257"/>
      <c r="BP18" s="257"/>
      <c r="BQ18" s="257"/>
      <c r="BR18" s="257"/>
      <c r="BS18" s="257"/>
      <c r="BT18" s="257"/>
      <c r="BU18" s="257"/>
      <c r="BV18" s="257"/>
      <c r="BW18" s="257"/>
      <c r="BX18" s="257"/>
      <c r="BY18" s="257"/>
      <c r="BZ18" s="257"/>
      <c r="CA18" s="257"/>
      <c r="CB18" s="257"/>
      <c r="CC18" s="257"/>
      <c r="CD18" s="257"/>
      <c r="CE18" s="257"/>
      <c r="CF18" s="257"/>
      <c r="CG18" s="257"/>
      <c r="CH18" s="257"/>
      <c r="CI18" s="257"/>
      <c r="CJ18" s="257"/>
      <c r="CK18" s="257"/>
      <c r="CL18" s="257"/>
      <c r="CM18" s="257"/>
      <c r="CN18" s="257"/>
      <c r="CO18" s="257"/>
      <c r="CP18" s="257"/>
      <c r="CQ18" s="257"/>
      <c r="CR18" s="257"/>
      <c r="CS18" s="257"/>
      <c r="CT18" s="257"/>
      <c r="CU18" s="257"/>
      <c r="CV18" s="257"/>
      <c r="CW18" s="257"/>
      <c r="CX18" s="257"/>
      <c r="CY18" s="257"/>
      <c r="CZ18" s="257"/>
      <c r="DA18" s="257"/>
      <c r="DB18" s="257"/>
      <c r="DC18" s="257"/>
      <c r="DD18" s="257"/>
      <c r="DE18" s="257"/>
      <c r="DF18" s="257"/>
      <c r="DG18" s="257"/>
      <c r="DH18" s="257"/>
      <c r="DI18" s="257"/>
      <c r="DJ18" s="257"/>
      <c r="DK18" s="257"/>
      <c r="DL18" s="257"/>
      <c r="DM18" s="257"/>
      <c r="DN18" s="257"/>
      <c r="DO18" s="257"/>
      <c r="DP18" s="257"/>
      <c r="DQ18" s="257"/>
      <c r="DR18" s="257"/>
      <c r="DS18" s="257"/>
      <c r="DT18" s="257"/>
      <c r="DU18" s="257"/>
      <c r="DV18" s="257"/>
      <c r="DW18" s="257"/>
      <c r="DX18" s="257"/>
      <c r="DY18" s="257"/>
      <c r="DZ18" s="257"/>
      <c r="EA18" s="257"/>
      <c r="EB18" s="257"/>
      <c r="EC18" s="257"/>
      <c r="ED18" s="257"/>
      <c r="EE18" s="257"/>
      <c r="EF18" s="257"/>
      <c r="EG18" s="257"/>
      <c r="EH18" s="257"/>
      <c r="EI18" s="257"/>
      <c r="EJ18" s="257"/>
      <c r="EK18" s="257"/>
      <c r="EL18" s="257"/>
      <c r="EM18" s="257"/>
      <c r="EN18" s="257"/>
      <c r="EO18" s="257"/>
      <c r="EP18" s="257"/>
      <c r="EQ18" s="257"/>
      <c r="ER18" s="257"/>
      <c r="ES18" s="257"/>
      <c r="ET18" s="257"/>
      <c r="EU18" s="257"/>
      <c r="EV18" s="257"/>
      <c r="EW18" s="257"/>
      <c r="EX18" s="257"/>
      <c r="EY18" s="257"/>
      <c r="EZ18" s="257"/>
      <c r="FA18" s="257"/>
      <c r="FB18" s="257"/>
      <c r="FC18" s="257"/>
      <c r="FD18" s="257"/>
      <c r="FE18" s="257"/>
      <c r="FF18" s="257"/>
      <c r="FG18" s="257"/>
      <c r="FH18" s="257"/>
      <c r="FI18" s="257"/>
      <c r="FJ18" s="257"/>
      <c r="FK18" s="257"/>
      <c r="FL18" s="257"/>
      <c r="FM18" s="257"/>
      <c r="FN18" s="257"/>
    </row>
    <row r="19" spans="1:170" s="111" customFormat="1" ht="19.5" customHeight="1" thickBot="1" x14ac:dyDescent="0.4">
      <c r="A19" s="351"/>
      <c r="B19" s="351"/>
      <c r="C19" s="351"/>
      <c r="D19" s="351"/>
      <c r="E19" s="351"/>
      <c r="F19" s="335"/>
      <c r="G19" s="335"/>
      <c r="H19" s="335"/>
      <c r="I19" s="335"/>
      <c r="J19" s="335"/>
      <c r="K19" s="335"/>
      <c r="L19" s="335"/>
      <c r="M19" s="335"/>
      <c r="N19" s="335"/>
      <c r="O19" s="335"/>
      <c r="P19" s="335"/>
      <c r="Q19" s="335"/>
      <c r="R19" s="335"/>
      <c r="S19" s="335"/>
      <c r="T19" s="335"/>
      <c r="U19" s="257"/>
      <c r="V19" s="257"/>
      <c r="W19" s="257"/>
      <c r="X19" s="257"/>
      <c r="Y19" s="257"/>
      <c r="Z19" s="257"/>
      <c r="AA19" s="257"/>
      <c r="AB19" s="257"/>
      <c r="AC19" s="257"/>
      <c r="AD19" s="257"/>
      <c r="AE19" s="257"/>
      <c r="AF19" s="257"/>
      <c r="AG19" s="257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7"/>
      <c r="BE19" s="257"/>
      <c r="BF19" s="257"/>
      <c r="BG19" s="257"/>
      <c r="BH19" s="257"/>
      <c r="BI19" s="257"/>
      <c r="BJ19" s="257"/>
      <c r="BK19" s="257"/>
      <c r="BL19" s="257"/>
      <c r="BM19" s="257"/>
      <c r="BN19" s="257"/>
      <c r="BO19" s="257"/>
      <c r="BP19" s="257"/>
      <c r="BQ19" s="257"/>
      <c r="BR19" s="257"/>
      <c r="BS19" s="257"/>
      <c r="BT19" s="257"/>
      <c r="BU19" s="257"/>
      <c r="BV19" s="257"/>
      <c r="BW19" s="257"/>
      <c r="BX19" s="257"/>
      <c r="BY19" s="257"/>
      <c r="BZ19" s="257"/>
      <c r="CA19" s="257"/>
      <c r="CB19" s="257"/>
      <c r="CC19" s="257"/>
      <c r="CD19" s="257"/>
      <c r="CE19" s="257"/>
      <c r="CF19" s="257"/>
      <c r="CG19" s="257"/>
      <c r="CH19" s="257"/>
      <c r="CI19" s="257"/>
      <c r="CJ19" s="257"/>
      <c r="CK19" s="257"/>
      <c r="CL19" s="257"/>
      <c r="CM19" s="257"/>
      <c r="CN19" s="257"/>
      <c r="CO19" s="257"/>
      <c r="CP19" s="257"/>
      <c r="CQ19" s="257"/>
      <c r="CR19" s="257"/>
      <c r="CS19" s="257"/>
      <c r="CT19" s="257"/>
      <c r="CU19" s="257"/>
      <c r="CV19" s="257"/>
      <c r="CW19" s="257"/>
      <c r="CX19" s="257"/>
      <c r="CY19" s="257"/>
      <c r="CZ19" s="257"/>
      <c r="DA19" s="257"/>
      <c r="DB19" s="257"/>
      <c r="DC19" s="257"/>
      <c r="DD19" s="257"/>
      <c r="DE19" s="257"/>
      <c r="DF19" s="257"/>
      <c r="DG19" s="257"/>
      <c r="DH19" s="257"/>
      <c r="DI19" s="257"/>
      <c r="DJ19" s="257"/>
      <c r="DK19" s="257"/>
      <c r="DL19" s="257"/>
      <c r="DM19" s="257"/>
      <c r="DN19" s="257"/>
      <c r="DO19" s="257"/>
      <c r="DP19" s="257"/>
      <c r="DQ19" s="257"/>
      <c r="DR19" s="257"/>
      <c r="DS19" s="257"/>
      <c r="DT19" s="257"/>
      <c r="DU19" s="257"/>
      <c r="DV19" s="257"/>
      <c r="DW19" s="257"/>
      <c r="DX19" s="257"/>
      <c r="DY19" s="257"/>
      <c r="DZ19" s="257"/>
      <c r="EA19" s="257"/>
      <c r="EB19" s="257"/>
      <c r="EC19" s="257"/>
      <c r="ED19" s="257"/>
      <c r="EE19" s="257"/>
      <c r="EF19" s="257"/>
      <c r="EG19" s="257"/>
      <c r="EH19" s="257"/>
      <c r="EI19" s="257"/>
      <c r="EJ19" s="257"/>
      <c r="EK19" s="257"/>
      <c r="EL19" s="257"/>
      <c r="EM19" s="257"/>
      <c r="EN19" s="257"/>
      <c r="EO19" s="257"/>
      <c r="EP19" s="257"/>
      <c r="EQ19" s="257"/>
      <c r="ER19" s="257"/>
      <c r="ES19" s="257"/>
      <c r="ET19" s="257"/>
      <c r="EU19" s="257"/>
      <c r="EV19" s="257"/>
      <c r="EW19" s="257"/>
      <c r="EX19" s="257"/>
      <c r="EY19" s="257"/>
      <c r="EZ19" s="257"/>
      <c r="FA19" s="257"/>
      <c r="FB19" s="257"/>
      <c r="FC19" s="257"/>
      <c r="FD19" s="257"/>
      <c r="FE19" s="257"/>
      <c r="FF19" s="257"/>
      <c r="FG19" s="257"/>
      <c r="FH19" s="257"/>
      <c r="FI19" s="257"/>
      <c r="FJ19" s="257"/>
      <c r="FK19" s="257"/>
      <c r="FL19" s="257"/>
      <c r="FM19" s="257"/>
      <c r="FN19" s="257"/>
    </row>
    <row r="20" spans="1:170" ht="20.25" customHeight="1" thickBot="1" x14ac:dyDescent="0.4">
      <c r="A20" s="351"/>
      <c r="B20" s="351"/>
      <c r="C20" s="351"/>
      <c r="D20" s="351"/>
      <c r="E20" s="351"/>
      <c r="U20" s="257"/>
      <c r="V20" s="257"/>
      <c r="W20" s="257"/>
      <c r="X20" s="257"/>
      <c r="Y20" s="257"/>
      <c r="Z20" s="257"/>
      <c r="AA20" s="257"/>
      <c r="AB20" s="257"/>
      <c r="AC20" s="257"/>
      <c r="AD20" s="257"/>
      <c r="AE20" s="257"/>
      <c r="AF20" s="257"/>
      <c r="AG20" s="257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  <c r="AR20" s="257"/>
      <c r="AS20" s="257"/>
      <c r="AT20" s="257"/>
      <c r="AU20" s="257"/>
      <c r="AV20" s="257"/>
      <c r="AW20" s="257"/>
      <c r="AX20" s="257"/>
      <c r="AY20" s="257"/>
      <c r="AZ20" s="257"/>
      <c r="BA20" s="257"/>
      <c r="BB20" s="257"/>
      <c r="BC20" s="257"/>
      <c r="BD20" s="257"/>
      <c r="BE20" s="257"/>
      <c r="BF20" s="257"/>
      <c r="BG20" s="257"/>
      <c r="BH20" s="257"/>
      <c r="BI20" s="257"/>
      <c r="BJ20" s="257"/>
      <c r="BK20" s="257"/>
      <c r="BL20" s="257"/>
      <c r="BM20" s="257"/>
      <c r="BN20" s="257"/>
      <c r="BO20" s="257"/>
      <c r="BP20" s="257"/>
      <c r="BQ20" s="257"/>
      <c r="BR20" s="257"/>
      <c r="BS20" s="257"/>
      <c r="BT20" s="257"/>
      <c r="BU20" s="257"/>
      <c r="BV20" s="257"/>
      <c r="BW20" s="257"/>
      <c r="BX20" s="257"/>
      <c r="BY20" s="257"/>
      <c r="BZ20" s="257"/>
      <c r="CA20" s="257"/>
      <c r="CB20" s="257"/>
      <c r="CC20" s="257"/>
      <c r="CD20" s="257"/>
      <c r="CE20" s="257"/>
      <c r="CF20" s="257"/>
      <c r="CG20" s="257"/>
      <c r="CH20" s="257"/>
      <c r="CI20" s="257"/>
      <c r="CJ20" s="257"/>
      <c r="CK20" s="257"/>
      <c r="CL20" s="257"/>
      <c r="CM20" s="257"/>
      <c r="CN20" s="257"/>
      <c r="CO20" s="257"/>
      <c r="CP20" s="257"/>
      <c r="CQ20" s="257"/>
      <c r="CR20" s="257"/>
      <c r="CS20" s="257"/>
      <c r="CT20" s="257"/>
      <c r="CU20" s="257"/>
      <c r="CV20" s="257"/>
      <c r="CW20" s="257"/>
      <c r="CX20" s="257"/>
      <c r="CY20" s="257"/>
      <c r="CZ20" s="257"/>
      <c r="DA20" s="257"/>
      <c r="DB20" s="257"/>
      <c r="DC20" s="257"/>
      <c r="DD20" s="257"/>
      <c r="DE20" s="257"/>
      <c r="DF20" s="257"/>
      <c r="DG20" s="257"/>
      <c r="DH20" s="257"/>
      <c r="DI20" s="257"/>
      <c r="DJ20" s="257"/>
      <c r="DK20" s="257"/>
      <c r="DL20" s="257"/>
      <c r="DM20" s="257"/>
      <c r="DN20" s="257"/>
      <c r="DO20" s="257"/>
      <c r="DP20" s="257"/>
      <c r="DQ20" s="257"/>
      <c r="DR20" s="257"/>
      <c r="DS20" s="257"/>
      <c r="DT20" s="257"/>
      <c r="DU20" s="257"/>
      <c r="DV20" s="257"/>
      <c r="DW20" s="257"/>
      <c r="DX20" s="257"/>
      <c r="DY20" s="257"/>
      <c r="DZ20" s="257"/>
      <c r="EA20" s="257"/>
      <c r="EB20" s="257"/>
      <c r="EC20" s="257"/>
      <c r="ED20" s="257"/>
      <c r="EE20" s="257"/>
      <c r="EF20" s="257"/>
      <c r="EG20" s="257"/>
      <c r="EH20" s="257"/>
      <c r="EI20" s="257"/>
      <c r="EJ20" s="257"/>
      <c r="EK20" s="257"/>
      <c r="EL20" s="257"/>
      <c r="EM20" s="257"/>
      <c r="EN20" s="257"/>
      <c r="EO20" s="257"/>
      <c r="EP20" s="257"/>
      <c r="EQ20" s="257"/>
      <c r="ER20" s="257"/>
      <c r="ES20" s="257"/>
      <c r="ET20" s="257"/>
      <c r="EU20" s="257"/>
      <c r="EV20" s="257"/>
      <c r="EW20" s="257"/>
      <c r="EX20" s="257"/>
      <c r="EY20" s="257"/>
      <c r="EZ20" s="257"/>
      <c r="FA20" s="257"/>
      <c r="FB20" s="257"/>
      <c r="FC20" s="257"/>
      <c r="FD20" s="257"/>
      <c r="FE20" s="257"/>
      <c r="FF20" s="257"/>
      <c r="FG20" s="257"/>
      <c r="FH20" s="257"/>
      <c r="FI20" s="257"/>
      <c r="FJ20" s="257"/>
      <c r="FK20" s="257"/>
      <c r="FL20" s="257"/>
      <c r="FM20" s="257"/>
      <c r="FN20" s="257"/>
    </row>
    <row r="21" spans="1:170" s="111" customFormat="1" ht="19.5" customHeight="1" thickBot="1" x14ac:dyDescent="0.4">
      <c r="A21" s="351"/>
      <c r="B21" s="351"/>
      <c r="C21" s="351"/>
      <c r="D21" s="351"/>
      <c r="E21" s="351"/>
      <c r="F21" s="335"/>
      <c r="G21" s="335"/>
      <c r="H21" s="335"/>
      <c r="I21" s="335"/>
      <c r="J21" s="335"/>
      <c r="K21" s="335"/>
      <c r="L21" s="335"/>
      <c r="M21" s="335"/>
      <c r="N21" s="335"/>
      <c r="O21" s="335"/>
      <c r="P21" s="335"/>
      <c r="Q21" s="335"/>
      <c r="R21" s="335"/>
      <c r="S21" s="335"/>
      <c r="T21" s="335"/>
      <c r="U21" s="257"/>
      <c r="V21" s="257"/>
      <c r="W21" s="257"/>
      <c r="X21" s="257"/>
      <c r="Y21" s="257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  <c r="AR21" s="257"/>
      <c r="AS21" s="257"/>
      <c r="AT21" s="257"/>
      <c r="AU21" s="257"/>
      <c r="AV21" s="257"/>
      <c r="AW21" s="257"/>
      <c r="AX21" s="257"/>
      <c r="AY21" s="257"/>
      <c r="AZ21" s="257"/>
      <c r="BA21" s="257"/>
      <c r="BB21" s="257"/>
      <c r="BC21" s="257"/>
      <c r="BD21" s="257"/>
      <c r="BE21" s="257"/>
      <c r="BF21" s="257"/>
      <c r="BG21" s="257"/>
      <c r="BH21" s="257"/>
      <c r="BI21" s="257"/>
      <c r="BJ21" s="257"/>
      <c r="BK21" s="257"/>
      <c r="BL21" s="257"/>
      <c r="BM21" s="257"/>
      <c r="BN21" s="257"/>
      <c r="BO21" s="257"/>
      <c r="BP21" s="257"/>
      <c r="BQ21" s="257"/>
      <c r="BR21" s="257"/>
      <c r="BS21" s="257"/>
      <c r="BT21" s="257"/>
      <c r="BU21" s="257"/>
      <c r="BV21" s="257"/>
      <c r="BW21" s="257"/>
      <c r="BX21" s="257"/>
      <c r="BY21" s="257"/>
      <c r="BZ21" s="257"/>
      <c r="CA21" s="257"/>
      <c r="CB21" s="257"/>
      <c r="CC21" s="257"/>
      <c r="CD21" s="257"/>
      <c r="CE21" s="257"/>
      <c r="CF21" s="257"/>
      <c r="CG21" s="257"/>
      <c r="CH21" s="257"/>
      <c r="CI21" s="257"/>
      <c r="CJ21" s="257"/>
      <c r="CK21" s="257"/>
      <c r="CL21" s="257"/>
      <c r="CM21" s="257"/>
      <c r="CN21" s="257"/>
      <c r="CO21" s="257"/>
      <c r="CP21" s="257"/>
      <c r="CQ21" s="257"/>
      <c r="CR21" s="257"/>
      <c r="CS21" s="257"/>
      <c r="CT21" s="257"/>
      <c r="CU21" s="257"/>
      <c r="CV21" s="257"/>
      <c r="CW21" s="257"/>
      <c r="CX21" s="257"/>
      <c r="CY21" s="257"/>
      <c r="CZ21" s="257"/>
      <c r="DA21" s="257"/>
      <c r="DB21" s="257"/>
      <c r="DC21" s="257"/>
      <c r="DD21" s="257"/>
      <c r="DE21" s="257"/>
      <c r="DF21" s="257"/>
      <c r="DG21" s="257"/>
      <c r="DH21" s="257"/>
      <c r="DI21" s="257"/>
      <c r="DJ21" s="257"/>
      <c r="DK21" s="257"/>
      <c r="DL21" s="257"/>
      <c r="DM21" s="257"/>
      <c r="DN21" s="257"/>
      <c r="DO21" s="257"/>
      <c r="DP21" s="257"/>
      <c r="DQ21" s="257"/>
      <c r="DR21" s="257"/>
      <c r="DS21" s="257"/>
      <c r="DT21" s="257"/>
      <c r="DU21" s="257"/>
      <c r="DV21" s="257"/>
      <c r="DW21" s="257"/>
      <c r="DX21" s="257"/>
      <c r="DY21" s="257"/>
      <c r="DZ21" s="257"/>
      <c r="EA21" s="257"/>
      <c r="EB21" s="257"/>
      <c r="EC21" s="257"/>
      <c r="ED21" s="257"/>
      <c r="EE21" s="257"/>
      <c r="EF21" s="257"/>
      <c r="EG21" s="257"/>
      <c r="EH21" s="257"/>
      <c r="EI21" s="257"/>
      <c r="EJ21" s="257"/>
      <c r="EK21" s="257"/>
      <c r="EL21" s="257"/>
      <c r="EM21" s="257"/>
      <c r="EN21" s="257"/>
      <c r="EO21" s="257"/>
      <c r="EP21" s="257"/>
      <c r="EQ21" s="257"/>
      <c r="ER21" s="257"/>
      <c r="ES21" s="257"/>
      <c r="ET21" s="257"/>
      <c r="EU21" s="257"/>
      <c r="EV21" s="257"/>
      <c r="EW21" s="257"/>
      <c r="EX21" s="257"/>
      <c r="EY21" s="257"/>
      <c r="EZ21" s="257"/>
      <c r="FA21" s="257"/>
      <c r="FB21" s="257"/>
      <c r="FC21" s="257"/>
      <c r="FD21" s="257"/>
      <c r="FE21" s="257"/>
      <c r="FF21" s="257"/>
      <c r="FG21" s="257"/>
      <c r="FH21" s="257"/>
      <c r="FI21" s="257"/>
      <c r="FJ21" s="257"/>
      <c r="FK21" s="257"/>
      <c r="FL21" s="257"/>
      <c r="FM21" s="257"/>
      <c r="FN21" s="257"/>
    </row>
    <row r="22" spans="1:170" ht="20.25" customHeight="1" thickBot="1" x14ac:dyDescent="0.4">
      <c r="A22" s="351"/>
      <c r="B22" s="351"/>
      <c r="C22" s="351"/>
      <c r="D22" s="351"/>
      <c r="E22" s="351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  <c r="AR22" s="257"/>
      <c r="AS22" s="257"/>
      <c r="AT22" s="257"/>
      <c r="AU22" s="257"/>
      <c r="AV22" s="257"/>
      <c r="AW22" s="257"/>
      <c r="AX22" s="257"/>
      <c r="AY22" s="257"/>
      <c r="AZ22" s="257"/>
      <c r="BA22" s="257"/>
      <c r="BB22" s="257"/>
      <c r="BC22" s="257"/>
      <c r="BD22" s="257"/>
      <c r="BE22" s="257"/>
      <c r="BF22" s="257"/>
      <c r="BG22" s="257"/>
      <c r="BH22" s="257"/>
      <c r="BI22" s="257"/>
      <c r="BJ22" s="257"/>
      <c r="BK22" s="257"/>
      <c r="BL22" s="257"/>
      <c r="BM22" s="257"/>
      <c r="BN22" s="257"/>
      <c r="BO22" s="257"/>
      <c r="BP22" s="257"/>
      <c r="BQ22" s="257"/>
      <c r="BR22" s="257"/>
      <c r="BS22" s="257"/>
      <c r="BT22" s="257"/>
      <c r="BU22" s="257"/>
      <c r="BV22" s="257"/>
      <c r="BW22" s="257"/>
      <c r="BX22" s="257"/>
      <c r="BY22" s="257"/>
      <c r="BZ22" s="257"/>
      <c r="CA22" s="257"/>
      <c r="CB22" s="257"/>
      <c r="CC22" s="257"/>
      <c r="CD22" s="257"/>
      <c r="CE22" s="257"/>
      <c r="CF22" s="257"/>
      <c r="CG22" s="257"/>
      <c r="CH22" s="257"/>
      <c r="CI22" s="257"/>
      <c r="CJ22" s="257"/>
      <c r="CK22" s="257"/>
      <c r="CL22" s="257"/>
      <c r="CM22" s="257"/>
      <c r="CN22" s="257"/>
      <c r="CO22" s="257"/>
      <c r="CP22" s="257"/>
      <c r="CQ22" s="257"/>
      <c r="CR22" s="257"/>
      <c r="CS22" s="257"/>
      <c r="CT22" s="257"/>
      <c r="CU22" s="257"/>
      <c r="CV22" s="257"/>
      <c r="CW22" s="257"/>
      <c r="CX22" s="257"/>
      <c r="CY22" s="257"/>
      <c r="CZ22" s="257"/>
      <c r="DA22" s="257"/>
      <c r="DB22" s="257"/>
      <c r="DC22" s="257"/>
      <c r="DD22" s="257"/>
      <c r="DE22" s="257"/>
      <c r="DF22" s="257"/>
      <c r="DG22" s="257"/>
      <c r="DH22" s="257"/>
      <c r="DI22" s="257"/>
      <c r="DJ22" s="257"/>
      <c r="DK22" s="257"/>
      <c r="DL22" s="257"/>
      <c r="DM22" s="257"/>
      <c r="DN22" s="257"/>
      <c r="DO22" s="257"/>
      <c r="DP22" s="257"/>
      <c r="DQ22" s="257"/>
      <c r="DR22" s="257"/>
      <c r="DS22" s="257"/>
      <c r="DT22" s="257"/>
      <c r="DU22" s="257"/>
      <c r="DV22" s="257"/>
      <c r="DW22" s="257"/>
      <c r="DX22" s="257"/>
      <c r="DY22" s="257"/>
      <c r="DZ22" s="257"/>
      <c r="EA22" s="257"/>
      <c r="EB22" s="257"/>
      <c r="EC22" s="257"/>
      <c r="ED22" s="257"/>
      <c r="EE22" s="257"/>
      <c r="EF22" s="257"/>
      <c r="EG22" s="257"/>
      <c r="EH22" s="257"/>
      <c r="EI22" s="257"/>
      <c r="EJ22" s="257"/>
      <c r="EK22" s="257"/>
      <c r="EL22" s="257"/>
      <c r="EM22" s="257"/>
      <c r="EN22" s="257"/>
      <c r="EO22" s="257"/>
      <c r="EP22" s="257"/>
      <c r="EQ22" s="257"/>
      <c r="ER22" s="257"/>
      <c r="ES22" s="257"/>
      <c r="ET22" s="257"/>
      <c r="EU22" s="257"/>
      <c r="EV22" s="257"/>
      <c r="EW22" s="257"/>
      <c r="EX22" s="257"/>
      <c r="EY22" s="257"/>
      <c r="EZ22" s="257"/>
      <c r="FA22" s="257"/>
      <c r="FB22" s="257"/>
      <c r="FC22" s="257"/>
      <c r="FD22" s="257"/>
      <c r="FE22" s="257"/>
      <c r="FF22" s="257"/>
      <c r="FG22" s="257"/>
      <c r="FH22" s="257"/>
      <c r="FI22" s="257"/>
      <c r="FJ22" s="257"/>
      <c r="FK22" s="257"/>
      <c r="FL22" s="257"/>
      <c r="FM22" s="257"/>
      <c r="FN22" s="257"/>
    </row>
    <row r="23" spans="1:170" s="111" customFormat="1" ht="19.5" customHeight="1" thickBot="1" x14ac:dyDescent="0.4">
      <c r="A23" s="351"/>
      <c r="B23" s="351"/>
      <c r="C23" s="351"/>
      <c r="D23" s="351"/>
      <c r="E23" s="351"/>
      <c r="F23" s="335"/>
      <c r="G23" s="335"/>
      <c r="H23" s="335"/>
      <c r="I23" s="335"/>
      <c r="J23" s="335"/>
      <c r="K23" s="335"/>
      <c r="L23" s="335"/>
      <c r="M23" s="335"/>
      <c r="N23" s="335"/>
      <c r="O23" s="335"/>
      <c r="P23" s="335"/>
      <c r="Q23" s="335"/>
      <c r="R23" s="335"/>
      <c r="S23" s="335"/>
      <c r="T23" s="335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  <c r="AR23" s="257"/>
      <c r="AS23" s="257"/>
      <c r="AT23" s="257"/>
      <c r="AU23" s="257"/>
      <c r="AV23" s="257"/>
      <c r="AW23" s="257"/>
      <c r="AX23" s="257"/>
      <c r="AY23" s="257"/>
      <c r="AZ23" s="257"/>
      <c r="BA23" s="257"/>
      <c r="BB23" s="257"/>
      <c r="BC23" s="257"/>
      <c r="BD23" s="257"/>
      <c r="BE23" s="257"/>
      <c r="BF23" s="257"/>
      <c r="BG23" s="257"/>
      <c r="BH23" s="257"/>
      <c r="BI23" s="257"/>
      <c r="BJ23" s="257"/>
      <c r="BK23" s="257"/>
      <c r="BL23" s="257"/>
      <c r="BM23" s="257"/>
      <c r="BN23" s="257"/>
      <c r="BO23" s="257"/>
      <c r="BP23" s="257"/>
      <c r="BQ23" s="257"/>
      <c r="BR23" s="257"/>
      <c r="BS23" s="257"/>
      <c r="BT23" s="257"/>
      <c r="BU23" s="257"/>
      <c r="BV23" s="257"/>
      <c r="BW23" s="257"/>
      <c r="BX23" s="257"/>
      <c r="BY23" s="257"/>
      <c r="BZ23" s="257"/>
      <c r="CA23" s="257"/>
      <c r="CB23" s="257"/>
      <c r="CC23" s="257"/>
      <c r="CD23" s="257"/>
      <c r="CE23" s="257"/>
      <c r="CF23" s="257"/>
      <c r="CG23" s="257"/>
      <c r="CH23" s="257"/>
      <c r="CI23" s="257"/>
      <c r="CJ23" s="257"/>
      <c r="CK23" s="257"/>
      <c r="CL23" s="257"/>
      <c r="CM23" s="257"/>
      <c r="CN23" s="257"/>
      <c r="CO23" s="257"/>
      <c r="CP23" s="257"/>
      <c r="CQ23" s="257"/>
      <c r="CR23" s="257"/>
      <c r="CS23" s="257"/>
      <c r="CT23" s="257"/>
      <c r="CU23" s="257"/>
      <c r="CV23" s="257"/>
      <c r="CW23" s="257"/>
      <c r="CX23" s="257"/>
      <c r="CY23" s="257"/>
      <c r="CZ23" s="257"/>
      <c r="DA23" s="257"/>
      <c r="DB23" s="257"/>
      <c r="DC23" s="257"/>
      <c r="DD23" s="257"/>
      <c r="DE23" s="257"/>
      <c r="DF23" s="257"/>
      <c r="DG23" s="257"/>
      <c r="DH23" s="257"/>
      <c r="DI23" s="257"/>
      <c r="DJ23" s="257"/>
      <c r="DK23" s="257"/>
      <c r="DL23" s="257"/>
      <c r="DM23" s="257"/>
      <c r="DN23" s="257"/>
      <c r="DO23" s="257"/>
      <c r="DP23" s="257"/>
      <c r="DQ23" s="257"/>
      <c r="DR23" s="257"/>
      <c r="DS23" s="257"/>
      <c r="DT23" s="257"/>
      <c r="DU23" s="257"/>
      <c r="DV23" s="257"/>
      <c r="DW23" s="257"/>
      <c r="DX23" s="257"/>
      <c r="DY23" s="257"/>
      <c r="DZ23" s="257"/>
      <c r="EA23" s="257"/>
      <c r="EB23" s="257"/>
      <c r="EC23" s="257"/>
      <c r="ED23" s="257"/>
      <c r="EE23" s="257"/>
      <c r="EF23" s="257"/>
      <c r="EG23" s="257"/>
      <c r="EH23" s="257"/>
      <c r="EI23" s="257"/>
      <c r="EJ23" s="257"/>
      <c r="EK23" s="257"/>
      <c r="EL23" s="257"/>
      <c r="EM23" s="257"/>
      <c r="EN23" s="257"/>
      <c r="EO23" s="257"/>
      <c r="EP23" s="257"/>
      <c r="EQ23" s="257"/>
      <c r="ER23" s="257"/>
      <c r="ES23" s="257"/>
      <c r="ET23" s="257"/>
      <c r="EU23" s="257"/>
      <c r="EV23" s="257"/>
      <c r="EW23" s="257"/>
      <c r="EX23" s="257"/>
      <c r="EY23" s="257"/>
      <c r="EZ23" s="257"/>
      <c r="FA23" s="257"/>
      <c r="FB23" s="257"/>
      <c r="FC23" s="257"/>
      <c r="FD23" s="257"/>
      <c r="FE23" s="257"/>
      <c r="FF23" s="257"/>
      <c r="FG23" s="257"/>
      <c r="FH23" s="257"/>
      <c r="FI23" s="257"/>
      <c r="FJ23" s="257"/>
      <c r="FK23" s="257"/>
      <c r="FL23" s="257"/>
      <c r="FM23" s="257"/>
      <c r="FN23" s="257"/>
    </row>
    <row r="24" spans="1:170" ht="20.25" customHeight="1" thickBot="1" x14ac:dyDescent="0.4">
      <c r="A24" s="351"/>
      <c r="B24" s="351"/>
      <c r="C24" s="351"/>
      <c r="D24" s="351"/>
      <c r="E24" s="351"/>
      <c r="U24" s="257"/>
      <c r="V24" s="257"/>
      <c r="W24" s="257"/>
      <c r="X24" s="257"/>
      <c r="Y24" s="257"/>
      <c r="Z24" s="257"/>
      <c r="AA24" s="257"/>
      <c r="AB24" s="257"/>
      <c r="AC24" s="257"/>
      <c r="AD24" s="257"/>
      <c r="AE24" s="257"/>
      <c r="AF24" s="257"/>
      <c r="AG24" s="257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  <c r="AR24" s="257"/>
      <c r="AS24" s="257"/>
      <c r="AT24" s="257"/>
      <c r="AU24" s="257"/>
      <c r="AV24" s="257"/>
      <c r="AW24" s="257"/>
      <c r="AX24" s="257"/>
      <c r="AY24" s="257"/>
      <c r="AZ24" s="257"/>
      <c r="BA24" s="257"/>
      <c r="BB24" s="257"/>
      <c r="BC24" s="257"/>
      <c r="BD24" s="257"/>
      <c r="BE24" s="257"/>
      <c r="BF24" s="257"/>
      <c r="BG24" s="257"/>
      <c r="BH24" s="257"/>
      <c r="BI24" s="257"/>
      <c r="BJ24" s="257"/>
      <c r="BK24" s="257"/>
      <c r="BL24" s="257"/>
      <c r="BM24" s="257"/>
      <c r="BN24" s="257"/>
      <c r="BO24" s="257"/>
      <c r="BP24" s="257"/>
      <c r="BQ24" s="257"/>
      <c r="BR24" s="257"/>
      <c r="BS24" s="257"/>
      <c r="BT24" s="257"/>
      <c r="BU24" s="257"/>
      <c r="BV24" s="257"/>
      <c r="BW24" s="257"/>
      <c r="BX24" s="257"/>
      <c r="BY24" s="257"/>
      <c r="BZ24" s="257"/>
      <c r="CA24" s="257"/>
      <c r="CB24" s="257"/>
      <c r="CC24" s="257"/>
      <c r="CD24" s="257"/>
      <c r="CE24" s="257"/>
      <c r="CF24" s="257"/>
      <c r="CG24" s="257"/>
      <c r="CH24" s="257"/>
      <c r="CI24" s="257"/>
      <c r="CJ24" s="257"/>
      <c r="CK24" s="257"/>
      <c r="CL24" s="257"/>
      <c r="CM24" s="257"/>
      <c r="CN24" s="257"/>
      <c r="CO24" s="257"/>
      <c r="CP24" s="257"/>
      <c r="CQ24" s="257"/>
      <c r="CR24" s="257"/>
      <c r="CS24" s="257"/>
      <c r="CT24" s="257"/>
      <c r="CU24" s="257"/>
      <c r="CV24" s="257"/>
      <c r="CW24" s="257"/>
      <c r="CX24" s="257"/>
      <c r="CY24" s="257"/>
      <c r="CZ24" s="257"/>
      <c r="DA24" s="257"/>
      <c r="DB24" s="257"/>
      <c r="DC24" s="257"/>
      <c r="DD24" s="257"/>
      <c r="DE24" s="257"/>
      <c r="DF24" s="257"/>
      <c r="DG24" s="257"/>
      <c r="DH24" s="257"/>
      <c r="DI24" s="257"/>
      <c r="DJ24" s="257"/>
      <c r="DK24" s="257"/>
      <c r="DL24" s="257"/>
      <c r="DM24" s="257"/>
      <c r="DN24" s="257"/>
      <c r="DO24" s="257"/>
      <c r="DP24" s="257"/>
      <c r="DQ24" s="257"/>
      <c r="DR24" s="257"/>
      <c r="DS24" s="257"/>
      <c r="DT24" s="257"/>
      <c r="DU24" s="257"/>
      <c r="DV24" s="257"/>
      <c r="DW24" s="257"/>
      <c r="DX24" s="257"/>
      <c r="DY24" s="257"/>
      <c r="DZ24" s="257"/>
      <c r="EA24" s="257"/>
      <c r="EB24" s="257"/>
      <c r="EC24" s="257"/>
      <c r="ED24" s="257"/>
      <c r="EE24" s="257"/>
      <c r="EF24" s="257"/>
      <c r="EG24" s="257"/>
      <c r="EH24" s="257"/>
      <c r="EI24" s="257"/>
      <c r="EJ24" s="257"/>
      <c r="EK24" s="257"/>
      <c r="EL24" s="257"/>
      <c r="EM24" s="257"/>
      <c r="EN24" s="257"/>
      <c r="EO24" s="257"/>
      <c r="EP24" s="257"/>
      <c r="EQ24" s="257"/>
      <c r="ER24" s="257"/>
      <c r="ES24" s="257"/>
      <c r="ET24" s="257"/>
      <c r="EU24" s="257"/>
      <c r="EV24" s="257"/>
      <c r="EW24" s="257"/>
      <c r="EX24" s="257"/>
      <c r="EY24" s="257"/>
      <c r="EZ24" s="257"/>
      <c r="FA24" s="257"/>
      <c r="FB24" s="257"/>
      <c r="FC24" s="257"/>
      <c r="FD24" s="257"/>
      <c r="FE24" s="257"/>
      <c r="FF24" s="257"/>
      <c r="FG24" s="257"/>
      <c r="FH24" s="257"/>
      <c r="FI24" s="257"/>
      <c r="FJ24" s="257"/>
      <c r="FK24" s="257"/>
      <c r="FL24" s="257"/>
      <c r="FM24" s="257"/>
      <c r="FN24" s="257"/>
    </row>
    <row r="25" spans="1:170" s="111" customFormat="1" ht="20.25" customHeight="1" thickBot="1" x14ac:dyDescent="0.4">
      <c r="A25" s="351"/>
      <c r="B25" s="351"/>
      <c r="C25" s="351"/>
      <c r="D25" s="351"/>
      <c r="E25" s="351"/>
      <c r="F25" s="335"/>
      <c r="G25" s="335"/>
      <c r="H25" s="335"/>
      <c r="I25" s="335"/>
      <c r="J25" s="335"/>
      <c r="K25" s="335"/>
      <c r="L25" s="335"/>
      <c r="M25" s="335"/>
      <c r="N25" s="335"/>
      <c r="O25" s="335"/>
      <c r="P25" s="335"/>
      <c r="Q25" s="335"/>
      <c r="R25" s="335"/>
      <c r="S25" s="335"/>
      <c r="T25" s="335"/>
      <c r="U25" s="257"/>
      <c r="V25" s="257"/>
      <c r="W25" s="257"/>
      <c r="X25" s="257"/>
      <c r="Y25" s="257"/>
      <c r="Z25" s="257"/>
      <c r="AA25" s="257"/>
      <c r="AB25" s="257"/>
      <c r="AC25" s="257"/>
      <c r="AD25" s="257"/>
      <c r="AE25" s="257"/>
      <c r="AF25" s="257"/>
      <c r="AG25" s="257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  <c r="AR25" s="257"/>
      <c r="AS25" s="257"/>
      <c r="AT25" s="257"/>
      <c r="AU25" s="257"/>
      <c r="AV25" s="257"/>
      <c r="AW25" s="257"/>
      <c r="AX25" s="257"/>
      <c r="AY25" s="257"/>
      <c r="AZ25" s="257"/>
      <c r="BA25" s="257"/>
      <c r="BB25" s="257"/>
      <c r="BC25" s="257"/>
      <c r="BD25" s="257"/>
      <c r="BE25" s="257"/>
      <c r="BF25" s="257"/>
      <c r="BG25" s="257"/>
      <c r="BH25" s="257"/>
      <c r="BI25" s="257"/>
      <c r="BJ25" s="257"/>
      <c r="BK25" s="257"/>
      <c r="BL25" s="257"/>
      <c r="BM25" s="257"/>
      <c r="BN25" s="257"/>
      <c r="BO25" s="257"/>
      <c r="BP25" s="257"/>
      <c r="BQ25" s="257"/>
      <c r="BR25" s="257"/>
      <c r="BS25" s="257"/>
      <c r="BT25" s="257"/>
      <c r="BU25" s="257"/>
      <c r="BV25" s="257"/>
      <c r="BW25" s="257"/>
      <c r="BX25" s="257"/>
      <c r="BY25" s="257"/>
      <c r="BZ25" s="257"/>
      <c r="CA25" s="257"/>
      <c r="CB25" s="257"/>
      <c r="CC25" s="257"/>
      <c r="CD25" s="257"/>
      <c r="CE25" s="257"/>
      <c r="CF25" s="257"/>
      <c r="CG25" s="257"/>
      <c r="CH25" s="257"/>
      <c r="CI25" s="257"/>
      <c r="CJ25" s="257"/>
      <c r="CK25" s="257"/>
      <c r="CL25" s="257"/>
      <c r="CM25" s="257"/>
      <c r="CN25" s="257"/>
      <c r="CO25" s="257"/>
      <c r="CP25" s="257"/>
      <c r="CQ25" s="257"/>
      <c r="CR25" s="257"/>
      <c r="CS25" s="257"/>
      <c r="CT25" s="257"/>
      <c r="CU25" s="257"/>
      <c r="CV25" s="257"/>
      <c r="CW25" s="257"/>
      <c r="CX25" s="257"/>
      <c r="CY25" s="257"/>
      <c r="CZ25" s="257"/>
      <c r="DA25" s="257"/>
      <c r="DB25" s="257"/>
      <c r="DC25" s="257"/>
      <c r="DD25" s="257"/>
      <c r="DE25" s="257"/>
      <c r="DF25" s="257"/>
      <c r="DG25" s="257"/>
      <c r="DH25" s="257"/>
      <c r="DI25" s="257"/>
      <c r="DJ25" s="257"/>
      <c r="DK25" s="257"/>
      <c r="DL25" s="257"/>
      <c r="DM25" s="257"/>
      <c r="DN25" s="257"/>
      <c r="DO25" s="257"/>
      <c r="DP25" s="257"/>
      <c r="DQ25" s="257"/>
      <c r="DR25" s="257"/>
      <c r="DS25" s="257"/>
      <c r="DT25" s="257"/>
      <c r="DU25" s="257"/>
      <c r="DV25" s="257"/>
      <c r="DW25" s="257"/>
      <c r="DX25" s="257"/>
      <c r="DY25" s="257"/>
      <c r="DZ25" s="257"/>
      <c r="EA25" s="257"/>
      <c r="EB25" s="257"/>
      <c r="EC25" s="257"/>
      <c r="ED25" s="257"/>
      <c r="EE25" s="257"/>
      <c r="EF25" s="257"/>
      <c r="EG25" s="257"/>
      <c r="EH25" s="257"/>
      <c r="EI25" s="257"/>
      <c r="EJ25" s="257"/>
      <c r="EK25" s="257"/>
      <c r="EL25" s="257"/>
      <c r="EM25" s="257"/>
      <c r="EN25" s="257"/>
      <c r="EO25" s="257"/>
      <c r="EP25" s="257"/>
      <c r="EQ25" s="257"/>
      <c r="ER25" s="257"/>
      <c r="ES25" s="257"/>
      <c r="ET25" s="257"/>
      <c r="EU25" s="257"/>
      <c r="EV25" s="257"/>
      <c r="EW25" s="257"/>
      <c r="EX25" s="257"/>
      <c r="EY25" s="257"/>
      <c r="EZ25" s="257"/>
      <c r="FA25" s="257"/>
      <c r="FB25" s="257"/>
      <c r="FC25" s="257"/>
      <c r="FD25" s="257"/>
      <c r="FE25" s="257"/>
      <c r="FF25" s="257"/>
      <c r="FG25" s="257"/>
      <c r="FH25" s="257"/>
      <c r="FI25" s="257"/>
      <c r="FJ25" s="257"/>
      <c r="FK25" s="257"/>
      <c r="FL25" s="257"/>
      <c r="FM25" s="257"/>
      <c r="FN25" s="257"/>
    </row>
    <row r="26" spans="1:170" s="335" customFormat="1" x14ac:dyDescent="0.25"/>
    <row r="27" spans="1:170" s="335" customFormat="1" x14ac:dyDescent="0.25"/>
    <row r="28" spans="1:170" s="335" customFormat="1" x14ac:dyDescent="0.25"/>
    <row r="29" spans="1:170" s="335" customFormat="1" x14ac:dyDescent="0.25"/>
    <row r="30" spans="1:170" s="335" customFormat="1" x14ac:dyDescent="0.25"/>
    <row r="31" spans="1:170" s="335" customFormat="1" x14ac:dyDescent="0.25"/>
    <row r="32" spans="1:170" s="335" customFormat="1" x14ac:dyDescent="0.25"/>
    <row r="33" spans="6:20" s="335" customFormat="1" x14ac:dyDescent="0.25"/>
    <row r="34" spans="6:20" s="335" customFormat="1" x14ac:dyDescent="0.25"/>
    <row r="35" spans="6:20" s="335" customFormat="1" x14ac:dyDescent="0.25"/>
    <row r="36" spans="6:20" s="335" customFormat="1" ht="35.25" customHeight="1" x14ac:dyDescent="0.25"/>
    <row r="37" spans="6:20" s="257" customFormat="1" x14ac:dyDescent="0.25">
      <c r="F37" s="335"/>
      <c r="G37" s="335"/>
      <c r="H37" s="335"/>
      <c r="I37" s="335"/>
      <c r="J37" s="335"/>
      <c r="K37" s="335"/>
      <c r="L37" s="335"/>
      <c r="M37" s="335"/>
      <c r="N37" s="335"/>
      <c r="O37" s="335"/>
      <c r="P37" s="335"/>
      <c r="Q37" s="335"/>
      <c r="R37" s="335"/>
      <c r="S37" s="335"/>
      <c r="T37" s="335"/>
    </row>
    <row r="38" spans="6:20" s="257" customFormat="1" x14ac:dyDescent="0.25">
      <c r="F38" s="335"/>
      <c r="G38" s="335"/>
      <c r="H38" s="335"/>
      <c r="I38" s="335"/>
      <c r="J38" s="335"/>
      <c r="K38" s="335"/>
      <c r="L38" s="335"/>
      <c r="M38" s="335"/>
      <c r="N38" s="335"/>
      <c r="O38" s="335"/>
      <c r="P38" s="335"/>
      <c r="Q38" s="335"/>
      <c r="R38" s="335"/>
      <c r="S38" s="335"/>
      <c r="T38" s="335"/>
    </row>
    <row r="39" spans="6:20" s="257" customFormat="1" x14ac:dyDescent="0.25">
      <c r="F39" s="335"/>
      <c r="G39" s="335"/>
      <c r="H39" s="335"/>
      <c r="I39" s="335"/>
      <c r="J39" s="335"/>
      <c r="K39" s="335"/>
      <c r="L39" s="335"/>
      <c r="M39" s="335"/>
      <c r="N39" s="335"/>
      <c r="O39" s="335"/>
      <c r="P39" s="335"/>
      <c r="Q39" s="335"/>
      <c r="R39" s="335"/>
      <c r="S39" s="335"/>
      <c r="T39" s="335"/>
    </row>
    <row r="40" spans="6:20" s="257" customFormat="1" x14ac:dyDescent="0.25">
      <c r="F40" s="335"/>
      <c r="G40" s="335"/>
      <c r="H40" s="335"/>
      <c r="I40" s="335"/>
      <c r="J40" s="335"/>
      <c r="K40" s="335"/>
      <c r="L40" s="335"/>
      <c r="M40" s="335"/>
      <c r="N40" s="335"/>
      <c r="O40" s="335"/>
      <c r="P40" s="335"/>
      <c r="Q40" s="335"/>
      <c r="R40" s="335"/>
      <c r="S40" s="335"/>
      <c r="T40" s="335"/>
    </row>
    <row r="41" spans="6:20" s="257" customFormat="1" x14ac:dyDescent="0.25">
      <c r="F41" s="335"/>
      <c r="G41" s="335"/>
      <c r="H41" s="335"/>
      <c r="I41" s="335"/>
      <c r="J41" s="335"/>
      <c r="K41" s="335"/>
      <c r="L41" s="335"/>
      <c r="M41" s="335"/>
      <c r="N41" s="335"/>
      <c r="O41" s="335"/>
      <c r="P41" s="335"/>
      <c r="Q41" s="335"/>
      <c r="R41" s="335"/>
      <c r="S41" s="335"/>
      <c r="T41" s="335"/>
    </row>
    <row r="42" spans="6:20" s="257" customFormat="1" x14ac:dyDescent="0.25">
      <c r="F42" s="335"/>
      <c r="G42" s="335"/>
      <c r="H42" s="335"/>
      <c r="I42" s="335"/>
      <c r="J42" s="335"/>
      <c r="K42" s="335"/>
      <c r="L42" s="335"/>
      <c r="M42" s="335"/>
      <c r="N42" s="335"/>
      <c r="O42" s="335"/>
      <c r="P42" s="335"/>
      <c r="Q42" s="335"/>
      <c r="R42" s="335"/>
      <c r="S42" s="335"/>
      <c r="T42" s="335"/>
    </row>
    <row r="43" spans="6:20" s="257" customFormat="1" x14ac:dyDescent="0.25">
      <c r="F43" s="335"/>
      <c r="G43" s="335"/>
      <c r="H43" s="335"/>
      <c r="I43" s="335"/>
      <c r="J43" s="335"/>
      <c r="K43" s="335"/>
      <c r="L43" s="335"/>
      <c r="M43" s="335"/>
      <c r="N43" s="335"/>
      <c r="O43" s="335"/>
      <c r="P43" s="335"/>
      <c r="Q43" s="335"/>
      <c r="R43" s="335"/>
      <c r="S43" s="335"/>
      <c r="T43" s="335"/>
    </row>
    <row r="44" spans="6:20" s="257" customFormat="1" x14ac:dyDescent="0.25">
      <c r="F44" s="335"/>
      <c r="G44" s="335"/>
      <c r="H44" s="335"/>
      <c r="I44" s="335"/>
      <c r="J44" s="335"/>
      <c r="K44" s="335"/>
      <c r="L44" s="335"/>
      <c r="M44" s="335"/>
      <c r="N44" s="335"/>
      <c r="O44" s="335"/>
      <c r="P44" s="335"/>
      <c r="Q44" s="335"/>
      <c r="R44" s="335"/>
      <c r="S44" s="335"/>
      <c r="T44" s="335"/>
    </row>
    <row r="45" spans="6:20" s="257" customFormat="1" x14ac:dyDescent="0.25">
      <c r="F45" s="335"/>
      <c r="G45" s="335"/>
      <c r="H45" s="335"/>
      <c r="I45" s="335"/>
      <c r="J45" s="335"/>
      <c r="K45" s="335"/>
      <c r="L45" s="335"/>
      <c r="M45" s="335"/>
      <c r="N45" s="335"/>
      <c r="O45" s="335"/>
      <c r="P45" s="335"/>
      <c r="Q45" s="335"/>
      <c r="R45" s="335"/>
      <c r="S45" s="335"/>
      <c r="T45" s="335"/>
    </row>
    <row r="46" spans="6:20" s="257" customFormat="1" x14ac:dyDescent="0.25">
      <c r="F46" s="335"/>
      <c r="G46" s="335"/>
      <c r="H46" s="335"/>
      <c r="I46" s="335"/>
      <c r="J46" s="335"/>
      <c r="K46" s="335"/>
      <c r="L46" s="335"/>
      <c r="M46" s="335"/>
      <c r="N46" s="335"/>
      <c r="O46" s="335"/>
      <c r="P46" s="335"/>
      <c r="Q46" s="335"/>
      <c r="R46" s="335"/>
      <c r="S46" s="335"/>
      <c r="T46" s="335"/>
    </row>
    <row r="47" spans="6:20" s="257" customFormat="1" x14ac:dyDescent="0.25">
      <c r="F47" s="335"/>
      <c r="G47" s="335"/>
      <c r="H47" s="335"/>
      <c r="I47" s="335"/>
      <c r="J47" s="335"/>
      <c r="K47" s="335"/>
      <c r="L47" s="335"/>
      <c r="M47" s="335"/>
      <c r="N47" s="335"/>
      <c r="O47" s="335"/>
      <c r="P47" s="335"/>
      <c r="Q47" s="335"/>
      <c r="R47" s="335"/>
      <c r="S47" s="335"/>
      <c r="T47" s="335"/>
    </row>
    <row r="48" spans="6:20" s="257" customFormat="1" x14ac:dyDescent="0.25">
      <c r="F48" s="335"/>
      <c r="G48" s="335"/>
      <c r="H48" s="335"/>
      <c r="I48" s="335"/>
      <c r="J48" s="335"/>
      <c r="K48" s="335"/>
      <c r="L48" s="335"/>
      <c r="M48" s="335"/>
      <c r="N48" s="335"/>
      <c r="O48" s="335"/>
      <c r="P48" s="335"/>
      <c r="Q48" s="335"/>
      <c r="R48" s="335"/>
      <c r="S48" s="335"/>
      <c r="T48" s="335"/>
    </row>
    <row r="49" spans="6:20" s="257" customFormat="1" x14ac:dyDescent="0.25">
      <c r="F49" s="335"/>
      <c r="G49" s="335"/>
      <c r="H49" s="335"/>
      <c r="I49" s="335"/>
      <c r="J49" s="335"/>
      <c r="K49" s="335"/>
      <c r="L49" s="335"/>
      <c r="M49" s="335"/>
      <c r="N49" s="335"/>
      <c r="O49" s="335"/>
      <c r="P49" s="335"/>
      <c r="Q49" s="335"/>
      <c r="R49" s="335"/>
      <c r="S49" s="335"/>
      <c r="T49" s="335"/>
    </row>
    <row r="50" spans="6:20" s="257" customFormat="1" x14ac:dyDescent="0.25">
      <c r="F50" s="335"/>
      <c r="G50" s="335"/>
      <c r="H50" s="335"/>
      <c r="I50" s="335"/>
      <c r="J50" s="335"/>
      <c r="K50" s="335"/>
      <c r="L50" s="335"/>
      <c r="M50" s="335"/>
      <c r="N50" s="335"/>
      <c r="O50" s="335"/>
      <c r="P50" s="335"/>
      <c r="Q50" s="335"/>
      <c r="R50" s="335"/>
      <c r="S50" s="335"/>
      <c r="T50" s="335"/>
    </row>
    <row r="51" spans="6:20" s="257" customFormat="1" x14ac:dyDescent="0.25">
      <c r="F51" s="335"/>
      <c r="G51" s="335"/>
      <c r="H51" s="335"/>
      <c r="I51" s="335"/>
      <c r="J51" s="335"/>
      <c r="K51" s="335"/>
      <c r="L51" s="335"/>
      <c r="M51" s="335"/>
      <c r="N51" s="335"/>
      <c r="O51" s="335"/>
      <c r="P51" s="335"/>
      <c r="Q51" s="335"/>
      <c r="R51" s="335"/>
      <c r="S51" s="335"/>
      <c r="T51" s="335"/>
    </row>
    <row r="52" spans="6:20" s="257" customFormat="1" x14ac:dyDescent="0.25">
      <c r="F52" s="335"/>
      <c r="G52" s="335"/>
      <c r="H52" s="335"/>
      <c r="I52" s="335"/>
      <c r="J52" s="335"/>
      <c r="K52" s="335"/>
      <c r="L52" s="335"/>
      <c r="M52" s="335"/>
      <c r="N52" s="335"/>
      <c r="O52" s="335"/>
      <c r="P52" s="335"/>
      <c r="Q52" s="335"/>
      <c r="R52" s="335"/>
      <c r="S52" s="335"/>
      <c r="T52" s="335"/>
    </row>
    <row r="53" spans="6:20" s="257" customFormat="1" x14ac:dyDescent="0.25">
      <c r="F53" s="335"/>
      <c r="G53" s="335"/>
      <c r="H53" s="335"/>
      <c r="I53" s="335"/>
      <c r="J53" s="335"/>
      <c r="K53" s="335"/>
      <c r="L53" s="335"/>
      <c r="M53" s="335"/>
      <c r="N53" s="335"/>
      <c r="O53" s="335"/>
      <c r="P53" s="335"/>
      <c r="Q53" s="335"/>
      <c r="R53" s="335"/>
      <c r="S53" s="335"/>
      <c r="T53" s="335"/>
    </row>
  </sheetData>
  <phoneticPr fontId="4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99876-AF23-43CA-99E1-EDF2C7FD69A2}">
  <sheetPr codeName="Feuil3"/>
  <dimension ref="B2:R35"/>
  <sheetViews>
    <sheetView showGridLines="0" topLeftCell="F1" zoomScale="110" zoomScaleNormal="110" workbookViewId="0">
      <selection activeCell="K19" sqref="K19"/>
    </sheetView>
  </sheetViews>
  <sheetFormatPr baseColWidth="10" defaultRowHeight="15" x14ac:dyDescent="0.25"/>
  <cols>
    <col min="1" max="1" width="9.28515625" customWidth="1"/>
    <col min="2" max="2" width="2.7109375" customWidth="1"/>
    <col min="3" max="3" width="33.42578125" customWidth="1"/>
    <col min="4" max="4" width="18.7109375" customWidth="1"/>
    <col min="5" max="5" width="2.5703125" customWidth="1"/>
    <col min="6" max="6" width="16.28515625" customWidth="1"/>
    <col min="7" max="7" width="9.140625" customWidth="1"/>
    <col min="8" max="8" width="13.85546875" customWidth="1"/>
    <col min="9" max="9" width="14.85546875" customWidth="1"/>
    <col min="10" max="10" width="17.7109375" customWidth="1"/>
    <col min="11" max="11" width="16.5703125" customWidth="1"/>
    <col min="12" max="12" width="8.85546875" customWidth="1"/>
    <col min="13" max="13" width="13.7109375" customWidth="1"/>
    <col min="14" max="14" width="12.7109375" customWidth="1"/>
    <col min="15" max="15" width="15.140625" customWidth="1"/>
    <col min="16" max="16" width="4.5703125" customWidth="1"/>
    <col min="17" max="17" width="7.140625" customWidth="1"/>
  </cols>
  <sheetData>
    <row r="2" spans="2:18" ht="54.75" customHeight="1" x14ac:dyDescent="0.25"/>
    <row r="4" spans="2:18" ht="15.75" thickBot="1" x14ac:dyDescent="0.3"/>
    <row r="5" spans="2:18" ht="47.25" thickBot="1" x14ac:dyDescent="0.75">
      <c r="H5" s="136" t="s">
        <v>72</v>
      </c>
      <c r="I5" s="137"/>
    </row>
    <row r="8" spans="2:18" ht="15.75" thickBot="1" x14ac:dyDescent="0.3"/>
    <row r="9" spans="2:18" ht="24" customHeight="1" thickBot="1" x14ac:dyDescent="0.3">
      <c r="B9" s="20"/>
      <c r="C9" s="403" t="s">
        <v>38</v>
      </c>
      <c r="D9" s="403"/>
      <c r="E9" s="25"/>
      <c r="R9" s="102" t="str">
        <f>IF(AND($K$12="REINE",$K$14="GM"),"PIZZA REINE GM",IF(AND($K$12="REINE",$K$14="Moy"),"PIZZA REINE Moy",IF(AND($K$12="REINE",$K$14="PM"),"PIZZA REINE PM",IF(AND($K$12="ROYAL",$K$14="GM"),"PIZZA ROYAL GM",IF(AND($K$12="ROYAL",$K$14="PM"),"PIZZA ROYAL PM",IF(AND($K$12="ROYAL",$K$14="Moy"),"PIZZA ROYAL Moy",IF(AND($K$12="ROYAL",$K$14="PM"),"PIZZA ROYAL PM",IF(AND($K$12="MARGHARITE",$K$14="GM"),"PIZZA MARGHARITE GM",IF(AND($K$12="MARGHARITE",$K$14="Moy"),"PIZZA MARGHARITE Moy",IF(AND($K$12="MARGHARITE",$K$14="PM"),"PIZZA MARGHARITE PM",""))))))))))</f>
        <v>PIZZA ROYAL Moy</v>
      </c>
    </row>
    <row r="10" spans="2:18" ht="15.75" thickBot="1" x14ac:dyDescent="0.3">
      <c r="B10" s="21"/>
      <c r="C10" s="404"/>
      <c r="D10" s="404"/>
      <c r="E10" s="2"/>
      <c r="J10" s="405" t="s">
        <v>20</v>
      </c>
      <c r="K10" s="406"/>
      <c r="L10" s="95" t="s">
        <v>35</v>
      </c>
      <c r="M10" s="95" t="s">
        <v>133</v>
      </c>
    </row>
    <row r="11" spans="2:18" x14ac:dyDescent="0.25">
      <c r="B11" s="21"/>
      <c r="C11" s="66"/>
      <c r="D11" s="66"/>
      <c r="E11" s="2"/>
      <c r="J11" s="93" t="s">
        <v>63</v>
      </c>
      <c r="K11" s="187"/>
      <c r="L11" s="94"/>
      <c r="M11" s="96"/>
    </row>
    <row r="12" spans="2:18" ht="15" customHeight="1" x14ac:dyDescent="0.25">
      <c r="B12" s="21"/>
      <c r="C12" s="67" t="s">
        <v>47</v>
      </c>
      <c r="D12" s="68" t="s">
        <v>21</v>
      </c>
      <c r="E12" s="2"/>
      <c r="J12" s="90" t="s">
        <v>50</v>
      </c>
      <c r="K12" s="178" t="s">
        <v>49</v>
      </c>
      <c r="L12" s="91"/>
      <c r="M12" s="23"/>
    </row>
    <row r="13" spans="2:18" ht="15.75" customHeight="1" x14ac:dyDescent="0.25">
      <c r="B13" s="21"/>
      <c r="C13" s="69" t="s">
        <v>22</v>
      </c>
      <c r="D13" s="28"/>
      <c r="E13" s="2"/>
      <c r="J13" s="4" t="s">
        <v>16</v>
      </c>
      <c r="K13" s="92" t="s">
        <v>2</v>
      </c>
      <c r="L13" s="92"/>
      <c r="M13" s="23"/>
    </row>
    <row r="14" spans="2:18" ht="13.5" customHeight="1" x14ac:dyDescent="0.25">
      <c r="B14" s="21"/>
      <c r="C14" s="70" t="s">
        <v>4</v>
      </c>
      <c r="D14" s="71">
        <v>7500</v>
      </c>
      <c r="E14" s="2"/>
      <c r="J14" s="4" t="s">
        <v>17</v>
      </c>
      <c r="K14" s="92" t="s">
        <v>5</v>
      </c>
      <c r="L14" s="94" t="s">
        <v>172</v>
      </c>
      <c r="M14" s="23">
        <f>IF($K$12="","",VLOOKUP($R$9,Liste!K3:L11,2,FALSE))</f>
        <v>5500</v>
      </c>
    </row>
    <row r="15" spans="2:18" ht="15" customHeight="1" x14ac:dyDescent="0.25">
      <c r="B15" s="21"/>
      <c r="C15" s="72" t="s">
        <v>5</v>
      </c>
      <c r="D15" s="73">
        <v>5000</v>
      </c>
      <c r="E15" s="2"/>
      <c r="J15" s="4" t="s">
        <v>18</v>
      </c>
      <c r="K15" s="92" t="s">
        <v>9</v>
      </c>
      <c r="L15" s="94" t="s">
        <v>172</v>
      </c>
      <c r="M15" s="23">
        <f>IF($K$12="","",VLOOKUP($K$15,Liste!K12:L18,2,FALSE))</f>
        <v>1000</v>
      </c>
    </row>
    <row r="16" spans="2:18" ht="15.75" customHeight="1" x14ac:dyDescent="0.25">
      <c r="B16" s="21"/>
      <c r="C16" s="72" t="s">
        <v>6</v>
      </c>
      <c r="D16" s="73">
        <v>2500</v>
      </c>
      <c r="E16" s="2"/>
      <c r="J16" s="4" t="s">
        <v>19</v>
      </c>
      <c r="K16" s="92" t="s">
        <v>12</v>
      </c>
      <c r="L16" s="92"/>
      <c r="M16" s="23">
        <f>IF($K$12="","",VLOOKUP($K$16,Liste!K19:L21,2,FALSE))</f>
        <v>0</v>
      </c>
    </row>
    <row r="17" spans="2:13" ht="13.5" customHeight="1" x14ac:dyDescent="0.25">
      <c r="B17" s="21"/>
      <c r="C17" s="28"/>
      <c r="D17" s="74"/>
      <c r="E17" s="2"/>
      <c r="J17" s="4"/>
      <c r="K17" s="92"/>
      <c r="L17" s="92"/>
      <c r="M17" s="23"/>
    </row>
    <row r="18" spans="2:13" ht="16.5" customHeight="1" thickBot="1" x14ac:dyDescent="0.3">
      <c r="B18" s="21"/>
      <c r="C18" s="69" t="s">
        <v>39</v>
      </c>
      <c r="D18" s="74"/>
      <c r="E18" s="2"/>
      <c r="J18" s="166" t="s">
        <v>15</v>
      </c>
      <c r="K18" s="167"/>
      <c r="L18" s="134"/>
      <c r="M18" s="24">
        <f>IF($K$12="","",($L$14*$M$14)+($L$15*$M$15)+$M$16)</f>
        <v>19500</v>
      </c>
    </row>
    <row r="19" spans="2:13" ht="14.25" customHeight="1" x14ac:dyDescent="0.25">
      <c r="B19" s="21"/>
      <c r="C19" s="70" t="s">
        <v>4</v>
      </c>
      <c r="D19" s="71">
        <v>9000</v>
      </c>
      <c r="E19" s="2"/>
    </row>
    <row r="20" spans="2:13" ht="14.25" customHeight="1" x14ac:dyDescent="0.25">
      <c r="B20" s="21"/>
      <c r="C20" s="70" t="s">
        <v>5</v>
      </c>
      <c r="D20" s="71">
        <v>5500</v>
      </c>
      <c r="E20" s="2"/>
    </row>
    <row r="21" spans="2:13" ht="15" customHeight="1" x14ac:dyDescent="0.25">
      <c r="B21" s="21"/>
      <c r="C21" s="70" t="s">
        <v>6</v>
      </c>
      <c r="D21" s="71">
        <v>3800</v>
      </c>
      <c r="E21" s="2"/>
    </row>
    <row r="22" spans="2:13" ht="8.25" customHeight="1" x14ac:dyDescent="0.25">
      <c r="B22" s="21"/>
      <c r="C22" s="28"/>
      <c r="D22" s="74"/>
      <c r="E22" s="2"/>
    </row>
    <row r="23" spans="2:13" ht="15" customHeight="1" x14ac:dyDescent="0.25">
      <c r="B23" s="21"/>
      <c r="C23" s="69" t="s">
        <v>46</v>
      </c>
      <c r="D23" s="74"/>
      <c r="E23" s="2"/>
    </row>
    <row r="24" spans="2:13" x14ac:dyDescent="0.25">
      <c r="B24" s="21"/>
      <c r="C24" s="70" t="s">
        <v>4</v>
      </c>
      <c r="D24" s="71">
        <v>10000</v>
      </c>
      <c r="E24" s="2"/>
      <c r="J24" s="13"/>
    </row>
    <row r="25" spans="2:13" x14ac:dyDescent="0.25">
      <c r="B25" s="21"/>
      <c r="C25" s="70" t="s">
        <v>5</v>
      </c>
      <c r="D25" s="71">
        <v>5000</v>
      </c>
      <c r="E25" s="2"/>
      <c r="M25" s="13"/>
    </row>
    <row r="26" spans="2:13" x14ac:dyDescent="0.25">
      <c r="B26" s="21"/>
      <c r="C26" s="70" t="s">
        <v>6</v>
      </c>
      <c r="D26" s="71">
        <v>3500</v>
      </c>
      <c r="E26" s="2"/>
    </row>
    <row r="27" spans="2:13" x14ac:dyDescent="0.25">
      <c r="B27" s="21"/>
      <c r="C27" s="28"/>
      <c r="D27" s="74"/>
      <c r="E27" s="2"/>
    </row>
    <row r="28" spans="2:13" x14ac:dyDescent="0.25">
      <c r="B28" s="21"/>
      <c r="C28" s="28"/>
      <c r="D28" s="74"/>
      <c r="E28" s="2"/>
    </row>
    <row r="29" spans="2:13" x14ac:dyDescent="0.25">
      <c r="B29" s="21"/>
      <c r="C29" s="28"/>
      <c r="D29" s="74"/>
      <c r="E29" s="2"/>
    </row>
    <row r="30" spans="2:13" ht="15.75" x14ac:dyDescent="0.25">
      <c r="B30" s="21"/>
      <c r="C30" s="62"/>
      <c r="D30" s="62"/>
      <c r="E30" s="2"/>
    </row>
    <row r="31" spans="2:13" ht="15.75" thickBot="1" x14ac:dyDescent="0.3">
      <c r="B31" s="22"/>
      <c r="C31" s="29"/>
      <c r="D31" s="29"/>
      <c r="E31" s="3"/>
    </row>
    <row r="32" spans="2:13" ht="153.75" customHeight="1" thickBot="1" x14ac:dyDescent="0.3">
      <c r="B32" s="22"/>
      <c r="C32" s="26"/>
      <c r="D32" s="27"/>
      <c r="E32" s="3"/>
    </row>
    <row r="35" ht="36.75" customHeight="1" x14ac:dyDescent="0.25"/>
  </sheetData>
  <mergeCells count="2">
    <mergeCell ref="C9:D10"/>
    <mergeCell ref="J10:K10"/>
  </mergeCells>
  <pageMargins left="0.7" right="0.7" top="0.75" bottom="0.75" header="0.3" footer="0.3"/>
  <drawing r:id="rId1"/>
  <legacyDrawing r:id="rId2"/>
  <picture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13</xdr:col>
                <xdr:colOff>381000</xdr:colOff>
                <xdr:row>11</xdr:row>
                <xdr:rowOff>152400</xdr:rowOff>
              </from>
              <to>
                <xdr:col>14</xdr:col>
                <xdr:colOff>885825</xdr:colOff>
                <xdr:row>13</xdr:row>
                <xdr:rowOff>104775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autoPict="0" r:id="rId7">
            <anchor moveWithCells="1">
              <from>
                <xdr:col>13</xdr:col>
                <xdr:colOff>228600</xdr:colOff>
                <xdr:row>8</xdr:row>
                <xdr:rowOff>152400</xdr:rowOff>
              </from>
              <to>
                <xdr:col>14</xdr:col>
                <xdr:colOff>952500</xdr:colOff>
                <xdr:row>10</xdr:row>
                <xdr:rowOff>104775</xdr:rowOff>
              </to>
            </anchor>
          </controlPr>
        </control>
      </mc:Choice>
      <mc:Fallback>
        <control shapeId="3074" r:id="rId6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8A3A4-4E7B-4E3A-950A-C56314EE44FE}">
  <sheetPr codeName="Feuil17"/>
  <dimension ref="A1:AI129"/>
  <sheetViews>
    <sheetView workbookViewId="0">
      <pane xSplit="11" ySplit="31" topLeftCell="P32" activePane="bottomRight" state="frozen"/>
      <selection pane="topRight" activeCell="L1" sqref="L1"/>
      <selection pane="bottomLeft" activeCell="A32" sqref="A32"/>
      <selection pane="bottomRight" activeCell="G18" sqref="G18"/>
    </sheetView>
  </sheetViews>
  <sheetFormatPr baseColWidth="10" defaultRowHeight="15" x14ac:dyDescent="0.25"/>
  <cols>
    <col min="1" max="1" width="25.28515625" customWidth="1"/>
    <col min="2" max="2" width="29.140625" customWidth="1"/>
    <col min="3" max="3" width="16.85546875" customWidth="1"/>
    <col min="4" max="4" width="12.85546875" customWidth="1"/>
    <col min="5" max="5" width="28.85546875" customWidth="1"/>
    <col min="6" max="6" width="12.7109375" customWidth="1"/>
    <col min="7" max="7" width="18.7109375" customWidth="1"/>
    <col min="8" max="8" width="23.7109375" customWidth="1"/>
    <col min="9" max="9" width="17.42578125" customWidth="1"/>
    <col min="10" max="10" width="30.5703125" customWidth="1"/>
    <col min="11" max="11" width="16.7109375" customWidth="1"/>
    <col min="12" max="12" width="6.28515625" style="335" customWidth="1"/>
    <col min="13" max="35" width="11.42578125" style="335"/>
  </cols>
  <sheetData>
    <row r="1" spans="1:11" ht="15.75" x14ac:dyDescent="0.25">
      <c r="A1" s="330" t="s">
        <v>62</v>
      </c>
      <c r="B1" s="330" t="s">
        <v>23</v>
      </c>
      <c r="C1" s="331" t="s">
        <v>24</v>
      </c>
      <c r="D1" s="331" t="s">
        <v>35</v>
      </c>
      <c r="E1" s="331" t="s">
        <v>25</v>
      </c>
      <c r="F1" s="332" t="s">
        <v>169</v>
      </c>
      <c r="G1" s="332" t="s">
        <v>37</v>
      </c>
      <c r="H1" s="332" t="s">
        <v>36</v>
      </c>
      <c r="I1" s="333" t="s">
        <v>66</v>
      </c>
      <c r="J1" s="332" t="s">
        <v>102</v>
      </c>
      <c r="K1" s="334" t="s">
        <v>112</v>
      </c>
    </row>
    <row r="2" spans="1:11" x14ac:dyDescent="0.25">
      <c r="A2" s="329">
        <v>45750</v>
      </c>
      <c r="B2" s="328" t="s">
        <v>58</v>
      </c>
      <c r="C2" s="328" t="s">
        <v>2</v>
      </c>
      <c r="D2" s="328">
        <v>3</v>
      </c>
      <c r="E2" s="328" t="s">
        <v>31</v>
      </c>
      <c r="F2" s="328">
        <v>3</v>
      </c>
      <c r="G2" s="328" t="s">
        <v>29</v>
      </c>
      <c r="H2" s="328">
        <v>18500</v>
      </c>
      <c r="I2" s="328" t="s">
        <v>176</v>
      </c>
      <c r="J2" s="328" t="s">
        <v>101</v>
      </c>
      <c r="K2" s="328">
        <v>113</v>
      </c>
    </row>
    <row r="3" spans="1:11" x14ac:dyDescent="0.25">
      <c r="A3" s="329">
        <v>45750</v>
      </c>
      <c r="B3" s="328" t="s">
        <v>55</v>
      </c>
      <c r="C3" s="328" t="s">
        <v>2</v>
      </c>
      <c r="D3" s="328">
        <v>1</v>
      </c>
      <c r="E3" s="328" t="s">
        <v>33</v>
      </c>
      <c r="F3" s="328">
        <v>1</v>
      </c>
      <c r="G3" s="328" t="s">
        <v>12</v>
      </c>
      <c r="H3" s="328">
        <v>5600</v>
      </c>
      <c r="I3" s="328" t="s">
        <v>179</v>
      </c>
      <c r="J3" s="328" t="s">
        <v>135</v>
      </c>
      <c r="K3" s="328">
        <v>968</v>
      </c>
    </row>
    <row r="4" spans="1:11" x14ac:dyDescent="0.25">
      <c r="A4" s="329">
        <v>45750</v>
      </c>
      <c r="B4" s="328" t="s">
        <v>53</v>
      </c>
      <c r="C4" s="328" t="s">
        <v>2</v>
      </c>
      <c r="D4" s="328">
        <v>3</v>
      </c>
      <c r="E4" s="328" t="s">
        <v>8</v>
      </c>
      <c r="F4" s="328">
        <v>1</v>
      </c>
      <c r="G4" s="328" t="s">
        <v>11</v>
      </c>
      <c r="H4" s="328">
        <v>8100</v>
      </c>
      <c r="I4" s="328" t="s">
        <v>180</v>
      </c>
      <c r="J4" s="328" t="s">
        <v>92</v>
      </c>
      <c r="K4" s="328">
        <v>580</v>
      </c>
    </row>
    <row r="5" spans="1:11" x14ac:dyDescent="0.25">
      <c r="A5" s="329">
        <v>45751</v>
      </c>
      <c r="B5" s="328" t="s">
        <v>53</v>
      </c>
      <c r="C5" s="328" t="s">
        <v>2</v>
      </c>
      <c r="D5" s="328">
        <v>3</v>
      </c>
      <c r="E5" s="328" t="s">
        <v>8</v>
      </c>
      <c r="F5" s="328">
        <v>1</v>
      </c>
      <c r="G5" s="328" t="s">
        <v>11</v>
      </c>
      <c r="H5" s="328">
        <v>8100</v>
      </c>
      <c r="I5" s="328" t="s">
        <v>180</v>
      </c>
      <c r="J5" s="328" t="s">
        <v>92</v>
      </c>
      <c r="K5" s="328">
        <v>580</v>
      </c>
    </row>
    <row r="6" spans="1:11" x14ac:dyDescent="0.25">
      <c r="A6" s="329">
        <v>45755</v>
      </c>
      <c r="B6" s="328" t="s">
        <v>54</v>
      </c>
      <c r="C6" s="328" t="s">
        <v>2</v>
      </c>
      <c r="D6" s="328">
        <v>3</v>
      </c>
      <c r="E6" s="328" t="s">
        <v>9</v>
      </c>
      <c r="F6" s="328">
        <v>3</v>
      </c>
      <c r="G6" s="328" t="s">
        <v>12</v>
      </c>
      <c r="H6" s="328">
        <v>19500</v>
      </c>
      <c r="I6" s="328" t="s">
        <v>180</v>
      </c>
      <c r="J6" s="328" t="s">
        <v>92</v>
      </c>
      <c r="K6" s="328">
        <v>702</v>
      </c>
    </row>
    <row r="7" spans="1:11" x14ac:dyDescent="0.25">
      <c r="A7" s="329"/>
      <c r="B7" s="328"/>
      <c r="C7" s="328"/>
      <c r="D7" s="328"/>
      <c r="E7" s="328"/>
      <c r="F7" s="328"/>
      <c r="G7" s="328"/>
      <c r="H7" s="328"/>
      <c r="I7" s="328"/>
      <c r="J7" s="328"/>
      <c r="K7" s="328"/>
    </row>
    <row r="8" spans="1:11" x14ac:dyDescent="0.25">
      <c r="A8" s="329"/>
      <c r="B8" s="328"/>
      <c r="C8" s="328"/>
      <c r="D8" s="328"/>
      <c r="E8" s="328"/>
      <c r="F8" s="328"/>
      <c r="G8" s="328"/>
      <c r="H8" s="328"/>
      <c r="I8" s="328"/>
      <c r="J8" s="328"/>
      <c r="K8" s="328"/>
    </row>
    <row r="9" spans="1:11" x14ac:dyDescent="0.25">
      <c r="A9" s="329"/>
      <c r="B9" s="328"/>
      <c r="C9" s="328"/>
      <c r="D9" s="328"/>
      <c r="E9" s="328"/>
      <c r="F9" s="328"/>
      <c r="G9" s="328"/>
      <c r="H9" s="328"/>
      <c r="I9" s="328"/>
      <c r="J9" s="328"/>
      <c r="K9" s="328"/>
    </row>
    <row r="10" spans="1:11" x14ac:dyDescent="0.25">
      <c r="A10" s="329"/>
      <c r="B10" s="328"/>
      <c r="C10" s="328"/>
      <c r="D10" s="328"/>
      <c r="E10" s="328"/>
      <c r="F10" s="328"/>
      <c r="G10" s="328"/>
      <c r="H10" s="328"/>
      <c r="I10" s="328"/>
      <c r="J10" s="328"/>
      <c r="K10" s="328"/>
    </row>
    <row r="11" spans="1:11" x14ac:dyDescent="0.25">
      <c r="A11" s="329"/>
      <c r="B11" s="328"/>
      <c r="C11" s="328"/>
      <c r="D11" s="328"/>
      <c r="E11" s="328"/>
      <c r="F11" s="328"/>
      <c r="G11" s="328"/>
      <c r="H11" s="328"/>
      <c r="I11" s="328"/>
      <c r="J11" s="328"/>
      <c r="K11" s="328"/>
    </row>
    <row r="12" spans="1:11" x14ac:dyDescent="0.25">
      <c r="A12" s="329"/>
      <c r="B12" s="328"/>
      <c r="C12" s="328"/>
      <c r="D12" s="328"/>
      <c r="E12" s="328"/>
      <c r="F12" s="328"/>
      <c r="G12" s="328"/>
      <c r="H12" s="328"/>
      <c r="I12" s="328"/>
      <c r="J12" s="328"/>
      <c r="K12" s="352"/>
    </row>
    <row r="13" spans="1:11" x14ac:dyDescent="0.25">
      <c r="A13" s="329"/>
      <c r="B13" s="328"/>
      <c r="C13" s="328"/>
      <c r="D13" s="328"/>
      <c r="E13" s="328"/>
      <c r="F13" s="328"/>
      <c r="G13" s="328"/>
      <c r="H13" s="328"/>
      <c r="I13" s="328"/>
      <c r="J13" s="328"/>
      <c r="K13" s="352"/>
    </row>
    <row r="14" spans="1:11" x14ac:dyDescent="0.25">
      <c r="A14" s="329"/>
      <c r="B14" s="328"/>
      <c r="C14" s="328"/>
      <c r="D14" s="328"/>
      <c r="E14" s="328"/>
      <c r="F14" s="328"/>
      <c r="G14" s="328"/>
      <c r="H14" s="328"/>
      <c r="I14" s="328"/>
      <c r="J14" s="328"/>
      <c r="K14" s="352"/>
    </row>
    <row r="15" spans="1:11" x14ac:dyDescent="0.25">
      <c r="A15" s="329"/>
      <c r="B15" s="328"/>
      <c r="C15" s="328"/>
      <c r="D15" s="328"/>
      <c r="E15" s="328"/>
      <c r="F15" s="328"/>
      <c r="G15" s="328"/>
      <c r="H15" s="328"/>
      <c r="I15" s="328"/>
      <c r="J15" s="328"/>
      <c r="K15" s="352"/>
    </row>
    <row r="16" spans="1:11" x14ac:dyDescent="0.25">
      <c r="A16" s="329"/>
      <c r="B16" s="328"/>
      <c r="C16" s="328"/>
      <c r="D16" s="328"/>
      <c r="E16" s="328"/>
      <c r="F16" s="328"/>
      <c r="G16" s="328"/>
      <c r="H16" s="328"/>
      <c r="I16" s="328"/>
      <c r="J16" s="328"/>
      <c r="K16" s="352"/>
    </row>
    <row r="17" spans="1:11" x14ac:dyDescent="0.25">
      <c r="A17" s="329"/>
      <c r="B17" s="328"/>
      <c r="C17" s="328"/>
      <c r="D17" s="328"/>
      <c r="E17" s="328"/>
      <c r="F17" s="328"/>
      <c r="G17" s="328"/>
      <c r="H17" s="328"/>
      <c r="I17" s="328"/>
      <c r="J17" s="328"/>
      <c r="K17" s="352"/>
    </row>
    <row r="18" spans="1:11" x14ac:dyDescent="0.25">
      <c r="A18" s="329"/>
      <c r="B18" s="328"/>
      <c r="C18" s="328"/>
      <c r="D18" s="328"/>
      <c r="E18" s="328"/>
      <c r="F18" s="328"/>
      <c r="G18" s="328"/>
      <c r="H18" s="328"/>
      <c r="I18" s="328"/>
      <c r="J18" s="328"/>
      <c r="K18" s="352"/>
    </row>
    <row r="19" spans="1:11" x14ac:dyDescent="0.25">
      <c r="A19" s="329"/>
      <c r="B19" s="328"/>
      <c r="C19" s="328"/>
      <c r="D19" s="328"/>
      <c r="E19" s="328"/>
      <c r="F19" s="328"/>
      <c r="G19" s="328"/>
      <c r="H19" s="328"/>
      <c r="I19" s="328"/>
      <c r="J19" s="328"/>
      <c r="K19" s="352"/>
    </row>
    <row r="20" spans="1:11" x14ac:dyDescent="0.25">
      <c r="A20" s="329"/>
      <c r="B20" s="328"/>
      <c r="C20" s="328"/>
      <c r="D20" s="328"/>
      <c r="E20" s="328"/>
      <c r="F20" s="328"/>
      <c r="G20" s="328"/>
      <c r="H20" s="328"/>
      <c r="I20" s="328"/>
      <c r="J20" s="328"/>
      <c r="K20" s="352"/>
    </row>
    <row r="21" spans="1:11" x14ac:dyDescent="0.25">
      <c r="A21" s="329"/>
      <c r="B21" s="328"/>
      <c r="C21" s="328"/>
      <c r="D21" s="328"/>
      <c r="E21" s="328"/>
      <c r="F21" s="328"/>
      <c r="G21" s="328"/>
      <c r="H21" s="328"/>
      <c r="I21" s="328"/>
      <c r="J21" s="328"/>
      <c r="K21" s="352"/>
    </row>
    <row r="22" spans="1:11" s="335" customFormat="1" x14ac:dyDescent="0.25">
      <c r="A22" s="329"/>
      <c r="B22" s="328"/>
      <c r="C22" s="328"/>
      <c r="D22" s="328"/>
      <c r="E22" s="328"/>
      <c r="F22" s="328"/>
      <c r="G22" s="328"/>
      <c r="H22" s="328"/>
      <c r="I22" s="328"/>
      <c r="J22" s="328"/>
      <c r="K22" s="352"/>
    </row>
    <row r="23" spans="1:11" s="335" customFormat="1" x14ac:dyDescent="0.25">
      <c r="A23" s="329"/>
      <c r="B23" s="328"/>
      <c r="C23" s="328"/>
      <c r="D23" s="328"/>
      <c r="E23" s="328"/>
      <c r="F23" s="328"/>
      <c r="G23" s="328"/>
      <c r="H23" s="328"/>
      <c r="I23" s="328"/>
      <c r="J23" s="328"/>
      <c r="K23" s="352"/>
    </row>
    <row r="24" spans="1:11" s="335" customFormat="1" x14ac:dyDescent="0.25">
      <c r="A24" s="329"/>
      <c r="B24" s="328"/>
      <c r="C24" s="328"/>
      <c r="D24" s="328"/>
      <c r="E24" s="328"/>
      <c r="F24" s="328"/>
      <c r="G24" s="328"/>
      <c r="H24" s="328"/>
      <c r="I24" s="328"/>
      <c r="J24" s="328"/>
      <c r="K24" s="352"/>
    </row>
    <row r="25" spans="1:11" s="335" customFormat="1" x14ac:dyDescent="0.25">
      <c r="A25" s="329"/>
      <c r="B25" s="328"/>
      <c r="C25" s="328"/>
      <c r="D25" s="328"/>
      <c r="E25" s="328"/>
      <c r="F25" s="328"/>
      <c r="G25" s="328"/>
      <c r="H25" s="328"/>
      <c r="I25" s="328"/>
      <c r="J25" s="328"/>
      <c r="K25" s="352"/>
    </row>
    <row r="26" spans="1:11" s="335" customFormat="1" x14ac:dyDescent="0.25">
      <c r="A26" s="329"/>
      <c r="B26" s="328"/>
      <c r="C26" s="328"/>
      <c r="D26" s="328"/>
      <c r="E26" s="328"/>
      <c r="F26" s="328"/>
      <c r="G26" s="328"/>
      <c r="H26" s="328"/>
      <c r="I26" s="328"/>
      <c r="J26" s="328"/>
      <c r="K26" s="352"/>
    </row>
    <row r="27" spans="1:11" s="335" customFormat="1" x14ac:dyDescent="0.25">
      <c r="A27" s="329"/>
      <c r="B27" s="328"/>
      <c r="C27" s="328"/>
      <c r="D27" s="328"/>
      <c r="E27" s="328"/>
      <c r="F27" s="328"/>
      <c r="G27" s="328"/>
      <c r="H27" s="328"/>
      <c r="I27" s="328"/>
      <c r="J27" s="328"/>
      <c r="K27" s="352"/>
    </row>
    <row r="28" spans="1:11" s="335" customFormat="1" x14ac:dyDescent="0.25">
      <c r="A28" s="329"/>
      <c r="B28" s="328"/>
      <c r="C28" s="328"/>
      <c r="D28" s="328"/>
      <c r="E28" s="328"/>
      <c r="F28" s="328"/>
      <c r="G28" s="328"/>
      <c r="H28" s="328"/>
      <c r="I28" s="328"/>
      <c r="J28" s="328"/>
      <c r="K28" s="352"/>
    </row>
    <row r="29" spans="1:11" s="335" customFormat="1" x14ac:dyDescent="0.25">
      <c r="A29" s="329"/>
      <c r="B29" s="328"/>
      <c r="C29" s="328"/>
      <c r="D29" s="328"/>
      <c r="E29" s="328"/>
      <c r="F29" s="328"/>
      <c r="G29" s="328"/>
      <c r="H29" s="328"/>
      <c r="I29" s="328"/>
      <c r="J29" s="328"/>
      <c r="K29" s="352"/>
    </row>
    <row r="30" spans="1:11" s="335" customFormat="1" ht="15.75" thickBot="1" x14ac:dyDescent="0.3">
      <c r="A30" s="355"/>
      <c r="B30" s="356"/>
      <c r="C30" s="356"/>
      <c r="D30" s="356"/>
      <c r="E30" s="356"/>
      <c r="F30" s="356"/>
      <c r="G30" s="356"/>
      <c r="H30" s="356"/>
      <c r="I30" s="356"/>
      <c r="J30" s="356"/>
      <c r="K30" s="357"/>
    </row>
    <row r="31" spans="1:11" s="335" customFormat="1" ht="65.25" customHeight="1" thickBot="1" x14ac:dyDescent="0.3">
      <c r="A31" s="358"/>
      <c r="B31" s="359"/>
      <c r="C31" s="359"/>
      <c r="D31" s="359"/>
      <c r="E31" s="359"/>
      <c r="F31" s="359"/>
      <c r="G31" s="359"/>
      <c r="H31" s="360"/>
      <c r="I31" s="359"/>
      <c r="J31" s="359"/>
      <c r="K31" s="359"/>
    </row>
    <row r="32" spans="1:11" s="335" customFormat="1" x14ac:dyDescent="0.25">
      <c r="A32" s="353"/>
    </row>
    <row r="33" spans="1:1" s="335" customFormat="1" x14ac:dyDescent="0.25">
      <c r="A33" s="353"/>
    </row>
    <row r="34" spans="1:1" s="335" customFormat="1" x14ac:dyDescent="0.25">
      <c r="A34" s="353"/>
    </row>
    <row r="35" spans="1:1" s="335" customFormat="1" x14ac:dyDescent="0.25"/>
    <row r="36" spans="1:1" s="335" customFormat="1" x14ac:dyDescent="0.25"/>
    <row r="37" spans="1:1" s="335" customFormat="1" x14ac:dyDescent="0.25"/>
    <row r="38" spans="1:1" s="335" customFormat="1" x14ac:dyDescent="0.25"/>
    <row r="39" spans="1:1" s="335" customFormat="1" x14ac:dyDescent="0.25"/>
    <row r="40" spans="1:1" s="335" customFormat="1" x14ac:dyDescent="0.25"/>
    <row r="41" spans="1:1" s="335" customFormat="1" x14ac:dyDescent="0.25"/>
    <row r="42" spans="1:1" s="335" customFormat="1" x14ac:dyDescent="0.25"/>
    <row r="43" spans="1:1" s="335" customFormat="1" x14ac:dyDescent="0.25"/>
    <row r="44" spans="1:1" s="335" customFormat="1" x14ac:dyDescent="0.25"/>
    <row r="45" spans="1:1" s="335" customFormat="1" x14ac:dyDescent="0.25"/>
    <row r="46" spans="1:1" s="335" customFormat="1" x14ac:dyDescent="0.25"/>
    <row r="47" spans="1:1" s="335" customFormat="1" x14ac:dyDescent="0.25"/>
    <row r="48" spans="1:1" s="335" customFormat="1" x14ac:dyDescent="0.25"/>
    <row r="49" s="335" customFormat="1" x14ac:dyDescent="0.25"/>
    <row r="50" s="335" customFormat="1" x14ac:dyDescent="0.25"/>
    <row r="51" s="335" customFormat="1" x14ac:dyDescent="0.25"/>
    <row r="52" s="335" customFormat="1" x14ac:dyDescent="0.25"/>
    <row r="53" s="335" customFormat="1" x14ac:dyDescent="0.25"/>
    <row r="54" s="335" customFormat="1" x14ac:dyDescent="0.25"/>
    <row r="55" s="335" customFormat="1" x14ac:dyDescent="0.25"/>
    <row r="56" s="335" customFormat="1" x14ac:dyDescent="0.25"/>
    <row r="57" s="335" customFormat="1" x14ac:dyDescent="0.25"/>
    <row r="58" s="335" customFormat="1" x14ac:dyDescent="0.25"/>
    <row r="59" s="335" customFormat="1" x14ac:dyDescent="0.25"/>
    <row r="60" s="335" customFormat="1" x14ac:dyDescent="0.25"/>
    <row r="61" s="335" customFormat="1" x14ac:dyDescent="0.25"/>
    <row r="62" s="335" customFormat="1" x14ac:dyDescent="0.25"/>
    <row r="63" s="335" customFormat="1" x14ac:dyDescent="0.25"/>
    <row r="64" s="335" customFormat="1" x14ac:dyDescent="0.25"/>
    <row r="65" s="335" customFormat="1" x14ac:dyDescent="0.25"/>
    <row r="66" s="335" customFormat="1" x14ac:dyDescent="0.25"/>
    <row r="67" s="335" customFormat="1" x14ac:dyDescent="0.25"/>
    <row r="68" s="335" customFormat="1" x14ac:dyDescent="0.25"/>
    <row r="69" s="335" customFormat="1" x14ac:dyDescent="0.25"/>
    <row r="70" s="335" customFormat="1" x14ac:dyDescent="0.25"/>
    <row r="71" s="335" customFormat="1" x14ac:dyDescent="0.25"/>
    <row r="72" s="335" customFormat="1" x14ac:dyDescent="0.25"/>
    <row r="73" s="335" customFormat="1" x14ac:dyDescent="0.25"/>
    <row r="74" s="335" customFormat="1" x14ac:dyDescent="0.25"/>
    <row r="75" s="335" customFormat="1" x14ac:dyDescent="0.25"/>
    <row r="76" s="335" customFormat="1" x14ac:dyDescent="0.25"/>
    <row r="77" s="335" customFormat="1" x14ac:dyDescent="0.25"/>
    <row r="78" s="335" customFormat="1" x14ac:dyDescent="0.25"/>
    <row r="79" s="335" customFormat="1" x14ac:dyDescent="0.25"/>
    <row r="80" s="335" customFormat="1" x14ac:dyDescent="0.25"/>
    <row r="81" s="335" customFormat="1" x14ac:dyDescent="0.25"/>
    <row r="82" s="335" customFormat="1" x14ac:dyDescent="0.25"/>
    <row r="83" s="335" customFormat="1" x14ac:dyDescent="0.25"/>
    <row r="84" s="335" customFormat="1" x14ac:dyDescent="0.25"/>
    <row r="85" s="335" customFormat="1" x14ac:dyDescent="0.25"/>
    <row r="86" s="335" customFormat="1" x14ac:dyDescent="0.25"/>
    <row r="87" s="335" customFormat="1" x14ac:dyDescent="0.25"/>
    <row r="88" s="335" customFormat="1" x14ac:dyDescent="0.25"/>
    <row r="89" s="335" customFormat="1" x14ac:dyDescent="0.25"/>
    <row r="90" s="335" customFormat="1" x14ac:dyDescent="0.25"/>
    <row r="91" s="335" customFormat="1" x14ac:dyDescent="0.25"/>
    <row r="92" s="335" customFormat="1" x14ac:dyDescent="0.25"/>
    <row r="93" s="335" customFormat="1" x14ac:dyDescent="0.25"/>
    <row r="94" s="335" customFormat="1" x14ac:dyDescent="0.25"/>
    <row r="95" s="335" customFormat="1" x14ac:dyDescent="0.25"/>
    <row r="96" s="335" customFormat="1" x14ac:dyDescent="0.25"/>
    <row r="97" s="335" customFormat="1" x14ac:dyDescent="0.25"/>
    <row r="98" s="335" customFormat="1" x14ac:dyDescent="0.25"/>
    <row r="99" s="335" customFormat="1" x14ac:dyDescent="0.25"/>
    <row r="100" s="335" customFormat="1" x14ac:dyDescent="0.25"/>
    <row r="101" s="335" customFormat="1" x14ac:dyDescent="0.25"/>
    <row r="102" s="335" customFormat="1" x14ac:dyDescent="0.25"/>
    <row r="103" s="335" customFormat="1" x14ac:dyDescent="0.25"/>
    <row r="104" s="335" customFormat="1" x14ac:dyDescent="0.25"/>
    <row r="105" s="335" customFormat="1" x14ac:dyDescent="0.25"/>
    <row r="106" s="335" customFormat="1" x14ac:dyDescent="0.25"/>
    <row r="107" s="335" customFormat="1" x14ac:dyDescent="0.25"/>
    <row r="108" s="335" customFormat="1" x14ac:dyDescent="0.25"/>
    <row r="109" s="335" customFormat="1" x14ac:dyDescent="0.25"/>
    <row r="110" s="335" customFormat="1" x14ac:dyDescent="0.25"/>
    <row r="111" s="335" customFormat="1" x14ac:dyDescent="0.25"/>
    <row r="112" s="335" customFormat="1" x14ac:dyDescent="0.25"/>
    <row r="113" s="335" customFormat="1" x14ac:dyDescent="0.25"/>
    <row r="114" s="335" customFormat="1" x14ac:dyDescent="0.25"/>
    <row r="115" s="335" customFormat="1" x14ac:dyDescent="0.25"/>
    <row r="116" s="335" customFormat="1" x14ac:dyDescent="0.25"/>
    <row r="117" s="335" customFormat="1" x14ac:dyDescent="0.25"/>
    <row r="118" s="335" customFormat="1" x14ac:dyDescent="0.25"/>
    <row r="119" s="335" customFormat="1" x14ac:dyDescent="0.25"/>
    <row r="120" s="335" customFormat="1" x14ac:dyDescent="0.25"/>
    <row r="121" s="335" customFormat="1" x14ac:dyDescent="0.25"/>
    <row r="122" s="335" customFormat="1" x14ac:dyDescent="0.25"/>
    <row r="123" s="335" customFormat="1" x14ac:dyDescent="0.25"/>
    <row r="124" s="335" customFormat="1" x14ac:dyDescent="0.25"/>
    <row r="125" s="335" customFormat="1" x14ac:dyDescent="0.25"/>
    <row r="126" s="335" customFormat="1" x14ac:dyDescent="0.25"/>
    <row r="127" s="335" customFormat="1" x14ac:dyDescent="0.25"/>
    <row r="128" s="335" customFormat="1" x14ac:dyDescent="0.25"/>
    <row r="129" s="335" customFormat="1" x14ac:dyDescent="0.25"/>
  </sheetData>
  <phoneticPr fontId="4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DE462-5A72-4682-B97C-BA04BC14AADF}">
  <sheetPr codeName="Feuil18"/>
  <dimension ref="A1:AI133"/>
  <sheetViews>
    <sheetView workbookViewId="0">
      <pane xSplit="11" ySplit="35" topLeftCell="L36" activePane="bottomRight" state="frozen"/>
      <selection pane="topRight" activeCell="L1" sqref="L1"/>
      <selection pane="bottomLeft" activeCell="A32" sqref="A32"/>
      <selection pane="bottomRight" activeCell="D28" sqref="D28"/>
    </sheetView>
  </sheetViews>
  <sheetFormatPr baseColWidth="10" defaultRowHeight="15" x14ac:dyDescent="0.25"/>
  <cols>
    <col min="1" max="1" width="25.28515625" customWidth="1"/>
    <col min="2" max="2" width="29.140625" customWidth="1"/>
    <col min="3" max="3" width="16.85546875" customWidth="1"/>
    <col min="4" max="4" width="12.85546875" customWidth="1"/>
    <col min="5" max="5" width="28.85546875" customWidth="1"/>
    <col min="6" max="6" width="12.7109375" customWidth="1"/>
    <col min="7" max="7" width="18.7109375" customWidth="1"/>
    <col min="8" max="8" width="23.7109375" customWidth="1"/>
    <col min="9" max="9" width="17.42578125" customWidth="1"/>
    <col min="10" max="10" width="30.5703125" customWidth="1"/>
    <col min="11" max="11" width="16.7109375" customWidth="1"/>
    <col min="12" max="12" width="6.28515625" style="335" customWidth="1"/>
    <col min="13" max="35" width="11.42578125" style="335"/>
  </cols>
  <sheetData>
    <row r="1" spans="1:11" ht="15.75" x14ac:dyDescent="0.25">
      <c r="A1" s="330" t="s">
        <v>62</v>
      </c>
      <c r="B1" s="330" t="s">
        <v>23</v>
      </c>
      <c r="C1" s="331" t="s">
        <v>24</v>
      </c>
      <c r="D1" s="331" t="s">
        <v>35</v>
      </c>
      <c r="E1" s="331" t="s">
        <v>25</v>
      </c>
      <c r="F1" s="332" t="s">
        <v>169</v>
      </c>
      <c r="G1" s="332" t="s">
        <v>37</v>
      </c>
      <c r="H1" s="332" t="s">
        <v>36</v>
      </c>
      <c r="I1" s="333" t="s">
        <v>66</v>
      </c>
      <c r="J1" s="332" t="s">
        <v>102</v>
      </c>
      <c r="K1" s="334" t="s">
        <v>112</v>
      </c>
    </row>
    <row r="2" spans="1:11" x14ac:dyDescent="0.25">
      <c r="A2" s="329">
        <v>45751</v>
      </c>
      <c r="B2" s="328" t="s">
        <v>53</v>
      </c>
      <c r="C2" s="328" t="s">
        <v>2</v>
      </c>
      <c r="D2" s="328">
        <v>3</v>
      </c>
      <c r="E2" s="328" t="s">
        <v>8</v>
      </c>
      <c r="F2" s="328">
        <v>1</v>
      </c>
      <c r="G2" s="328" t="s">
        <v>11</v>
      </c>
      <c r="H2" s="328">
        <v>8100</v>
      </c>
      <c r="I2" s="328" t="s">
        <v>180</v>
      </c>
      <c r="J2" s="328" t="s">
        <v>92</v>
      </c>
      <c r="K2" s="328">
        <v>580</v>
      </c>
    </row>
    <row r="3" spans="1:11" x14ac:dyDescent="0.25">
      <c r="A3" s="329">
        <v>45755</v>
      </c>
      <c r="B3" s="328" t="s">
        <v>54</v>
      </c>
      <c r="C3" s="328" t="s">
        <v>2</v>
      </c>
      <c r="D3" s="328">
        <v>3</v>
      </c>
      <c r="E3" s="328" t="s">
        <v>9</v>
      </c>
      <c r="F3" s="328">
        <v>3</v>
      </c>
      <c r="G3" s="328" t="s">
        <v>12</v>
      </c>
      <c r="H3" s="328">
        <v>19500</v>
      </c>
      <c r="I3" s="328" t="s">
        <v>180</v>
      </c>
      <c r="J3" s="328" t="s">
        <v>92</v>
      </c>
      <c r="K3" s="328">
        <v>702</v>
      </c>
    </row>
    <row r="4" spans="1:11" x14ac:dyDescent="0.25">
      <c r="A4" s="329"/>
      <c r="B4" s="328"/>
      <c r="C4" s="328"/>
      <c r="D4" s="328"/>
      <c r="E4" s="328"/>
      <c r="F4" s="328"/>
      <c r="G4" s="328"/>
      <c r="H4" s="328"/>
      <c r="I4" s="328"/>
      <c r="J4" s="328"/>
      <c r="K4" s="328"/>
    </row>
    <row r="5" spans="1:11" x14ac:dyDescent="0.25">
      <c r="A5" s="329"/>
      <c r="B5" s="328"/>
      <c r="C5" s="328"/>
      <c r="D5" s="328"/>
      <c r="E5" s="328"/>
      <c r="F5" s="328"/>
      <c r="G5" s="328"/>
      <c r="H5" s="328"/>
      <c r="I5" s="328"/>
      <c r="J5" s="328"/>
      <c r="K5" s="328"/>
    </row>
    <row r="6" spans="1:11" x14ac:dyDescent="0.25">
      <c r="A6" s="329"/>
      <c r="B6" s="328"/>
      <c r="C6" s="328"/>
      <c r="D6" s="328"/>
      <c r="E6" s="328"/>
      <c r="F6" s="328"/>
      <c r="G6" s="328"/>
      <c r="H6" s="328"/>
      <c r="I6" s="328"/>
      <c r="J6" s="328"/>
      <c r="K6" s="328"/>
    </row>
    <row r="7" spans="1:11" x14ac:dyDescent="0.25">
      <c r="A7" s="329"/>
      <c r="B7" s="328"/>
      <c r="C7" s="328"/>
      <c r="D7" s="328"/>
      <c r="E7" s="328"/>
      <c r="F7" s="328"/>
      <c r="G7" s="328"/>
      <c r="H7" s="328"/>
      <c r="I7" s="328"/>
      <c r="J7" s="328"/>
      <c r="K7" s="328"/>
    </row>
    <row r="8" spans="1:11" x14ac:dyDescent="0.25">
      <c r="A8" s="329"/>
      <c r="B8" s="328"/>
      <c r="C8" s="328"/>
      <c r="D8" s="328"/>
      <c r="E8" s="328"/>
      <c r="F8" s="328"/>
      <c r="G8" s="328"/>
      <c r="H8" s="328"/>
      <c r="I8" s="328"/>
      <c r="J8" s="328"/>
      <c r="K8" s="328"/>
    </row>
    <row r="9" spans="1:11" x14ac:dyDescent="0.25">
      <c r="A9" s="329"/>
      <c r="B9" s="328"/>
      <c r="C9" s="328"/>
      <c r="D9" s="328"/>
      <c r="E9" s="328"/>
      <c r="F9" s="328"/>
      <c r="G9" s="328"/>
      <c r="H9" s="328"/>
      <c r="I9" s="328"/>
      <c r="J9" s="328"/>
      <c r="K9" s="328"/>
    </row>
    <row r="10" spans="1:11" x14ac:dyDescent="0.25">
      <c r="A10" s="329"/>
      <c r="B10" s="328"/>
      <c r="C10" s="328"/>
      <c r="D10" s="328"/>
      <c r="E10" s="328"/>
      <c r="F10" s="328"/>
      <c r="G10" s="328"/>
      <c r="H10" s="328"/>
      <c r="I10" s="328"/>
      <c r="J10" s="328"/>
      <c r="K10" s="328"/>
    </row>
    <row r="11" spans="1:11" x14ac:dyDescent="0.25">
      <c r="A11" s="329"/>
      <c r="B11" s="328"/>
      <c r="C11" s="328"/>
      <c r="D11" s="328"/>
      <c r="E11" s="328"/>
      <c r="F11" s="328"/>
      <c r="G11" s="328"/>
      <c r="H11" s="328"/>
      <c r="I11" s="328"/>
      <c r="J11" s="328"/>
      <c r="K11" s="328"/>
    </row>
    <row r="12" spans="1:11" x14ac:dyDescent="0.25">
      <c r="A12" s="329"/>
      <c r="B12" s="328"/>
      <c r="C12" s="328"/>
      <c r="D12" s="328"/>
      <c r="E12" s="328"/>
      <c r="F12" s="328"/>
      <c r="G12" s="328"/>
      <c r="H12" s="328"/>
      <c r="I12" s="328"/>
      <c r="J12" s="328"/>
      <c r="K12" s="352"/>
    </row>
    <row r="13" spans="1:11" x14ac:dyDescent="0.25">
      <c r="A13" s="329"/>
      <c r="B13" s="328"/>
      <c r="C13" s="328"/>
      <c r="D13" s="328"/>
      <c r="E13" s="328"/>
      <c r="F13" s="328"/>
      <c r="G13" s="328"/>
      <c r="H13" s="328"/>
      <c r="I13" s="328"/>
      <c r="J13" s="328"/>
      <c r="K13" s="352"/>
    </row>
    <row r="14" spans="1:11" x14ac:dyDescent="0.25">
      <c r="A14" s="329"/>
      <c r="B14" s="328"/>
      <c r="C14" s="328"/>
      <c r="D14" s="328"/>
      <c r="E14" s="328"/>
      <c r="F14" s="328"/>
      <c r="G14" s="328"/>
      <c r="H14" s="328"/>
      <c r="I14" s="328"/>
      <c r="J14" s="328"/>
      <c r="K14" s="352"/>
    </row>
    <row r="15" spans="1:11" x14ac:dyDescent="0.25">
      <c r="A15" s="329"/>
      <c r="B15" s="328"/>
      <c r="C15" s="328"/>
      <c r="D15" s="328"/>
      <c r="E15" s="328"/>
      <c r="F15" s="328"/>
      <c r="G15" s="328"/>
      <c r="H15" s="328"/>
      <c r="I15" s="328"/>
      <c r="J15" s="328"/>
      <c r="K15" s="352"/>
    </row>
    <row r="16" spans="1:11" x14ac:dyDescent="0.25">
      <c r="A16" s="329"/>
      <c r="B16" s="328"/>
      <c r="C16" s="328"/>
      <c r="D16" s="328"/>
      <c r="E16" s="328"/>
      <c r="F16" s="328"/>
      <c r="G16" s="328"/>
      <c r="H16" s="328"/>
      <c r="I16" s="328"/>
      <c r="J16" s="328"/>
      <c r="K16" s="352"/>
    </row>
    <row r="17" spans="1:11" x14ac:dyDescent="0.25">
      <c r="A17" s="329"/>
      <c r="B17" s="328"/>
      <c r="C17" s="328"/>
      <c r="D17" s="328"/>
      <c r="E17" s="328"/>
      <c r="F17" s="328"/>
      <c r="G17" s="328"/>
      <c r="H17" s="328"/>
      <c r="I17" s="328"/>
      <c r="J17" s="328"/>
      <c r="K17" s="352"/>
    </row>
    <row r="18" spans="1:11" x14ac:dyDescent="0.25">
      <c r="A18" s="329"/>
      <c r="B18" s="328"/>
      <c r="C18" s="328"/>
      <c r="D18" s="328"/>
      <c r="E18" s="328"/>
      <c r="F18" s="328"/>
      <c r="G18" s="328"/>
      <c r="H18" s="328"/>
      <c r="I18" s="328"/>
      <c r="J18" s="328"/>
      <c r="K18" s="352"/>
    </row>
    <row r="19" spans="1:11" x14ac:dyDescent="0.25">
      <c r="A19" s="329"/>
      <c r="B19" s="328"/>
      <c r="C19" s="328"/>
      <c r="D19" s="328"/>
      <c r="E19" s="328"/>
      <c r="F19" s="328"/>
      <c r="G19" s="328"/>
      <c r="H19" s="328"/>
      <c r="I19" s="328"/>
      <c r="J19" s="328"/>
      <c r="K19" s="352"/>
    </row>
    <row r="20" spans="1:11" x14ac:dyDescent="0.25">
      <c r="A20" s="329"/>
      <c r="B20" s="328"/>
      <c r="C20" s="328"/>
      <c r="D20" s="328"/>
      <c r="E20" s="328"/>
      <c r="F20" s="328"/>
      <c r="G20" s="328"/>
      <c r="H20" s="328"/>
      <c r="I20" s="328"/>
      <c r="J20" s="328"/>
      <c r="K20" s="352"/>
    </row>
    <row r="21" spans="1:11" x14ac:dyDescent="0.25">
      <c r="A21" s="329"/>
      <c r="B21" s="328"/>
      <c r="C21" s="328"/>
      <c r="D21" s="328"/>
      <c r="E21" s="328"/>
      <c r="F21" s="328"/>
      <c r="G21" s="328"/>
      <c r="H21" s="328"/>
      <c r="I21" s="328"/>
      <c r="J21" s="328"/>
      <c r="K21" s="352"/>
    </row>
    <row r="22" spans="1:11" s="335" customFormat="1" x14ac:dyDescent="0.25">
      <c r="A22" s="329"/>
      <c r="B22" s="328"/>
      <c r="C22" s="328"/>
      <c r="D22" s="328"/>
      <c r="E22" s="328"/>
      <c r="F22" s="328"/>
      <c r="G22" s="328"/>
      <c r="H22" s="328"/>
      <c r="I22" s="328"/>
      <c r="J22" s="328"/>
      <c r="K22" s="352"/>
    </row>
    <row r="23" spans="1:11" s="335" customFormat="1" x14ac:dyDescent="0.25">
      <c r="A23" s="329"/>
      <c r="B23" s="328"/>
      <c r="C23" s="328"/>
      <c r="D23" s="328"/>
      <c r="E23" s="328"/>
      <c r="F23" s="328"/>
      <c r="G23" s="328"/>
      <c r="H23" s="328"/>
      <c r="I23" s="328"/>
      <c r="J23" s="328"/>
      <c r="K23" s="352"/>
    </row>
    <row r="24" spans="1:11" s="335" customFormat="1" x14ac:dyDescent="0.25">
      <c r="A24" s="329"/>
      <c r="B24" s="328"/>
      <c r="C24" s="328"/>
      <c r="D24" s="328"/>
      <c r="E24" s="328"/>
      <c r="F24" s="328"/>
      <c r="G24" s="328"/>
      <c r="H24" s="328"/>
      <c r="I24" s="328"/>
      <c r="J24" s="328"/>
      <c r="K24" s="352"/>
    </row>
    <row r="25" spans="1:11" s="335" customFormat="1" x14ac:dyDescent="0.25">
      <c r="A25" s="329"/>
      <c r="B25" s="328"/>
      <c r="C25" s="328"/>
      <c r="D25" s="328"/>
      <c r="E25" s="328"/>
      <c r="F25" s="328"/>
      <c r="G25" s="328"/>
      <c r="H25" s="328"/>
      <c r="I25" s="328"/>
      <c r="J25" s="328"/>
      <c r="K25" s="352"/>
    </row>
    <row r="26" spans="1:11" s="335" customFormat="1" x14ac:dyDescent="0.25">
      <c r="A26" s="329"/>
      <c r="B26" s="328"/>
      <c r="C26" s="328"/>
      <c r="D26" s="328"/>
      <c r="E26" s="328"/>
      <c r="F26" s="328"/>
      <c r="G26" s="328"/>
      <c r="H26" s="328"/>
      <c r="I26" s="328"/>
      <c r="J26" s="328"/>
      <c r="K26" s="352"/>
    </row>
    <row r="27" spans="1:11" s="335" customFormat="1" x14ac:dyDescent="0.25">
      <c r="A27" s="329"/>
      <c r="B27" s="328"/>
      <c r="C27" s="328"/>
      <c r="D27" s="328"/>
      <c r="E27" s="328"/>
      <c r="F27" s="328"/>
      <c r="G27" s="328"/>
      <c r="H27" s="328"/>
      <c r="I27" s="328"/>
      <c r="J27" s="328"/>
      <c r="K27" s="352"/>
    </row>
    <row r="28" spans="1:11" s="335" customFormat="1" x14ac:dyDescent="0.25">
      <c r="A28" s="329"/>
      <c r="B28" s="328"/>
      <c r="C28" s="328"/>
      <c r="D28" s="328"/>
      <c r="E28" s="328"/>
      <c r="F28" s="328"/>
      <c r="G28" s="328"/>
      <c r="H28" s="328"/>
      <c r="I28" s="328"/>
      <c r="J28" s="328"/>
      <c r="K28" s="352"/>
    </row>
    <row r="29" spans="1:11" s="335" customFormat="1" x14ac:dyDescent="0.25">
      <c r="A29" s="329"/>
      <c r="B29" s="328"/>
      <c r="C29" s="328"/>
      <c r="D29" s="328"/>
      <c r="E29" s="328"/>
      <c r="F29" s="328"/>
      <c r="G29" s="328"/>
      <c r="H29" s="328"/>
      <c r="I29" s="328"/>
      <c r="J29" s="328"/>
      <c r="K29" s="352"/>
    </row>
    <row r="30" spans="1:11" s="335" customFormat="1" x14ac:dyDescent="0.25">
      <c r="A30" s="329"/>
      <c r="B30" s="328"/>
      <c r="C30" s="328"/>
      <c r="D30" s="328"/>
      <c r="E30" s="328"/>
      <c r="F30" s="328"/>
      <c r="G30" s="328"/>
      <c r="H30" s="328"/>
      <c r="I30" s="328"/>
      <c r="J30" s="328"/>
      <c r="K30" s="352"/>
    </row>
    <row r="31" spans="1:11" s="335" customFormat="1" x14ac:dyDescent="0.25">
      <c r="A31" s="329"/>
      <c r="B31" s="328"/>
      <c r="C31" s="328"/>
      <c r="D31" s="328"/>
      <c r="E31" s="328"/>
      <c r="F31" s="328"/>
      <c r="G31" s="328"/>
      <c r="H31" s="328"/>
      <c r="I31" s="328"/>
      <c r="J31" s="328"/>
      <c r="K31" s="352"/>
    </row>
    <row r="32" spans="1:11" s="335" customFormat="1" x14ac:dyDescent="0.25">
      <c r="A32" s="329"/>
      <c r="B32" s="328"/>
      <c r="C32" s="328"/>
      <c r="D32" s="328"/>
      <c r="E32" s="328"/>
      <c r="F32" s="328"/>
      <c r="G32" s="328"/>
      <c r="H32" s="328"/>
      <c r="I32" s="328"/>
      <c r="J32" s="328"/>
      <c r="K32" s="352"/>
    </row>
    <row r="33" spans="1:11" s="335" customFormat="1" x14ac:dyDescent="0.25">
      <c r="A33" s="329"/>
      <c r="B33" s="328"/>
      <c r="C33" s="328"/>
      <c r="D33" s="328"/>
      <c r="E33" s="328"/>
      <c r="F33" s="328"/>
      <c r="G33" s="328"/>
      <c r="H33" s="328"/>
      <c r="I33" s="328"/>
      <c r="J33" s="328"/>
      <c r="K33" s="352"/>
    </row>
    <row r="34" spans="1:11" s="335" customFormat="1" ht="15.75" thickBot="1" x14ac:dyDescent="0.3">
      <c r="A34" s="355"/>
      <c r="B34" s="356"/>
      <c r="C34" s="356"/>
      <c r="D34" s="356"/>
      <c r="E34" s="356"/>
      <c r="F34" s="356"/>
      <c r="G34" s="356"/>
      <c r="H34" s="356"/>
      <c r="I34" s="356"/>
      <c r="J34" s="356"/>
      <c r="K34" s="357"/>
    </row>
    <row r="35" spans="1:11" s="335" customFormat="1" ht="16.5" customHeight="1" thickBot="1" x14ac:dyDescent="0.3">
      <c r="A35" s="361"/>
      <c r="B35" s="362"/>
      <c r="C35" s="362"/>
      <c r="D35" s="362"/>
      <c r="E35" s="362"/>
      <c r="F35" s="362"/>
      <c r="G35" s="362"/>
      <c r="H35" s="363"/>
      <c r="I35" s="362"/>
      <c r="J35" s="362"/>
      <c r="K35" s="359"/>
    </row>
    <row r="36" spans="1:11" s="335" customFormat="1" x14ac:dyDescent="0.25">
      <c r="A36" s="353"/>
    </row>
    <row r="37" spans="1:11" s="335" customFormat="1" x14ac:dyDescent="0.25">
      <c r="A37" s="353"/>
    </row>
    <row r="38" spans="1:11" s="335" customFormat="1" x14ac:dyDescent="0.25">
      <c r="A38" s="353"/>
    </row>
    <row r="39" spans="1:11" s="335" customFormat="1" x14ac:dyDescent="0.25">
      <c r="A39" s="353"/>
    </row>
    <row r="40" spans="1:11" s="335" customFormat="1" x14ac:dyDescent="0.25"/>
    <row r="41" spans="1:11" s="335" customFormat="1" x14ac:dyDescent="0.25"/>
    <row r="42" spans="1:11" s="335" customFormat="1" x14ac:dyDescent="0.25"/>
    <row r="43" spans="1:11" s="335" customFormat="1" x14ac:dyDescent="0.25"/>
    <row r="44" spans="1:11" s="335" customFormat="1" x14ac:dyDescent="0.25"/>
    <row r="45" spans="1:11" s="335" customFormat="1" x14ac:dyDescent="0.25"/>
    <row r="46" spans="1:11" s="335" customFormat="1" x14ac:dyDescent="0.25"/>
    <row r="47" spans="1:11" s="335" customFormat="1" x14ac:dyDescent="0.25"/>
    <row r="48" spans="1:11" s="335" customFormat="1" x14ac:dyDescent="0.25"/>
    <row r="49" s="335" customFormat="1" x14ac:dyDescent="0.25"/>
    <row r="50" s="335" customFormat="1" x14ac:dyDescent="0.25"/>
    <row r="51" s="335" customFormat="1" x14ac:dyDescent="0.25"/>
    <row r="52" s="335" customFormat="1" x14ac:dyDescent="0.25"/>
    <row r="53" s="335" customFormat="1" x14ac:dyDescent="0.25"/>
    <row r="54" s="335" customFormat="1" x14ac:dyDescent="0.25"/>
    <row r="55" s="335" customFormat="1" x14ac:dyDescent="0.25"/>
    <row r="56" s="335" customFormat="1" x14ac:dyDescent="0.25"/>
    <row r="57" s="335" customFormat="1" x14ac:dyDescent="0.25"/>
    <row r="58" s="335" customFormat="1" x14ac:dyDescent="0.25"/>
    <row r="59" s="335" customFormat="1" x14ac:dyDescent="0.25"/>
    <row r="60" s="335" customFormat="1" x14ac:dyDescent="0.25"/>
    <row r="61" s="335" customFormat="1" x14ac:dyDescent="0.25"/>
    <row r="62" s="335" customFormat="1" x14ac:dyDescent="0.25"/>
    <row r="63" s="335" customFormat="1" x14ac:dyDescent="0.25"/>
    <row r="64" s="335" customFormat="1" x14ac:dyDescent="0.25"/>
    <row r="65" s="335" customFormat="1" x14ac:dyDescent="0.25"/>
    <row r="66" s="335" customFormat="1" x14ac:dyDescent="0.25"/>
    <row r="67" s="335" customFormat="1" x14ac:dyDescent="0.25"/>
    <row r="68" s="335" customFormat="1" x14ac:dyDescent="0.25"/>
    <row r="69" s="335" customFormat="1" x14ac:dyDescent="0.25"/>
    <row r="70" s="335" customFormat="1" x14ac:dyDescent="0.25"/>
    <row r="71" s="335" customFormat="1" x14ac:dyDescent="0.25"/>
    <row r="72" s="335" customFormat="1" x14ac:dyDescent="0.25"/>
    <row r="73" s="335" customFormat="1" x14ac:dyDescent="0.25"/>
    <row r="74" s="335" customFormat="1" x14ac:dyDescent="0.25"/>
    <row r="75" s="335" customFormat="1" x14ac:dyDescent="0.25"/>
    <row r="76" s="335" customFormat="1" x14ac:dyDescent="0.25"/>
    <row r="77" s="335" customFormat="1" x14ac:dyDescent="0.25"/>
    <row r="78" s="335" customFormat="1" x14ac:dyDescent="0.25"/>
    <row r="79" s="335" customFormat="1" x14ac:dyDescent="0.25"/>
    <row r="80" s="335" customFormat="1" x14ac:dyDescent="0.25"/>
    <row r="81" s="335" customFormat="1" x14ac:dyDescent="0.25"/>
    <row r="82" s="335" customFormat="1" x14ac:dyDescent="0.25"/>
    <row r="83" s="335" customFormat="1" x14ac:dyDescent="0.25"/>
    <row r="84" s="335" customFormat="1" x14ac:dyDescent="0.25"/>
    <row r="85" s="335" customFormat="1" x14ac:dyDescent="0.25"/>
    <row r="86" s="335" customFormat="1" x14ac:dyDescent="0.25"/>
    <row r="87" s="335" customFormat="1" x14ac:dyDescent="0.25"/>
    <row r="88" s="335" customFormat="1" x14ac:dyDescent="0.25"/>
    <row r="89" s="335" customFormat="1" x14ac:dyDescent="0.25"/>
    <row r="90" s="335" customFormat="1" x14ac:dyDescent="0.25"/>
    <row r="91" s="335" customFormat="1" x14ac:dyDescent="0.25"/>
    <row r="92" s="335" customFormat="1" x14ac:dyDescent="0.25"/>
    <row r="93" s="335" customFormat="1" x14ac:dyDescent="0.25"/>
    <row r="94" s="335" customFormat="1" x14ac:dyDescent="0.25"/>
    <row r="95" s="335" customFormat="1" x14ac:dyDescent="0.25"/>
    <row r="96" s="335" customFormat="1" x14ac:dyDescent="0.25"/>
    <row r="97" s="335" customFormat="1" x14ac:dyDescent="0.25"/>
    <row r="98" s="335" customFormat="1" x14ac:dyDescent="0.25"/>
    <row r="99" s="335" customFormat="1" x14ac:dyDescent="0.25"/>
    <row r="100" s="335" customFormat="1" x14ac:dyDescent="0.25"/>
    <row r="101" s="335" customFormat="1" x14ac:dyDescent="0.25"/>
    <row r="102" s="335" customFormat="1" x14ac:dyDescent="0.25"/>
    <row r="103" s="335" customFormat="1" x14ac:dyDescent="0.25"/>
    <row r="104" s="335" customFormat="1" x14ac:dyDescent="0.25"/>
    <row r="105" s="335" customFormat="1" x14ac:dyDescent="0.25"/>
    <row r="106" s="335" customFormat="1" x14ac:dyDescent="0.25"/>
    <row r="107" s="335" customFormat="1" x14ac:dyDescent="0.25"/>
    <row r="108" s="335" customFormat="1" x14ac:dyDescent="0.25"/>
    <row r="109" s="335" customFormat="1" x14ac:dyDescent="0.25"/>
    <row r="110" s="335" customFormat="1" x14ac:dyDescent="0.25"/>
    <row r="111" s="335" customFormat="1" x14ac:dyDescent="0.25"/>
    <row r="112" s="335" customFormat="1" x14ac:dyDescent="0.25"/>
    <row r="113" s="335" customFormat="1" x14ac:dyDescent="0.25"/>
    <row r="114" s="335" customFormat="1" x14ac:dyDescent="0.25"/>
    <row r="115" s="335" customFormat="1" x14ac:dyDescent="0.25"/>
    <row r="116" s="335" customFormat="1" x14ac:dyDescent="0.25"/>
    <row r="117" s="335" customFormat="1" x14ac:dyDescent="0.25"/>
    <row r="118" s="335" customFormat="1" x14ac:dyDescent="0.25"/>
    <row r="119" s="335" customFormat="1" x14ac:dyDescent="0.25"/>
    <row r="120" s="335" customFormat="1" x14ac:dyDescent="0.25"/>
    <row r="121" s="335" customFormat="1" x14ac:dyDescent="0.25"/>
    <row r="122" s="335" customFormat="1" x14ac:dyDescent="0.25"/>
    <row r="123" s="335" customFormat="1" x14ac:dyDescent="0.25"/>
    <row r="124" s="335" customFormat="1" x14ac:dyDescent="0.25"/>
    <row r="125" s="335" customFormat="1" x14ac:dyDescent="0.25"/>
    <row r="126" s="335" customFormat="1" x14ac:dyDescent="0.25"/>
    <row r="127" s="335" customFormat="1" x14ac:dyDescent="0.25"/>
    <row r="128" s="335" customFormat="1" x14ac:dyDescent="0.25"/>
    <row r="129" s="335" customFormat="1" x14ac:dyDescent="0.25"/>
    <row r="130" s="335" customFormat="1" x14ac:dyDescent="0.25"/>
    <row r="131" s="335" customFormat="1" x14ac:dyDescent="0.25"/>
    <row r="132" s="335" customFormat="1" x14ac:dyDescent="0.25"/>
    <row r="133" s="335" customFormat="1" x14ac:dyDescent="0.25"/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B7750-DE7D-4658-B910-D6C56E20D0C6}">
  <sheetPr codeName="Feuil15"/>
  <dimension ref="A1:AC419"/>
  <sheetViews>
    <sheetView zoomScale="130" zoomScaleNormal="130" workbookViewId="0">
      <selection activeCell="B3" sqref="B3"/>
    </sheetView>
  </sheetViews>
  <sheetFormatPr baseColWidth="10" defaultRowHeight="15" x14ac:dyDescent="0.25"/>
  <cols>
    <col min="1" max="1" width="18.28515625" customWidth="1"/>
    <col min="2" max="2" width="16" customWidth="1"/>
    <col min="3" max="3" width="17.140625" customWidth="1"/>
    <col min="4" max="4" width="18.85546875" customWidth="1"/>
    <col min="5" max="5" width="14.28515625" customWidth="1"/>
    <col min="6" max="6" width="14.42578125" customWidth="1"/>
    <col min="7" max="8" width="14.5703125" customWidth="1"/>
    <col min="9" max="12" width="4.85546875" customWidth="1"/>
    <col min="13" max="13" width="4.42578125" customWidth="1"/>
    <col min="14" max="14" width="4.5703125" customWidth="1"/>
    <col min="15" max="18" width="4.85546875" customWidth="1"/>
    <col min="19" max="19" width="4.5703125" customWidth="1"/>
    <col min="20" max="20" width="4.28515625" customWidth="1"/>
    <col min="21" max="26" width="4.85546875" customWidth="1"/>
    <col min="27" max="27" width="4.5703125" customWidth="1"/>
    <col min="28" max="28" width="4.140625" customWidth="1"/>
    <col min="29" max="29" width="6.28515625" customWidth="1"/>
  </cols>
  <sheetData>
    <row r="1" spans="1:29" ht="21.75" customHeight="1" thickBot="1" x14ac:dyDescent="0.3">
      <c r="A1" s="269" t="s">
        <v>92</v>
      </c>
      <c r="B1" s="269" t="s">
        <v>101</v>
      </c>
      <c r="C1" s="269" t="s">
        <v>135</v>
      </c>
      <c r="D1" s="269"/>
      <c r="E1" s="269"/>
    </row>
    <row r="2" spans="1:29" s="185" customFormat="1" ht="25.5" customHeight="1" thickBot="1" x14ac:dyDescent="0.3">
      <c r="A2" s="279" t="e">
        <f>IF(A1=CH!#REF!,SUM(CH!#REF!,HW!A3:A23),SUM(CH!#REF!,HW!A3:A23))</f>
        <v>#REF!</v>
      </c>
      <c r="B2" s="279" t="e">
        <f>IF(B1=CH!#REF!,SUM(CH!#REF!,HW!B3:B23),SUM(CH!#REF!,HW!B3:B23))</f>
        <v>#REF!</v>
      </c>
      <c r="C2" s="279" t="e">
        <f>IF(C1=CH!#REF!,SUM(CH!#REF!,HW!C3:C23),SUM(CH!#REF!,HW!C3:C23))</f>
        <v>#REF!</v>
      </c>
      <c r="D2" s="279" t="e">
        <f>IF(D1=CH!#REF!,SUM(CH!#REF!,HW!D3:D23),SUM(CH!#REF!,HW!D3:D23))</f>
        <v>#REF!</v>
      </c>
      <c r="E2" s="279" t="e">
        <f>IF(E1=CH!#REF!,SUM(CH!#REF!,HW!E3:E23),SUM(CH!#REF!,HW!E3:E23))</f>
        <v>#REF!</v>
      </c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</row>
    <row r="3" spans="1:29" s="185" customFormat="1" ht="20.100000000000001" customHeight="1" x14ac:dyDescent="0.25">
      <c r="A3" s="278"/>
      <c r="B3" s="278"/>
      <c r="C3" s="278"/>
      <c r="D3" s="278"/>
      <c r="E3" s="278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 s="246"/>
    </row>
    <row r="4" spans="1:29" s="185" customFormat="1" ht="20.100000000000001" customHeight="1" x14ac:dyDescent="0.25">
      <c r="A4" s="272"/>
      <c r="B4" s="272"/>
      <c r="C4" s="272"/>
      <c r="D4" s="272"/>
      <c r="E4" s="272"/>
      <c r="F4"/>
      <c r="G4"/>
      <c r="H4"/>
      <c r="I4"/>
      <c r="J4"/>
      <c r="K4"/>
      <c r="L4"/>
      <c r="M4"/>
      <c r="N4"/>
      <c r="O4"/>
      <c r="P4"/>
      <c r="Q4"/>
      <c r="R4"/>
      <c r="S4"/>
      <c r="T4"/>
    </row>
    <row r="5" spans="1:29" s="249" customFormat="1" ht="20.100000000000001" customHeight="1" x14ac:dyDescent="0.25">
      <c r="A5" s="272"/>
      <c r="B5" s="272"/>
      <c r="C5" s="272"/>
      <c r="D5" s="272"/>
      <c r="E5" s="273"/>
      <c r="F5"/>
      <c r="G5"/>
      <c r="H5"/>
      <c r="I5"/>
      <c r="J5"/>
      <c r="K5"/>
      <c r="L5"/>
      <c r="M5"/>
      <c r="N5"/>
      <c r="O5"/>
      <c r="P5"/>
      <c r="Q5"/>
      <c r="R5"/>
    </row>
    <row r="6" spans="1:29" s="249" customFormat="1" ht="20.100000000000001" customHeight="1" x14ac:dyDescent="0.25">
      <c r="A6" s="272"/>
      <c r="B6" s="272"/>
      <c r="C6" s="272"/>
      <c r="D6" s="272"/>
      <c r="E6" s="272"/>
      <c r="F6"/>
      <c r="G6"/>
      <c r="H6"/>
      <c r="I6"/>
      <c r="J6"/>
      <c r="K6"/>
      <c r="L6"/>
      <c r="M6"/>
      <c r="N6"/>
      <c r="O6"/>
      <c r="P6"/>
      <c r="Q6"/>
      <c r="R6"/>
    </row>
    <row r="7" spans="1:29" s="249" customFormat="1" ht="20.100000000000001" customHeight="1" x14ac:dyDescent="0.25">
      <c r="A7" s="272"/>
      <c r="B7" s="272"/>
      <c r="C7" s="272"/>
      <c r="D7" s="272"/>
      <c r="E7" s="272"/>
      <c r="F7"/>
      <c r="G7"/>
      <c r="H7"/>
      <c r="I7"/>
      <c r="J7"/>
      <c r="K7"/>
      <c r="L7"/>
      <c r="M7"/>
      <c r="N7"/>
      <c r="O7"/>
      <c r="P7"/>
      <c r="Q7"/>
      <c r="R7"/>
    </row>
    <row r="8" spans="1:29" s="249" customFormat="1" ht="20.100000000000001" customHeight="1" x14ac:dyDescent="0.25">
      <c r="A8" s="272"/>
      <c r="B8" s="272"/>
      <c r="C8" s="272"/>
      <c r="D8" s="272"/>
      <c r="E8" s="272"/>
      <c r="F8"/>
      <c r="G8"/>
      <c r="H8"/>
      <c r="I8"/>
      <c r="J8"/>
      <c r="K8"/>
      <c r="L8"/>
      <c r="M8"/>
      <c r="N8"/>
      <c r="O8"/>
      <c r="P8"/>
      <c r="Q8"/>
      <c r="R8"/>
    </row>
    <row r="9" spans="1:29" s="249" customFormat="1" ht="20.100000000000001" customHeight="1" x14ac:dyDescent="0.25">
      <c r="A9" s="272"/>
      <c r="B9" s="272"/>
      <c r="C9" s="272"/>
      <c r="D9" s="272"/>
      <c r="E9" s="272"/>
      <c r="F9"/>
      <c r="G9"/>
      <c r="H9"/>
      <c r="I9"/>
      <c r="J9"/>
      <c r="K9"/>
      <c r="L9"/>
      <c r="M9"/>
      <c r="N9"/>
      <c r="O9"/>
      <c r="P9"/>
      <c r="Q9"/>
      <c r="R9"/>
    </row>
    <row r="10" spans="1:29" s="249" customFormat="1" ht="20.100000000000001" customHeight="1" x14ac:dyDescent="0.25">
      <c r="A10" s="272"/>
      <c r="B10" s="272"/>
      <c r="C10" s="272"/>
      <c r="D10" s="272"/>
      <c r="E10" s="272"/>
      <c r="F10"/>
      <c r="G10"/>
      <c r="H10"/>
      <c r="I10"/>
      <c r="J10"/>
      <c r="K10"/>
      <c r="L10"/>
      <c r="M10"/>
      <c r="N10"/>
      <c r="O10"/>
      <c r="P10"/>
      <c r="Q10"/>
      <c r="R10"/>
    </row>
    <row r="11" spans="1:29" s="249" customFormat="1" ht="20.100000000000001" customHeight="1" x14ac:dyDescent="0.25">
      <c r="A11" s="272"/>
      <c r="B11" s="272"/>
      <c r="C11" s="272"/>
      <c r="D11" s="272"/>
      <c r="E11" s="272"/>
      <c r="F11"/>
      <c r="G11"/>
      <c r="H11"/>
      <c r="I11"/>
      <c r="J11"/>
      <c r="K11"/>
      <c r="L11"/>
      <c r="M11"/>
      <c r="N11"/>
      <c r="O11"/>
      <c r="P11"/>
      <c r="Q11"/>
      <c r="R11"/>
    </row>
    <row r="12" spans="1:29" s="249" customFormat="1" ht="20.100000000000001" customHeight="1" x14ac:dyDescent="0.25">
      <c r="A12" s="272"/>
      <c r="B12" s="272"/>
      <c r="C12" s="272"/>
      <c r="D12" s="272"/>
      <c r="E12" s="272"/>
      <c r="F12"/>
      <c r="G12"/>
      <c r="H12"/>
      <c r="I12"/>
      <c r="J12"/>
      <c r="K12"/>
      <c r="L12"/>
      <c r="M12"/>
      <c r="N12"/>
      <c r="O12"/>
      <c r="P12"/>
      <c r="Q12"/>
      <c r="R12"/>
    </row>
    <row r="13" spans="1:29" s="249" customFormat="1" ht="20.100000000000001" customHeight="1" x14ac:dyDescent="0.25">
      <c r="A13" s="272"/>
      <c r="B13" s="272"/>
      <c r="C13" s="272"/>
      <c r="D13" s="272"/>
      <c r="E13" s="272"/>
      <c r="F13"/>
      <c r="G13"/>
      <c r="H13"/>
      <c r="I13"/>
      <c r="J13"/>
      <c r="K13"/>
      <c r="L13"/>
      <c r="M13"/>
      <c r="N13"/>
      <c r="O13"/>
      <c r="P13"/>
      <c r="Q13"/>
      <c r="R13"/>
    </row>
    <row r="14" spans="1:29" s="249" customFormat="1" ht="20.100000000000001" customHeight="1" x14ac:dyDescent="0.25">
      <c r="A14" s="272"/>
      <c r="B14" s="272"/>
      <c r="C14" s="272"/>
      <c r="D14" s="272"/>
      <c r="E14" s="272"/>
      <c r="F14"/>
      <c r="G14"/>
      <c r="H14"/>
      <c r="I14"/>
      <c r="J14"/>
      <c r="K14"/>
      <c r="L14"/>
      <c r="M14"/>
      <c r="N14"/>
      <c r="O14"/>
      <c r="P14"/>
      <c r="Q14"/>
      <c r="R14"/>
    </row>
    <row r="15" spans="1:29" s="249" customFormat="1" ht="20.100000000000001" customHeight="1" x14ac:dyDescent="0.25">
      <c r="A15" s="272"/>
      <c r="B15" s="272"/>
      <c r="C15" s="272"/>
      <c r="D15" s="272"/>
      <c r="E15" s="272"/>
      <c r="F15"/>
      <c r="G15"/>
      <c r="H15"/>
      <c r="I15"/>
      <c r="J15"/>
      <c r="K15"/>
      <c r="L15"/>
      <c r="M15"/>
      <c r="N15"/>
      <c r="O15"/>
      <c r="P15"/>
      <c r="Q15"/>
      <c r="R15"/>
    </row>
    <row r="16" spans="1:29" ht="20.100000000000001" customHeight="1" x14ac:dyDescent="0.25">
      <c r="A16" s="272"/>
      <c r="B16" s="272"/>
      <c r="C16" s="272"/>
      <c r="D16" s="272"/>
      <c r="E16" s="272"/>
    </row>
    <row r="17" spans="1:5" ht="20.100000000000001" customHeight="1" x14ac:dyDescent="0.25">
      <c r="A17" s="272"/>
      <c r="B17" s="272"/>
      <c r="C17" s="272"/>
      <c r="D17" s="272"/>
      <c r="E17" s="272"/>
    </row>
    <row r="18" spans="1:5" ht="20.100000000000001" customHeight="1" x14ac:dyDescent="0.25">
      <c r="A18" s="272"/>
      <c r="B18" s="272"/>
      <c r="C18" s="272"/>
      <c r="D18" s="272"/>
      <c r="E18" s="272"/>
    </row>
    <row r="19" spans="1:5" ht="20.100000000000001" customHeight="1" x14ac:dyDescent="0.25">
      <c r="A19" s="272"/>
      <c r="B19" s="272"/>
      <c r="C19" s="272"/>
      <c r="D19" s="272"/>
      <c r="E19" s="272"/>
    </row>
    <row r="20" spans="1:5" ht="20.100000000000001" customHeight="1" x14ac:dyDescent="0.25">
      <c r="A20" s="272"/>
      <c r="B20" s="272"/>
      <c r="C20" s="272"/>
      <c r="D20" s="272"/>
      <c r="E20" s="272"/>
    </row>
    <row r="21" spans="1:5" ht="20.100000000000001" customHeight="1" x14ac:dyDescent="0.25">
      <c r="A21" s="272"/>
      <c r="B21" s="272"/>
      <c r="C21" s="272"/>
      <c r="D21" s="272"/>
      <c r="E21" s="272"/>
    </row>
    <row r="22" spans="1:5" ht="20.100000000000001" customHeight="1" x14ac:dyDescent="0.25">
      <c r="A22" s="275"/>
      <c r="B22" s="275"/>
      <c r="C22" s="275"/>
      <c r="D22" s="275"/>
      <c r="E22" s="275"/>
    </row>
    <row r="23" spans="1:5" ht="19.5" customHeight="1" x14ac:dyDescent="0.25">
      <c r="A23" s="276"/>
      <c r="B23" s="276"/>
      <c r="C23" s="276"/>
      <c r="D23" s="276"/>
      <c r="E23" s="276"/>
    </row>
    <row r="24" spans="1:5" ht="20.100000000000001" customHeight="1" x14ac:dyDescent="0.25">
      <c r="A24" s="271"/>
      <c r="B24" s="271"/>
      <c r="C24" s="271"/>
      <c r="D24" s="271"/>
      <c r="E24" s="271"/>
    </row>
    <row r="25" spans="1:5" ht="20.100000000000001" customHeight="1" x14ac:dyDescent="0.25">
      <c r="A25" s="271"/>
      <c r="B25" s="271"/>
      <c r="C25" s="271"/>
      <c r="D25" s="271"/>
      <c r="E25" s="271"/>
    </row>
    <row r="26" spans="1:5" ht="20.100000000000001" customHeight="1" x14ac:dyDescent="0.25">
      <c r="A26" s="271"/>
      <c r="B26" s="271"/>
      <c r="C26" s="271"/>
      <c r="D26" s="271"/>
      <c r="E26" s="271"/>
    </row>
    <row r="27" spans="1:5" ht="20.100000000000001" customHeight="1" x14ac:dyDescent="0.25">
      <c r="A27" s="271"/>
      <c r="B27" s="271"/>
      <c r="C27" s="271"/>
      <c r="D27" s="271"/>
      <c r="E27" s="271"/>
    </row>
    <row r="28" spans="1:5" ht="20.100000000000001" customHeight="1" x14ac:dyDescent="0.25">
      <c r="A28" s="271"/>
      <c r="B28" s="271"/>
      <c r="C28" s="271"/>
      <c r="D28" s="271"/>
      <c r="E28" s="271"/>
    </row>
    <row r="29" spans="1:5" ht="20.100000000000001" customHeight="1" x14ac:dyDescent="0.25">
      <c r="A29" s="271"/>
      <c r="B29" s="271"/>
      <c r="C29" s="271"/>
      <c r="D29" s="271"/>
      <c r="E29" s="271"/>
    </row>
    <row r="30" spans="1:5" ht="20.100000000000001" customHeight="1" x14ac:dyDescent="0.25">
      <c r="A30" s="271"/>
      <c r="B30" s="271"/>
      <c r="C30" s="271"/>
      <c r="D30" s="271"/>
      <c r="E30" s="271"/>
    </row>
    <row r="31" spans="1:5" ht="20.100000000000001" customHeight="1" x14ac:dyDescent="0.25">
      <c r="A31" s="271"/>
      <c r="B31" s="271"/>
      <c r="C31" s="271"/>
      <c r="D31" s="271"/>
      <c r="E31" s="271"/>
    </row>
    <row r="32" spans="1:5" ht="20.100000000000001" customHeight="1" x14ac:dyDescent="0.25">
      <c r="A32" s="271"/>
      <c r="B32" s="271"/>
      <c r="C32" s="271"/>
      <c r="D32" s="271"/>
      <c r="E32" s="271"/>
    </row>
    <row r="33" spans="1:18" ht="20.100000000000001" customHeight="1" x14ac:dyDescent="0.25">
      <c r="A33" s="271"/>
      <c r="B33" s="271"/>
      <c r="C33" s="271"/>
      <c r="D33" s="271"/>
      <c r="E33" s="271"/>
    </row>
    <row r="34" spans="1:18" ht="20.100000000000001" customHeight="1" x14ac:dyDescent="0.25">
      <c r="A34" s="271"/>
      <c r="B34" s="271"/>
      <c r="C34" s="271"/>
      <c r="D34" s="271"/>
      <c r="E34" s="271"/>
    </row>
    <row r="35" spans="1:18" ht="20.100000000000001" customHeight="1" x14ac:dyDescent="0.25">
      <c r="A35" s="271"/>
      <c r="B35" s="271"/>
      <c r="C35" s="271"/>
      <c r="D35" s="271"/>
      <c r="E35" s="271"/>
    </row>
    <row r="36" spans="1:18" ht="20.100000000000001" customHeight="1" x14ac:dyDescent="0.25">
      <c r="A36" s="271"/>
      <c r="B36" s="271"/>
      <c r="C36" s="271"/>
      <c r="D36" s="271"/>
      <c r="E36" s="271"/>
    </row>
    <row r="37" spans="1:18" ht="20.100000000000001" customHeight="1" x14ac:dyDescent="0.25">
      <c r="A37" s="271"/>
      <c r="B37" s="271"/>
      <c r="C37" s="271"/>
      <c r="D37" s="271"/>
      <c r="E37" s="271"/>
    </row>
    <row r="38" spans="1:18" ht="20.100000000000001" customHeight="1" x14ac:dyDescent="0.25">
      <c r="A38" s="271"/>
      <c r="B38" s="271"/>
      <c r="C38" s="271"/>
      <c r="D38" s="271"/>
      <c r="E38" s="271"/>
    </row>
    <row r="39" spans="1:18" ht="20.100000000000001" customHeight="1" x14ac:dyDescent="0.25">
      <c r="A39" s="271"/>
      <c r="B39" s="271"/>
      <c r="C39" s="271"/>
      <c r="D39" s="271"/>
      <c r="E39" s="271"/>
    </row>
    <row r="40" spans="1:18" ht="20.100000000000001" customHeight="1" x14ac:dyDescent="0.25">
      <c r="A40" s="271"/>
      <c r="B40" s="271"/>
      <c r="C40" s="271"/>
      <c r="D40" s="271"/>
      <c r="E40" s="271"/>
      <c r="Q40" s="274"/>
    </row>
    <row r="41" spans="1:18" ht="20.100000000000001" customHeight="1" x14ac:dyDescent="0.25">
      <c r="A41" s="271"/>
      <c r="B41" s="271"/>
      <c r="C41" s="271"/>
      <c r="D41" s="271"/>
      <c r="E41" s="271"/>
    </row>
    <row r="43" spans="1:18" s="249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</row>
    <row r="44" spans="1:18" s="249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18" s="249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18" s="249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18" s="249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18" s="249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1:18" s="249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1:18" s="249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1:18" s="249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1:18" s="249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1:18" s="249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1:18" s="249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1:18" s="249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1:18" s="249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1:18" s="249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1:18" s="249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1:18" s="249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1:18" s="249" customForma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1:18" s="249" customForma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1:18" s="249" customForma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1:18" s="249" customForma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1:18" s="249" customForma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s="249" customForma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s="249" customForma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s="249" customForma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s="249" customForma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s="249" customForma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s="249" customForma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s="249" customForma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s="249" customForma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s="249" customForma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s="249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s="249" customForma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s="249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s="249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s="249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s="249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s="249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s="249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s="249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s="249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s="249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s="249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s="249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s="249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s="249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s="249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s="249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s="249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s="249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s="249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s="249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s="249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s="249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s="249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s="249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s="249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s="249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s="249" customForma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s="249" customForma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s="249" customForma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s="249" customForma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s="249" customForma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s="249" customForma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s="249" customForma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s="249" customForma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s="249" customForma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s="249" customForma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s="249" customForma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s="249" customForma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1:18" s="249" customForma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1:18" s="249" customForma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1:18" s="249" customForma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1:18" s="249" customForma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1:18" s="249" customForma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1:18" s="249" customForma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1:18" s="249" customForma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1:18" s="249" customForma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1:18" s="249" customForma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1:18" s="249" customForma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1:18" s="249" customForma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1:18" s="249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1:18" s="249" customForma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1:18" s="249" customForma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1:18" s="249" customForma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1:18" s="249" customForma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1:18" s="249" customForma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1:18" s="249" customForma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1:18" s="249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1:18" s="249" customForma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1:18" s="249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1:18" s="249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1:18" s="249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1:18" s="249" customForma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1:18" s="249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1:18" s="249" customForma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1:18" s="249" customForma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1:18" s="249" customForma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1:18" s="249" customForma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1:18" s="249" customForma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1:18" s="249" customForma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1:18" s="249" customForma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1:18" s="249" customForma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1:18" s="249" customForma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1:18" s="249" customForma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1:18" s="249" customForma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1:18" s="249" customForma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1:18" s="249" customForma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1:18" s="249" customForma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1:18" s="249" customForma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1:18" s="249" customForma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1:18" s="249" customForma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1:18" s="249" customForma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1:18" s="249" customForma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1:18" s="249" customForma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1:18" s="249" customForma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1:18" s="249" customForma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1:18" s="249" customForma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1:18" s="249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1:18" s="249" customForma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1:18" s="249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1:18" s="249" customForma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1:18" s="249" customForma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1:18" s="249" customForma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1:18" s="249" customForma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1:18" s="249" customForma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1:18" s="249" customForma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1:18" s="249" customForma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1:18" s="249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1:18" s="249" customForma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1:18" s="249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1:18" s="249" customForma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1:18" s="249" customForma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1:18" s="249" customForma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1:18" s="249" customForma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1:18" s="249" customForma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1:18" s="249" customForma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1:18" s="249" customForma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1:18" s="249" customForma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1:18" s="249" customForma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1:18" s="249" customForma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1:18" s="249" customForma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1:18" s="249" customForma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1:18" s="249" customForma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1:18" s="249" customForma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1:18" s="249" customForma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</row>
    <row r="189" spans="1:18" s="249" customForma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</row>
    <row r="190" spans="1:18" s="249" customForma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</row>
    <row r="191" spans="1:18" s="249" customForma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</row>
    <row r="192" spans="1:18" s="249" customForma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</row>
    <row r="193" spans="1:18" s="249" customForma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</row>
    <row r="194" spans="1:18" s="249" customForma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</row>
    <row r="195" spans="1:18" s="249" customForma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</row>
    <row r="196" spans="1:18" s="249" customForma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</row>
    <row r="197" spans="1:18" s="249" customForma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</row>
    <row r="198" spans="1:18" s="249" customForma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</row>
    <row r="199" spans="1:18" s="249" customForma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</row>
    <row r="200" spans="1:18" s="249" customForma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</row>
    <row r="201" spans="1:18" s="249" customForma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</row>
    <row r="202" spans="1:18" s="249" customForma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</row>
    <row r="203" spans="1:18" s="249" customForma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</row>
    <row r="204" spans="1:18" s="249" customForma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</row>
    <row r="205" spans="1:18" s="249" customForma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</row>
    <row r="206" spans="1:18" s="249" customForma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</row>
    <row r="207" spans="1:18" s="249" customForma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</row>
    <row r="208" spans="1:18" s="249" customForma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</row>
    <row r="209" spans="1:18" s="249" customForma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</row>
    <row r="210" spans="1:18" s="249" customForma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</row>
    <row r="211" spans="1:18" s="249" customForma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</row>
    <row r="212" spans="1:18" s="249" customForma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</row>
    <row r="213" spans="1:18" s="249" customForma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</row>
    <row r="214" spans="1:18" s="249" customForma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</row>
    <row r="215" spans="1:18" s="249" customForma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</row>
    <row r="216" spans="1:18" s="249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</row>
    <row r="217" spans="1:18" s="249" customForma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</row>
    <row r="218" spans="1:18" s="249" customForma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</row>
    <row r="219" spans="1:18" s="249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</row>
    <row r="220" spans="1:18" s="249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</row>
    <row r="221" spans="1:18" s="249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</row>
    <row r="222" spans="1:18" s="249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</row>
    <row r="223" spans="1:18" s="249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</row>
    <row r="224" spans="1:18" s="249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</row>
    <row r="225" spans="1:18" s="249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</row>
    <row r="226" spans="1:18" s="249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</row>
    <row r="227" spans="1:18" s="249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</row>
    <row r="228" spans="1:18" s="249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</row>
    <row r="229" spans="1:18" s="249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</row>
    <row r="230" spans="1:18" s="249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</row>
    <row r="231" spans="1:18" s="249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</row>
    <row r="232" spans="1:18" s="249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</row>
    <row r="233" spans="1:18" s="249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</row>
    <row r="234" spans="1:18" s="249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</row>
    <row r="235" spans="1:18" s="249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</row>
    <row r="236" spans="1:18" s="249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</row>
    <row r="237" spans="1:18" s="249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</row>
    <row r="238" spans="1:18" s="249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</row>
    <row r="239" spans="1:18" s="249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</row>
    <row r="240" spans="1:18" s="249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</row>
    <row r="241" spans="1:18" s="249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</row>
    <row r="242" spans="1:18" s="249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</row>
    <row r="243" spans="1:18" s="249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</row>
    <row r="244" spans="1:18" s="249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</row>
    <row r="245" spans="1:18" s="249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</row>
    <row r="246" spans="1:18" s="249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</row>
    <row r="247" spans="1:18" s="249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</row>
    <row r="248" spans="1:18" s="249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</row>
    <row r="249" spans="1:18" s="249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</row>
    <row r="250" spans="1:18" s="249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</row>
    <row r="251" spans="1:18" s="249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</row>
    <row r="252" spans="1:18" s="249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</row>
    <row r="253" spans="1:18" s="249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</row>
    <row r="254" spans="1:18" s="249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</row>
    <row r="255" spans="1:18" s="249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</row>
    <row r="256" spans="1:18" s="249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</row>
    <row r="257" spans="1:18" s="249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</row>
    <row r="258" spans="1:18" s="249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</row>
    <row r="259" spans="1:18" s="249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</row>
    <row r="260" spans="1:18" s="249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</row>
    <row r="261" spans="1:18" s="249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</row>
    <row r="262" spans="1:18" s="249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</row>
    <row r="263" spans="1:18" s="249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</row>
    <row r="264" spans="1:18" s="249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</row>
    <row r="265" spans="1:18" s="249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</row>
    <row r="266" spans="1:18" s="249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</row>
    <row r="267" spans="1:18" s="249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</row>
    <row r="268" spans="1:18" s="249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</row>
    <row r="269" spans="1:18" s="249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</row>
    <row r="270" spans="1:18" s="249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</row>
    <row r="271" spans="1:18" s="249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</row>
    <row r="272" spans="1:18" s="249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</row>
    <row r="273" spans="1:18" s="249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</row>
    <row r="274" spans="1:18" s="249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</row>
    <row r="275" spans="1:18" s="249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</row>
    <row r="276" spans="1:18" s="249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</row>
    <row r="277" spans="1:18" s="249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</row>
    <row r="278" spans="1:18" s="249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</row>
    <row r="279" spans="1:18" s="249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</row>
    <row r="280" spans="1:18" s="249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</row>
    <row r="281" spans="1:18" s="249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</row>
    <row r="282" spans="1:18" s="249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</row>
    <row r="283" spans="1:18" s="249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</row>
    <row r="284" spans="1:18" s="249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</row>
    <row r="285" spans="1:18" s="249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</row>
    <row r="286" spans="1:18" s="249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</row>
    <row r="287" spans="1:18" s="249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</row>
    <row r="288" spans="1:18" s="249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</row>
    <row r="289" spans="1:18" s="249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</row>
    <row r="290" spans="1:18" s="249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</row>
    <row r="291" spans="1:18" s="249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</row>
    <row r="292" spans="1:18" s="249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</row>
    <row r="293" spans="1:18" s="249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</row>
    <row r="294" spans="1:18" s="249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</row>
    <row r="295" spans="1:18" s="249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</row>
    <row r="296" spans="1:18" s="249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</row>
    <row r="297" spans="1:18" s="249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</row>
    <row r="298" spans="1:18" s="249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</row>
    <row r="299" spans="1:18" s="249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</row>
    <row r="300" spans="1:18" s="249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</row>
    <row r="301" spans="1:18" s="249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</row>
    <row r="302" spans="1:18" s="249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</row>
    <row r="303" spans="1:18" s="249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</row>
    <row r="304" spans="1:18" s="249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</row>
    <row r="305" spans="1:18" s="249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</row>
    <row r="306" spans="1:18" s="249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</row>
    <row r="307" spans="1:18" s="249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</row>
    <row r="308" spans="1:18" s="249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</row>
    <row r="309" spans="1:18" s="249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</row>
    <row r="310" spans="1:18" s="249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</row>
    <row r="311" spans="1:18" s="249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</row>
    <row r="312" spans="1:18" s="249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</row>
    <row r="313" spans="1:18" s="249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</row>
    <row r="314" spans="1:18" s="249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</row>
    <row r="315" spans="1:18" s="249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</row>
    <row r="316" spans="1:18" s="249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</row>
    <row r="317" spans="1:18" s="249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</row>
    <row r="318" spans="1:18" s="249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</row>
    <row r="319" spans="1:18" s="249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</row>
    <row r="320" spans="1:18" s="249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</row>
    <row r="321" spans="1:18" s="249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</row>
    <row r="322" spans="1:18" s="249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</row>
    <row r="323" spans="1:18" s="249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</row>
    <row r="324" spans="1:18" s="249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</row>
    <row r="325" spans="1:18" s="249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</row>
    <row r="326" spans="1:18" s="249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</row>
    <row r="327" spans="1:18" s="249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</row>
    <row r="328" spans="1:18" s="249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</row>
    <row r="329" spans="1:18" s="249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</row>
    <row r="330" spans="1:18" s="249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</row>
    <row r="331" spans="1:18" s="249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</row>
    <row r="332" spans="1:18" s="249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</row>
    <row r="333" spans="1:18" s="249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</row>
    <row r="334" spans="1:18" s="249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</row>
    <row r="335" spans="1:18" s="249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</row>
    <row r="336" spans="1:18" s="249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</row>
    <row r="337" spans="1:18" s="249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</row>
    <row r="338" spans="1:18" s="249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</row>
    <row r="339" spans="1:18" s="249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</row>
    <row r="340" spans="1:18" s="249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</row>
    <row r="341" spans="1:18" s="249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</row>
    <row r="342" spans="1:18" s="249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</row>
    <row r="343" spans="1:18" s="249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</row>
    <row r="344" spans="1:18" s="249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</row>
    <row r="345" spans="1:18" s="249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</row>
    <row r="346" spans="1:18" s="249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</row>
    <row r="347" spans="1:18" s="249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</row>
    <row r="348" spans="1:18" s="249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</row>
    <row r="349" spans="1:18" s="249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</row>
    <row r="350" spans="1:18" s="249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</row>
    <row r="351" spans="1:18" s="249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</row>
    <row r="352" spans="1:18" s="249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</row>
    <row r="353" spans="1:18" s="249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</row>
    <row r="354" spans="1:18" s="249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</row>
    <row r="355" spans="1:18" s="249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</row>
    <row r="356" spans="1:18" s="249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</row>
    <row r="357" spans="1:18" s="249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</row>
    <row r="358" spans="1:18" s="249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</row>
    <row r="359" spans="1:18" s="249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</row>
    <row r="360" spans="1:18" s="249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</row>
    <row r="361" spans="1:18" s="249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</row>
    <row r="362" spans="1:18" s="249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</row>
    <row r="363" spans="1:18" s="249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</row>
    <row r="364" spans="1:18" s="249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</row>
    <row r="365" spans="1:18" s="249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</row>
    <row r="366" spans="1:18" s="249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</row>
    <row r="367" spans="1:18" s="249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</row>
    <row r="368" spans="1:18" s="249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</row>
    <row r="369" spans="1:18" s="249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</row>
    <row r="370" spans="1:18" s="249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</row>
    <row r="371" spans="1:18" s="249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</row>
    <row r="372" spans="1:18" s="249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</row>
    <row r="373" spans="1:18" s="249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</row>
    <row r="374" spans="1:18" s="249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</row>
    <row r="375" spans="1:18" s="249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</row>
    <row r="376" spans="1:18" s="249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</row>
    <row r="377" spans="1:18" s="249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</row>
    <row r="378" spans="1:18" s="249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</row>
    <row r="379" spans="1:18" s="249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</row>
    <row r="380" spans="1:18" s="249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</row>
    <row r="381" spans="1:18" s="249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</row>
    <row r="382" spans="1:18" s="249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</row>
    <row r="383" spans="1:18" s="249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</row>
    <row r="384" spans="1:18" s="249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</row>
    <row r="385" spans="1:18" s="249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</row>
    <row r="386" spans="1:18" s="249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</row>
    <row r="387" spans="1:18" s="249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</row>
    <row r="388" spans="1:18" s="249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</row>
    <row r="389" spans="1:18" s="249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</row>
    <row r="390" spans="1:18" s="249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</row>
    <row r="391" spans="1:18" s="249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</row>
    <row r="392" spans="1:18" s="249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</row>
    <row r="393" spans="1:18" s="249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</row>
    <row r="394" spans="1:18" s="249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</row>
    <row r="395" spans="1:18" s="249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</row>
    <row r="396" spans="1:18" s="249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</row>
    <row r="397" spans="1:18" s="249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</row>
    <row r="398" spans="1:18" s="249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</row>
    <row r="399" spans="1:18" s="249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</row>
    <row r="400" spans="1:18" s="249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</row>
    <row r="401" spans="1:18" s="249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</row>
    <row r="402" spans="1:18" s="249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</row>
    <row r="403" spans="1:18" s="249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</row>
    <row r="404" spans="1:18" s="249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</row>
    <row r="405" spans="1:18" s="249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</row>
    <row r="406" spans="1:18" s="249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</row>
    <row r="407" spans="1:18" s="249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</row>
    <row r="408" spans="1:18" s="249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</row>
    <row r="409" spans="1:18" s="249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</row>
    <row r="410" spans="1:18" s="249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</row>
    <row r="411" spans="1:18" s="249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</row>
    <row r="412" spans="1:18" s="249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</row>
    <row r="413" spans="1:18" s="249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</row>
    <row r="414" spans="1:18" s="249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</row>
    <row r="415" spans="1:18" s="249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</row>
    <row r="416" spans="1:18" s="249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</row>
    <row r="417" spans="1:18" s="249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</row>
    <row r="418" spans="1:18" s="249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</row>
    <row r="419" spans="1:18" s="249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</row>
  </sheetData>
  <phoneticPr fontId="41" type="noConversion"/>
  <conditionalFormatting sqref="AF5">
    <cfRule type="expression" dxfId="12" priority="35" stopIfTrue="1">
      <formula>5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CommandButton1">
          <controlPr defaultSize="0" autoLine="0" r:id="rId5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0</xdr:col>
                <xdr:colOff>800100</xdr:colOff>
                <xdr:row>10</xdr:row>
                <xdr:rowOff>38100</xdr:rowOff>
              </to>
            </anchor>
          </controlPr>
        </control>
      </mc:Choice>
      <mc:Fallback>
        <control shapeId="4710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4E03B5-30F4-41D9-8C69-6625DB323398}">
          <x14:formula1>
            <xm:f>Liste!$T$3:$T$5</xm:f>
          </x14:formula1>
          <xm:sqref>AB31:AB53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66F37-8146-4B21-873E-25BB0EE7572A}">
  <sheetPr codeName="Feuil14"/>
  <dimension ref="G1:O39"/>
  <sheetViews>
    <sheetView topLeftCell="A2" zoomScale="140" zoomScaleNormal="140" workbookViewId="0">
      <selection activeCell="M6" sqref="M6"/>
    </sheetView>
  </sheetViews>
  <sheetFormatPr baseColWidth="10" defaultRowHeight="15" x14ac:dyDescent="0.25"/>
  <cols>
    <col min="1" max="1" width="2.7109375" customWidth="1"/>
    <col min="2" max="2" width="3" customWidth="1"/>
    <col min="3" max="3" width="1" customWidth="1"/>
    <col min="4" max="4" width="3.140625" customWidth="1"/>
    <col min="5" max="5" width="2.5703125" customWidth="1"/>
    <col min="8" max="8" width="20.28515625" customWidth="1"/>
    <col min="9" max="9" width="11.140625" customWidth="1"/>
    <col min="15" max="15" width="14.140625" customWidth="1"/>
  </cols>
  <sheetData>
    <row r="1" spans="7:15" s="185" customFormat="1" ht="8.25" customHeight="1" x14ac:dyDescent="0.25"/>
    <row r="2" spans="7:15" s="185" customFormat="1" ht="8.25" customHeight="1" x14ac:dyDescent="0.25">
      <c r="H2" s="407" t="s">
        <v>131</v>
      </c>
      <c r="I2" s="407"/>
      <c r="J2" s="407"/>
      <c r="K2" s="407"/>
      <c r="L2" s="407"/>
      <c r="M2" s="407"/>
      <c r="N2" s="407"/>
      <c r="O2" s="407"/>
    </row>
    <row r="3" spans="7:15" s="185" customFormat="1" x14ac:dyDescent="0.25">
      <c r="H3" s="407"/>
      <c r="I3" s="407"/>
      <c r="J3" s="407"/>
      <c r="K3" s="407"/>
      <c r="L3" s="407"/>
      <c r="M3" s="407"/>
      <c r="N3" s="407"/>
      <c r="O3" s="407"/>
    </row>
    <row r="4" spans="7:15" s="185" customFormat="1" ht="7.5" customHeight="1" x14ac:dyDescent="0.25"/>
    <row r="5" spans="7:15" s="185" customFormat="1" ht="16.5" thickBot="1" x14ac:dyDescent="0.3">
      <c r="G5" s="185" t="e">
        <f>CH!#REF!</f>
        <v>#REF!</v>
      </c>
      <c r="H5" s="240" t="s">
        <v>86</v>
      </c>
      <c r="I5" s="240" t="s">
        <v>87</v>
      </c>
      <c r="J5" s="240" t="s">
        <v>88</v>
      </c>
      <c r="K5" s="241" t="s">
        <v>122</v>
      </c>
      <c r="L5" s="241" t="s">
        <v>91</v>
      </c>
      <c r="M5" s="241" t="s">
        <v>129</v>
      </c>
      <c r="N5" s="241" t="s">
        <v>128</v>
      </c>
      <c r="O5" s="241" t="s">
        <v>130</v>
      </c>
    </row>
    <row r="6" spans="7:15" s="185" customFormat="1" x14ac:dyDescent="0.25">
      <c r="H6" s="244" t="s">
        <v>92</v>
      </c>
      <c r="I6" s="242" t="s">
        <v>93</v>
      </c>
      <c r="J6" s="242" t="s">
        <v>95</v>
      </c>
      <c r="K6" s="242">
        <v>1122</v>
      </c>
      <c r="L6" s="243" t="s">
        <v>99</v>
      </c>
      <c r="M6" s="277">
        <v>0.95833333333333337</v>
      </c>
      <c r="N6" s="277" t="e">
        <f>IF(H6=CH!#REF!,CH!#REF!,"")</f>
        <v>#REF!</v>
      </c>
      <c r="O6" s="242" t="e">
        <f>SUM(Tableau14[[#This Row],[Heure W]:[HS]])*11249.9999</f>
        <v>#REF!</v>
      </c>
    </row>
    <row r="7" spans="7:15" s="185" customFormat="1" x14ac:dyDescent="0.25">
      <c r="H7" s="245" t="s">
        <v>101</v>
      </c>
      <c r="I7" s="242" t="s">
        <v>94</v>
      </c>
      <c r="J7" s="242" t="s">
        <v>85</v>
      </c>
      <c r="K7" s="242">
        <v>2233</v>
      </c>
      <c r="L7" s="243" t="s">
        <v>98</v>
      </c>
      <c r="M7" s="277" t="e">
        <f>HW!B2</f>
        <v>#REF!</v>
      </c>
      <c r="N7" s="277" t="e">
        <f>IF(H7=CH!#REF!,CH!#REF!,"")</f>
        <v>#REF!</v>
      </c>
      <c r="O7" s="242" t="e">
        <f>SUM(Tableau14[[#This Row],[Heure W]:[HS]])*11249.9999</f>
        <v>#REF!</v>
      </c>
    </row>
    <row r="8" spans="7:15" s="185" customFormat="1" x14ac:dyDescent="0.25">
      <c r="H8" s="245" t="s">
        <v>135</v>
      </c>
      <c r="I8" s="242"/>
      <c r="J8" s="242"/>
      <c r="K8" s="242">
        <v>3344</v>
      </c>
      <c r="L8" s="242"/>
      <c r="M8" s="277" t="e">
        <f>HW!C2</f>
        <v>#REF!</v>
      </c>
      <c r="N8" s="277" t="e">
        <f>IF(H8=CH!#REF!,CH!#REF!,"")</f>
        <v>#REF!</v>
      </c>
      <c r="O8" s="242" t="e">
        <f>SUM(Tableau14[[#This Row],[Heure W]:[HS]])*11249.9999</f>
        <v>#REF!</v>
      </c>
    </row>
    <row r="9" spans="7:15" s="185" customFormat="1" x14ac:dyDescent="0.25">
      <c r="H9" s="245"/>
      <c r="I9" s="242"/>
      <c r="J9" s="242"/>
      <c r="K9" s="242"/>
      <c r="L9" s="242"/>
      <c r="M9" s="277">
        <v>4.1666666666666664E-2</v>
      </c>
      <c r="N9" s="277" t="e">
        <f>IF(H9=CH!#REF!,CH!#REF!,"")</f>
        <v>#REF!</v>
      </c>
      <c r="O9" s="242" t="e">
        <f>SUM(Tableau14[[#This Row],[Heure W]:[HS]])*11249.9999</f>
        <v>#REF!</v>
      </c>
    </row>
    <row r="10" spans="7:15" s="185" customFormat="1" x14ac:dyDescent="0.25">
      <c r="H10" s="245"/>
      <c r="I10" s="242"/>
      <c r="J10" s="242"/>
      <c r="K10" s="242"/>
      <c r="L10" s="242"/>
      <c r="M10" s="277">
        <v>6.666666666666667</v>
      </c>
      <c r="N10" s="277" t="e">
        <f>IF(H10=CH!#REF!,CH!#REF!,"")</f>
        <v>#REF!</v>
      </c>
      <c r="O10" s="242" t="e">
        <f>SUM(Tableau14[[#This Row],[Heure W]:[HS]])*11249.9999</f>
        <v>#REF!</v>
      </c>
    </row>
    <row r="11" spans="7:15" s="185" customFormat="1" x14ac:dyDescent="0.25">
      <c r="H11" s="245"/>
      <c r="I11" s="242"/>
      <c r="J11" s="242"/>
      <c r="K11" s="242"/>
      <c r="L11" s="242"/>
      <c r="M11" s="242"/>
      <c r="N11" s="277" t="e">
        <f>IF(H11=CH!#REF!,CH!#REF!,"")</f>
        <v>#REF!</v>
      </c>
      <c r="O11" s="242" t="e">
        <f>SUM(Tableau14[[#This Row],[Heure W]:[HS]])*11249.9999</f>
        <v>#REF!</v>
      </c>
    </row>
    <row r="12" spans="7:15" s="185" customFormat="1" x14ac:dyDescent="0.25">
      <c r="H12" s="245"/>
      <c r="I12" s="242"/>
      <c r="J12" s="242"/>
      <c r="K12" s="242"/>
      <c r="L12" s="242"/>
      <c r="M12" s="277"/>
      <c r="N12" s="277" t="e">
        <f>IF(H12=CH!#REF!,CH!#REF!,"")</f>
        <v>#REF!</v>
      </c>
      <c r="O12" s="280"/>
    </row>
    <row r="13" spans="7:15" s="185" customFormat="1" x14ac:dyDescent="0.25">
      <c r="H13" s="245"/>
      <c r="I13" s="242"/>
      <c r="J13" s="242"/>
      <c r="K13" s="242"/>
      <c r="L13" s="242"/>
      <c r="M13" s="277"/>
      <c r="N13" s="277" t="e">
        <f>IF(H13=CH!#REF!,CH!#REF!,"")</f>
        <v>#REF!</v>
      </c>
      <c r="O13" s="280"/>
    </row>
    <row r="14" spans="7:15" s="185" customFormat="1" x14ac:dyDescent="0.25">
      <c r="H14" s="245"/>
      <c r="I14" s="242"/>
      <c r="J14" s="242"/>
      <c r="K14" s="242"/>
      <c r="L14" s="242"/>
      <c r="M14" s="277"/>
      <c r="N14" s="277" t="e">
        <f>IF(H14=CH!#REF!,CH!#REF!,"")</f>
        <v>#REF!</v>
      </c>
      <c r="O14" s="280"/>
    </row>
    <row r="15" spans="7:15" s="185" customFormat="1" x14ac:dyDescent="0.25">
      <c r="H15" s="245"/>
      <c r="I15" s="242"/>
      <c r="J15" s="242"/>
      <c r="K15" s="242"/>
      <c r="L15" s="242"/>
      <c r="M15" s="277"/>
      <c r="N15" s="277" t="e">
        <f>IF(H15=CH!#REF!,CH!#REF!,"")</f>
        <v>#REF!</v>
      </c>
      <c r="O15" s="280"/>
    </row>
    <row r="16" spans="7:15" s="185" customFormat="1" x14ac:dyDescent="0.25">
      <c r="H16" s="245"/>
      <c r="I16" s="242"/>
      <c r="J16" s="242"/>
      <c r="K16" s="242"/>
      <c r="L16" s="242">
        <v>12.599444399999999</v>
      </c>
      <c r="M16" s="277"/>
      <c r="N16" s="277" t="e">
        <f>IF(H16=CH!#REF!,CH!#REF!,"")</f>
        <v>#REF!</v>
      </c>
      <c r="O16" s="280"/>
    </row>
    <row r="17" spans="8:15" s="185" customFormat="1" x14ac:dyDescent="0.25">
      <c r="H17" s="245"/>
      <c r="I17" s="242"/>
      <c r="J17" s="242"/>
      <c r="K17" s="242"/>
      <c r="L17" s="242"/>
      <c r="M17" s="277"/>
      <c r="N17" s="277" t="e">
        <f>IF(H17=CH!#REF!,CH!#REF!,"")</f>
        <v>#REF!</v>
      </c>
      <c r="O17" s="280"/>
    </row>
    <row r="18" spans="8:15" s="185" customFormat="1" x14ac:dyDescent="0.25">
      <c r="H18" s="245"/>
      <c r="I18" s="242"/>
      <c r="J18" s="242"/>
      <c r="K18" s="242"/>
      <c r="L18" s="242"/>
      <c r="M18" s="277"/>
      <c r="N18" s="277" t="e">
        <f>IF(H18=CH!#REF!,CH!#REF!,"")</f>
        <v>#REF!</v>
      </c>
      <c r="O18" s="280"/>
    </row>
    <row r="19" spans="8:15" s="185" customFormat="1" x14ac:dyDescent="0.25">
      <c r="H19" s="245"/>
      <c r="I19" s="242"/>
      <c r="J19" s="242"/>
      <c r="K19" s="242"/>
      <c r="L19" s="242"/>
      <c r="M19" s="277"/>
      <c r="N19" s="277" t="e">
        <f>IF(H19=CH!#REF!,CH!#REF!,"")</f>
        <v>#REF!</v>
      </c>
      <c r="O19" s="280"/>
    </row>
    <row r="20" spans="8:15" s="185" customFormat="1" x14ac:dyDescent="0.25">
      <c r="H20" s="245"/>
      <c r="I20" s="242"/>
      <c r="J20" s="242"/>
      <c r="K20" s="242"/>
      <c r="L20" s="242"/>
      <c r="M20" s="277"/>
      <c r="N20" s="277" t="e">
        <f>IF(H20=CH!#REF!,CH!#REF!,"")</f>
        <v>#REF!</v>
      </c>
      <c r="O20" s="280"/>
    </row>
    <row r="21" spans="8:15" s="185" customFormat="1" x14ac:dyDescent="0.25">
      <c r="H21" s="245">
        <v>192</v>
      </c>
      <c r="I21" s="242"/>
      <c r="J21" s="242"/>
      <c r="K21" s="242"/>
      <c r="L21" s="242"/>
      <c r="M21" s="277"/>
      <c r="N21" s="277" t="e">
        <f>IF(H21=CH!#REF!,CH!#REF!,"")</f>
        <v>#REF!</v>
      </c>
      <c r="O21" s="280"/>
    </row>
    <row r="22" spans="8:15" s="185" customFormat="1" x14ac:dyDescent="0.25">
      <c r="H22" s="245">
        <v>8.0000000599999996</v>
      </c>
      <c r="I22" s="242"/>
      <c r="J22" s="242"/>
      <c r="K22" s="242"/>
      <c r="L22" s="242"/>
      <c r="M22" s="277"/>
      <c r="N22" s="277" t="e">
        <f>IF(H22=CH!#REF!,CH!#REF!,"")</f>
        <v>#REF!</v>
      </c>
      <c r="O22" s="280"/>
    </row>
    <row r="23" spans="8:15" s="185" customFormat="1" x14ac:dyDescent="0.25">
      <c r="H23" s="245">
        <v>11249.999900000001</v>
      </c>
      <c r="I23" s="242"/>
      <c r="J23" s="242"/>
      <c r="K23" s="242"/>
      <c r="L23" s="242"/>
      <c r="M23" s="277"/>
      <c r="N23" s="277" t="e">
        <f>IF(H23=CH!#REF!,CH!#REF!,"")</f>
        <v>#REF!</v>
      </c>
      <c r="O23" s="280"/>
    </row>
    <row r="24" spans="8:15" s="185" customFormat="1" x14ac:dyDescent="0.25">
      <c r="H24" s="245"/>
      <c r="I24" s="242"/>
      <c r="J24" s="242"/>
      <c r="K24" s="242"/>
      <c r="L24" s="242"/>
      <c r="M24" s="277"/>
      <c r="N24" s="277" t="e">
        <f>IF(H24=CH!#REF!,CH!#REF!,"")</f>
        <v>#REF!</v>
      </c>
      <c r="O24" s="280"/>
    </row>
    <row r="25" spans="8:15" s="185" customFormat="1" x14ac:dyDescent="0.25">
      <c r="H25" s="245"/>
      <c r="I25" s="242"/>
      <c r="J25" s="242"/>
      <c r="K25" s="242"/>
      <c r="L25" s="242"/>
      <c r="M25" s="277"/>
      <c r="N25" s="277" t="e">
        <f>IF(H25=CH!#REF!,CH!#REF!,"")</f>
        <v>#REF!</v>
      </c>
      <c r="O25" s="280"/>
    </row>
    <row r="26" spans="8:15" s="185" customFormat="1" x14ac:dyDescent="0.25">
      <c r="H26" s="245"/>
      <c r="I26" s="242"/>
      <c r="J26" s="242"/>
      <c r="K26" s="242"/>
      <c r="L26" s="242"/>
      <c r="M26" s="277"/>
      <c r="N26" s="277" t="e">
        <f>IF(H26=CH!#REF!,CH!#REF!,"")</f>
        <v>#REF!</v>
      </c>
      <c r="O26" s="280"/>
    </row>
    <row r="27" spans="8:15" s="185" customFormat="1" x14ac:dyDescent="0.25">
      <c r="H27" s="245"/>
      <c r="I27" s="242"/>
      <c r="J27" s="242"/>
      <c r="K27" s="242"/>
      <c r="L27" s="242"/>
      <c r="M27" s="277"/>
      <c r="N27" s="277" t="e">
        <f>IF(H27=CH!#REF!,CH!#REF!,"")</f>
        <v>#REF!</v>
      </c>
      <c r="O27" s="280"/>
    </row>
    <row r="28" spans="8:15" s="185" customFormat="1" x14ac:dyDescent="0.25">
      <c r="H28" s="245"/>
      <c r="I28" s="242"/>
      <c r="J28" s="242"/>
      <c r="K28" s="242"/>
      <c r="L28" s="242"/>
      <c r="M28" s="277"/>
      <c r="N28" s="277" t="e">
        <f>IF(H28=CH!#REF!,CH!#REF!,"")</f>
        <v>#REF!</v>
      </c>
      <c r="O28" s="280"/>
    </row>
    <row r="29" spans="8:15" s="185" customFormat="1" x14ac:dyDescent="0.25">
      <c r="H29" s="245"/>
      <c r="I29" s="242"/>
      <c r="J29" s="242"/>
      <c r="K29" s="242"/>
      <c r="L29" s="242"/>
      <c r="M29" s="277"/>
      <c r="N29" s="277" t="e">
        <f>IF(H29=CH!#REF!,CH!#REF!,"")</f>
        <v>#REF!</v>
      </c>
      <c r="O29" s="280"/>
    </row>
    <row r="30" spans="8:15" s="185" customFormat="1" x14ac:dyDescent="0.25">
      <c r="H30" s="245"/>
      <c r="I30" s="242"/>
      <c r="J30" s="242"/>
      <c r="K30" s="242"/>
      <c r="L30" s="242"/>
      <c r="M30" s="277"/>
      <c r="N30" s="277" t="e">
        <f>IF(H30=CH!#REF!,CH!#REF!,"")</f>
        <v>#REF!</v>
      </c>
      <c r="O30" s="280"/>
    </row>
    <row r="31" spans="8:15" s="185" customFormat="1" x14ac:dyDescent="0.25">
      <c r="H31" s="245"/>
      <c r="I31" s="242"/>
      <c r="J31" s="242"/>
      <c r="K31" s="242"/>
      <c r="L31" s="242"/>
      <c r="M31" s="242"/>
      <c r="N31" s="277" t="e">
        <f>IF(H31=CH!#REF!,CH!#REF!,"")</f>
        <v>#REF!</v>
      </c>
      <c r="O31" s="280"/>
    </row>
    <row r="32" spans="8:15" s="185" customFormat="1" x14ac:dyDescent="0.25">
      <c r="H32" s="245"/>
      <c r="I32" s="242"/>
      <c r="J32" s="242"/>
      <c r="K32" s="242"/>
      <c r="L32" s="242"/>
      <c r="M32" s="242"/>
      <c r="N32" s="277" t="e">
        <f>IF(H32=CH!#REF!,CH!#REF!,"")</f>
        <v>#REF!</v>
      </c>
      <c r="O32" s="280"/>
    </row>
    <row r="33" spans="8:15" s="185" customFormat="1" x14ac:dyDescent="0.25">
      <c r="H33" s="245"/>
      <c r="I33" s="242"/>
      <c r="J33" s="242"/>
      <c r="K33" s="242"/>
      <c r="L33" s="242"/>
      <c r="M33" s="242"/>
      <c r="N33" s="277" t="e">
        <f>IF(H33=CH!#REF!,CH!#REF!,"")</f>
        <v>#REF!</v>
      </c>
      <c r="O33" s="280"/>
    </row>
    <row r="34" spans="8:15" s="185" customFormat="1" x14ac:dyDescent="0.25">
      <c r="H34" s="245"/>
      <c r="I34" s="242"/>
      <c r="J34" s="242"/>
      <c r="K34" s="242"/>
      <c r="L34" s="242"/>
      <c r="M34" s="242"/>
      <c r="N34" s="277" t="e">
        <f>IF(H34=CH!#REF!,CH!#REF!,"")</f>
        <v>#REF!</v>
      </c>
      <c r="O34" s="280"/>
    </row>
    <row r="35" spans="8:15" s="185" customFormat="1" x14ac:dyDescent="0.25">
      <c r="H35" s="245"/>
      <c r="I35" s="242"/>
      <c r="J35" s="242"/>
      <c r="K35" s="242"/>
      <c r="L35" s="242"/>
      <c r="M35" s="242"/>
      <c r="N35" s="277" t="e">
        <f>IF(H35=CH!#REF!,CH!#REF!,"")</f>
        <v>#REF!</v>
      </c>
      <c r="O35" s="280"/>
    </row>
    <row r="36" spans="8:15" s="185" customFormat="1" x14ac:dyDescent="0.25">
      <c r="H36" s="245"/>
      <c r="I36" s="242"/>
      <c r="J36" s="242"/>
      <c r="K36" s="242"/>
      <c r="L36" s="242"/>
      <c r="M36" s="242"/>
      <c r="N36" s="277" t="e">
        <f>IF(H36=CH!#REF!,CH!#REF!,"")</f>
        <v>#REF!</v>
      </c>
      <c r="O36" s="280"/>
    </row>
    <row r="37" spans="8:15" s="185" customFormat="1" x14ac:dyDescent="0.25">
      <c r="H37" s="245"/>
      <c r="I37" s="242"/>
      <c r="J37" s="242"/>
      <c r="K37" s="242"/>
      <c r="L37" s="242"/>
      <c r="M37" s="242"/>
      <c r="N37" s="277" t="e">
        <f>IF(H37=CH!#REF!,CH!#REF!,"")</f>
        <v>#REF!</v>
      </c>
      <c r="O37" s="280"/>
    </row>
    <row r="38" spans="8:15" s="185" customFormat="1" x14ac:dyDescent="0.25"/>
    <row r="39" spans="8:15" s="185" customFormat="1" x14ac:dyDescent="0.25"/>
  </sheetData>
  <mergeCells count="1">
    <mergeCell ref="H2:O3"/>
  </mergeCell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75CFD8C-9D0E-448F-8B24-20248642E184}">
          <x14:formula1>
            <xm:f>Liste!$T$3:$T$5</xm:f>
          </x14:formula1>
          <xm:sqref>L6:L7 O38:O60</xm:sqref>
        </x14:dataValidation>
        <x14:dataValidation type="list" allowBlank="1" showInputMessage="1" showErrorMessage="1" xr:uid="{7E7F7D9C-3645-49AF-9257-F0FF99CE856A}">
          <x14:formula1>
            <xm:f>Liste!$P$3:$P$4</xm:f>
          </x14:formula1>
          <xm:sqref>I6:I37</xm:sqref>
        </x14:dataValidation>
        <x14:dataValidation type="list" allowBlank="1" showInputMessage="1" showErrorMessage="1" xr:uid="{E09EBBE8-06AE-4864-8B2D-C93A69AE87F3}">
          <x14:formula1>
            <xm:f>Liste!$R$3:$R$7</xm:f>
          </x14:formula1>
          <xm:sqref>J6:J37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067973A-F23F-4EC6-AC58-DEC69586CEB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17</vt:i4>
      </vt:variant>
    </vt:vector>
  </HeadingPairs>
  <TitlesOfParts>
    <vt:vector size="17" baseType="lpstr">
      <vt:lpstr>Mail</vt:lpstr>
      <vt:lpstr>Liste</vt:lpstr>
      <vt:lpstr>Objections</vt:lpstr>
      <vt:lpstr>LOGIN</vt:lpstr>
      <vt:lpstr>TDB 2</vt:lpstr>
      <vt:lpstr>mytquare</vt:lpstr>
      <vt:lpstr>FDC</vt:lpstr>
      <vt:lpstr>BDD</vt:lpstr>
      <vt:lpstr>Facture</vt:lpstr>
      <vt:lpstr>HAMBERGER</vt:lpstr>
      <vt:lpstr>CH</vt:lpstr>
      <vt:lpstr>LIVRAISON</vt:lpstr>
      <vt:lpstr>PIZZERIA</vt:lpstr>
      <vt:lpstr>Cmde</vt:lpstr>
      <vt:lpstr>Tfdc</vt:lpstr>
      <vt:lpstr>HW</vt:lpstr>
      <vt:lpstr>Paye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Lurielgeorgy Raviny DIKATSOU</dc:creator>
  <cp:lastModifiedBy>Lurielgeorgy Raviny DIKATSOU</cp:lastModifiedBy>
  <cp:lastPrinted>2024-12-12T02:47:15Z</cp:lastPrinted>
  <dcterms:created xsi:type="dcterms:W3CDTF">2024-07-07T00:36:08Z</dcterms:created>
  <dcterms:modified xsi:type="dcterms:W3CDTF">2026-04-25T20:28:11Z</dcterms:modified>
</cp:coreProperties>
</file>