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OneDrive\Área de Trabalho\"/>
    </mc:Choice>
  </mc:AlternateContent>
  <xr:revisionPtr revIDLastSave="0" documentId="8_{1272A833-9497-47A4-BF99-411779917991}" xr6:coauthVersionLast="47" xr6:coauthVersionMax="47" xr10:uidLastSave="{00000000-0000-0000-0000-000000000000}"/>
  <bookViews>
    <workbookView xWindow="-108" yWindow="-108" windowWidth="23256" windowHeight="12456" tabRatio="0" xr2:uid="{A63B480E-B7E0-4BD6-AA58-27D0263ED470}"/>
  </bookViews>
  <sheets>
    <sheet name="Planilha1" sheetId="1" r:id="rId1"/>
    <sheet name="Planilha2" sheetId="2" r:id="rId2"/>
  </sheets>
  <definedNames>
    <definedName name="Aporte">Planilha1!$D$15</definedName>
    <definedName name="Patrimonio">Planilha1!$D$18</definedName>
    <definedName name="Qtd_Anos">Planilha1!$D$16</definedName>
    <definedName name="Rendimento_carteira">Planilha1!$D$11</definedName>
    <definedName name="Salario">Planilha1!$D$10</definedName>
    <definedName name="Sugest_invest">Planilha1!$D$12</definedName>
    <definedName name="Taxa_rend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6" i="1"/>
  <c r="C37" i="1"/>
  <c r="C38" i="1"/>
  <c r="C39" i="1"/>
  <c r="C35" i="1"/>
  <c r="I5" i="2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6" i="2"/>
  <c r="B7" i="2"/>
  <c r="B8" i="2"/>
  <c r="B9" i="2"/>
  <c r="B4" i="2"/>
  <c r="C31" i="1"/>
  <c r="D18" i="1"/>
  <c r="D19" i="1" s="1"/>
  <c r="D12" i="1"/>
  <c r="C22" i="1"/>
  <c r="D22" i="1" s="1"/>
  <c r="C23" i="1"/>
  <c r="D23" i="1" s="1"/>
  <c r="C24" i="1"/>
  <c r="D24" i="1" s="1"/>
  <c r="C25" i="1"/>
  <c r="D25" i="1" s="1"/>
  <c r="C26" i="1"/>
  <c r="D26" i="1" s="1"/>
  <c r="D34" i="1" l="1"/>
  <c r="D36" i="1"/>
  <c r="D35" i="1"/>
  <c r="D39" i="1"/>
  <c r="D38" i="1"/>
  <c r="D37" i="1"/>
  <c r="D40" i="1" l="1"/>
</calcChain>
</file>

<file path=xl/sharedStrings.xml><?xml version="1.0" encoding="utf-8"?>
<sst xmlns="http://schemas.openxmlformats.org/spreadsheetml/2006/main" count="72" uniqueCount="35">
  <si>
    <t>INVESTIMENTO MENSAL</t>
  </si>
  <si>
    <t>Quanto em 02 Anos ?</t>
  </si>
  <si>
    <t>Quanto em 05 Anos ?</t>
  </si>
  <si>
    <t>Quanto em 10 Anos ?</t>
  </si>
  <si>
    <t>Quanto em 20 Anos ?</t>
  </si>
  <si>
    <t>Quanto em 30 Anos ?</t>
  </si>
  <si>
    <t>Cenários</t>
  </si>
  <si>
    <t>Dividendo</t>
  </si>
  <si>
    <t xml:space="preserve"> </t>
  </si>
  <si>
    <t>Dividendos Mensais ?</t>
  </si>
  <si>
    <t>Patrimônio Acumulado ?</t>
  </si>
  <si>
    <t>Por Quantos Anos ?</t>
  </si>
  <si>
    <t>Quanto investir por Mês ?</t>
  </si>
  <si>
    <t>Taxa de Rendimento Mensal ?</t>
  </si>
  <si>
    <t>Rendimento Carteira</t>
  </si>
  <si>
    <t>Salário</t>
  </si>
  <si>
    <t>Sujestão de Investimento</t>
  </si>
  <si>
    <t>CONGIGURAÇÕES</t>
  </si>
  <si>
    <t>Moderado</t>
  </si>
  <si>
    <t>Agressivo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</si>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</sst>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&quot;R$&quot;\ #,##0.00"/>
    <numFmt numFmtId="167" formatCode="0.000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 tint="-4.9989318521683403E-2"/>
      <name val="Segoe UI"/>
      <family val="2"/>
    </font>
    <font>
      <b/>
      <sz val="12"/>
      <color theme="0" tint="-4.9989318521683403E-2"/>
      <name val="Segoe UI"/>
      <family val="2"/>
    </font>
    <font>
      <b/>
      <sz val="16"/>
      <color theme="0" tint="-4.9989318521683403E-2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auto="1"/>
      </right>
      <top/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7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164" fontId="2" fillId="3" borderId="7" xfId="0" applyNumberFormat="1" applyFont="1" applyFill="1" applyBorder="1"/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0" fontId="0" fillId="4" borderId="0" xfId="0" applyFill="1"/>
    <xf numFmtId="164" fontId="2" fillId="3" borderId="11" xfId="0" applyNumberFormat="1" applyFont="1" applyFill="1" applyBorder="1"/>
    <xf numFmtId="0" fontId="0" fillId="0" borderId="0" xfId="0" applyAlignment="1">
      <alignment horizontal="left"/>
    </xf>
    <xf numFmtId="0" fontId="6" fillId="5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0" fontId="0" fillId="0" borderId="17" xfId="0" applyNumberFormat="1" applyBorder="1" applyAlignment="1">
      <alignment horizontal="left"/>
    </xf>
    <xf numFmtId="164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164" fontId="0" fillId="6" borderId="20" xfId="0" applyNumberFormat="1" applyFill="1" applyBorder="1" applyAlignment="1">
      <alignment horizontal="left"/>
    </xf>
    <xf numFmtId="8" fontId="2" fillId="3" borderId="17" xfId="0" applyNumberFormat="1" applyFont="1" applyFill="1" applyBorder="1" applyAlignment="1">
      <alignment horizontal="center" vertical="center"/>
    </xf>
    <xf numFmtId="8" fontId="2" fillId="3" borderId="20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9" fontId="7" fillId="6" borderId="12" xfId="1" applyNumberFormat="1" applyFont="1" applyFill="1" applyBorder="1" applyAlignment="1">
      <alignment horizontal="center"/>
    </xf>
    <xf numFmtId="9" fontId="7" fillId="6" borderId="13" xfId="1" applyNumberFormat="1" applyFont="1" applyFill="1" applyBorder="1" applyAlignment="1">
      <alignment horizontal="center"/>
    </xf>
    <xf numFmtId="9" fontId="7" fillId="6" borderId="15" xfId="1" applyNumberFormat="1" applyFont="1" applyFill="1" applyBorder="1" applyAlignment="1">
      <alignment horizontal="center"/>
    </xf>
    <xf numFmtId="9" fontId="7" fillId="6" borderId="16" xfId="1" applyNumberFormat="1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9" fontId="7" fillId="6" borderId="18" xfId="1" applyNumberFormat="1" applyFont="1" applyFill="1" applyBorder="1" applyAlignment="1">
      <alignment horizontal="center"/>
    </xf>
    <xf numFmtId="9" fontId="7" fillId="6" borderId="19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9" fillId="7" borderId="0" xfId="2"/>
    <xf numFmtId="0" fontId="9" fillId="7" borderId="0" xfId="2" applyBorder="1" applyAlignment="1">
      <alignment horizontal="center"/>
    </xf>
    <xf numFmtId="0" fontId="9" fillId="7" borderId="0" xfId="2" applyBorder="1"/>
    <xf numFmtId="0" fontId="0" fillId="0" borderId="0" xfId="0" applyAlignment="1">
      <alignment horizontal="center"/>
    </xf>
    <xf numFmtId="0" fontId="0" fillId="8" borderId="0" xfId="0" applyFill="1"/>
    <xf numFmtId="164" fontId="0" fillId="8" borderId="0" xfId="0" applyNumberFormat="1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6" borderId="0" xfId="0" applyNumberFormat="1" applyFont="1" applyFill="1"/>
    <xf numFmtId="0" fontId="2" fillId="6" borderId="0" xfId="0" applyFont="1" applyFill="1"/>
    <xf numFmtId="0" fontId="0" fillId="0" borderId="21" xfId="0" applyBorder="1"/>
    <xf numFmtId="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7" fontId="0" fillId="0" borderId="0" xfId="0" applyNumberFormat="1"/>
    <xf numFmtId="9" fontId="9" fillId="7" borderId="0" xfId="2" applyNumberFormat="1"/>
  </cellXfs>
  <cellStyles count="3">
    <cellStyle name="Neutro" xfId="2" builtinId="2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Grafico Pizza por Perfil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590-84C8-EBCA1F4D7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435430</xdr:colOff>
      <xdr:row>0</xdr:row>
      <xdr:rowOff>23327</xdr:rowOff>
    </xdr:from>
    <xdr:to>
      <xdr:col>3</xdr:col>
      <xdr:colOff>756090</xdr:colOff>
      <xdr:row>6</xdr:row>
      <xdr:rowOff>93308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2885934-19A7-5945-D2D0-965046A4FB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52" t="28101" r="6569" b="33106"/>
        <a:stretch/>
      </xdr:blipFill>
      <xdr:spPr>
        <a:xfrm>
          <a:off x="435430" y="23327"/>
          <a:ext cx="6274835" cy="1189654"/>
        </a:xfrm>
        <a:prstGeom prst="rect">
          <a:avLst/>
        </a:prstGeom>
      </xdr:spPr>
    </xdr:pic>
    <xdr:clientData/>
  </xdr:twoCellAnchor>
  <xdr:twoCellAnchor>
    <xdr:from>
      <xdr:col>1</xdr:col>
      <xdr:colOff>38877</xdr:colOff>
      <xdr:row>41</xdr:row>
      <xdr:rowOff>82421</xdr:rowOff>
    </xdr:from>
    <xdr:to>
      <xdr:col>3</xdr:col>
      <xdr:colOff>785326</xdr:colOff>
      <xdr:row>52</xdr:row>
      <xdr:rowOff>7776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699D11-D125-1F78-66AA-3F6906EB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70C6-BD54-4C6D-B446-90C4C0DC5BB7}">
  <sheetPr>
    <pageSetUpPr autoPageBreaks="0"/>
  </sheetPr>
  <dimension ref="A8:I64"/>
  <sheetViews>
    <sheetView showGridLines="0" showRowColHeaders="0" tabSelected="1" topLeftCell="A25" zoomScale="98" zoomScaleNormal="98" workbookViewId="0">
      <selection activeCell="C56" sqref="C56"/>
    </sheetView>
  </sheetViews>
  <sheetFormatPr defaultColWidth="0" defaultRowHeight="14.4" x14ac:dyDescent="0.3"/>
  <cols>
    <col min="1" max="1" width="7" customWidth="1"/>
    <col min="2" max="2" width="55.21875" customWidth="1"/>
    <col min="3" max="3" width="17.6640625" bestFit="1" customWidth="1"/>
    <col min="4" max="4" width="12" bestFit="1" customWidth="1"/>
    <col min="5" max="5" width="4" customWidth="1"/>
    <col min="6" max="6" width="3.5546875" customWidth="1"/>
    <col min="7" max="7" width="4" customWidth="1"/>
    <col min="8" max="8" width="4.6640625" customWidth="1"/>
    <col min="9" max="9" width="8.88671875" hidden="1" customWidth="1"/>
    <col min="10" max="10" width="0" hidden="1" customWidth="1"/>
  </cols>
  <sheetData>
    <row r="8" spans="2:7" ht="15" thickBot="1" x14ac:dyDescent="0.35"/>
    <row r="9" spans="2:7" ht="30" customHeight="1" x14ac:dyDescent="0.3">
      <c r="B9" s="26" t="s">
        <v>17</v>
      </c>
      <c r="C9" s="27"/>
      <c r="D9" s="13"/>
      <c r="G9" s="4"/>
    </row>
    <row r="10" spans="2:7" ht="16.8" x14ac:dyDescent="0.4">
      <c r="B10" s="28" t="s">
        <v>15</v>
      </c>
      <c r="C10" s="29"/>
      <c r="D10" s="18">
        <v>2000</v>
      </c>
    </row>
    <row r="11" spans="2:7" ht="16.8" x14ac:dyDescent="0.4">
      <c r="B11" s="30" t="s">
        <v>14</v>
      </c>
      <c r="C11" s="31"/>
      <c r="D11" s="19">
        <v>6.0000000000000001E-3</v>
      </c>
    </row>
    <row r="12" spans="2:7" ht="17.399999999999999" thickBot="1" x14ac:dyDescent="0.45">
      <c r="B12" s="36" t="s">
        <v>16</v>
      </c>
      <c r="C12" s="37"/>
      <c r="D12" s="23">
        <f>Salario*30%</f>
        <v>600</v>
      </c>
    </row>
    <row r="13" spans="2:7" ht="15" thickBot="1" x14ac:dyDescent="0.35"/>
    <row r="14" spans="2:7" ht="30" customHeight="1" x14ac:dyDescent="0.3">
      <c r="B14" s="38" t="s">
        <v>0</v>
      </c>
      <c r="C14" s="39"/>
      <c r="D14" s="17"/>
    </row>
    <row r="15" spans="2:7" ht="16.8" x14ac:dyDescent="0.4">
      <c r="B15" s="40" t="s">
        <v>12</v>
      </c>
      <c r="C15" s="41"/>
      <c r="D15" s="20">
        <v>200</v>
      </c>
      <c r="E15" s="12"/>
    </row>
    <row r="16" spans="2:7" ht="16.8" x14ac:dyDescent="0.4">
      <c r="B16" s="42" t="s">
        <v>11</v>
      </c>
      <c r="C16" s="43"/>
      <c r="D16" s="21">
        <v>5</v>
      </c>
      <c r="E16" s="12"/>
    </row>
    <row r="17" spans="1:7" ht="15" customHeight="1" x14ac:dyDescent="0.4">
      <c r="B17" s="42" t="s">
        <v>13</v>
      </c>
      <c r="C17" s="43"/>
      <c r="D17" s="22">
        <v>1.0789999999999999E-2</v>
      </c>
    </row>
    <row r="18" spans="1:7" ht="15" customHeight="1" x14ac:dyDescent="0.4">
      <c r="B18" s="34" t="s">
        <v>10</v>
      </c>
      <c r="C18" s="35"/>
      <c r="D18" s="24">
        <f>FV(Taxa_rend,Qtd_Anos*12,Aporte*-1)</f>
        <v>16755.382799697527</v>
      </c>
      <c r="E18" s="10"/>
    </row>
    <row r="19" spans="1:7" ht="15" customHeight="1" thickBot="1" x14ac:dyDescent="0.45">
      <c r="B19" s="32" t="s">
        <v>9</v>
      </c>
      <c r="C19" s="33"/>
      <c r="D19" s="25">
        <f>Patrimonio*Rendimento_carteira</f>
        <v>100.53229679818516</v>
      </c>
      <c r="G19" s="1"/>
    </row>
    <row r="20" spans="1:7" ht="14.4" customHeight="1" thickBot="1" x14ac:dyDescent="0.35"/>
    <row r="21" spans="1:7" ht="30" customHeight="1" x14ac:dyDescent="0.3">
      <c r="B21" s="38" t="s">
        <v>6</v>
      </c>
      <c r="C21" s="39"/>
      <c r="D21" s="5" t="s">
        <v>7</v>
      </c>
      <c r="G21" t="s">
        <v>8</v>
      </c>
    </row>
    <row r="22" spans="1:7" ht="17.399999999999999" thickBot="1" x14ac:dyDescent="0.45">
      <c r="B22" s="14" t="s">
        <v>1</v>
      </c>
      <c r="C22" s="7">
        <f>FV($D$17,$A24*12,$D$15*-1)</f>
        <v>5445.5254595290435</v>
      </c>
      <c r="D22" s="6">
        <f>C22*Rendimento_carteira</f>
        <v>32.673152757174265</v>
      </c>
    </row>
    <row r="23" spans="1:7" ht="17.399999999999999" thickBot="1" x14ac:dyDescent="0.45">
      <c r="B23" s="15" t="s">
        <v>2</v>
      </c>
      <c r="C23" s="8">
        <f>FV($D$17,$A25*12,$D$15*-1)</f>
        <v>16755.382799697527</v>
      </c>
      <c r="D23" s="6">
        <f>C23*Rendimento_carteira</f>
        <v>100.53229679818516</v>
      </c>
    </row>
    <row r="24" spans="1:7" ht="17.399999999999999" thickBot="1" x14ac:dyDescent="0.45">
      <c r="A24" s="2">
        <v>2</v>
      </c>
      <c r="B24" s="15" t="s">
        <v>3</v>
      </c>
      <c r="C24" s="8">
        <f>FV($D$17,$A26*12,$D$15*-1)</f>
        <v>48656.842506034438</v>
      </c>
      <c r="D24" s="6">
        <f>C24*Rendimento_carteira</f>
        <v>291.94105503620665</v>
      </c>
    </row>
    <row r="25" spans="1:7" ht="17.399999999999999" thickBot="1" x14ac:dyDescent="0.45">
      <c r="A25" s="2">
        <v>5</v>
      </c>
      <c r="B25" s="15" t="s">
        <v>4</v>
      </c>
      <c r="C25" s="8">
        <f>FV($D$17,$A27*12,$D$15*-1)</f>
        <v>225039.68001941612</v>
      </c>
      <c r="D25" s="6">
        <f>C25*Rendimento_carteira</f>
        <v>1350.2380801164968</v>
      </c>
    </row>
    <row r="26" spans="1:7" ht="17.399999999999999" thickBot="1" x14ac:dyDescent="0.45">
      <c r="A26" s="2">
        <v>10</v>
      </c>
      <c r="B26" s="16" t="s">
        <v>5</v>
      </c>
      <c r="C26" s="9">
        <f>FV($D$17,$A28*12,$D$15*-1)</f>
        <v>864433.93100094295</v>
      </c>
      <c r="D26" s="11">
        <f>C26*Rendimento_carteira</f>
        <v>5186.6035860056581</v>
      </c>
    </row>
    <row r="27" spans="1:7" x14ac:dyDescent="0.3">
      <c r="A27" s="2">
        <v>20</v>
      </c>
    </row>
    <row r="28" spans="1:7" x14ac:dyDescent="0.3">
      <c r="A28" s="2">
        <v>30</v>
      </c>
    </row>
    <row r="29" spans="1:7" x14ac:dyDescent="0.3">
      <c r="C29" s="3"/>
    </row>
    <row r="30" spans="1:7" x14ac:dyDescent="0.3">
      <c r="B30" s="46" t="s">
        <v>22</v>
      </c>
      <c r="C30" s="45" t="s">
        <v>20</v>
      </c>
      <c r="D30" s="46"/>
    </row>
    <row r="31" spans="1:7" x14ac:dyDescent="0.3">
      <c r="B31" s="55" t="s">
        <v>21</v>
      </c>
      <c r="C31" s="54">
        <f>Aporte</f>
        <v>200</v>
      </c>
      <c r="D31" s="55"/>
    </row>
    <row r="33" spans="2:4" x14ac:dyDescent="0.3">
      <c r="B33" s="50" t="s">
        <v>23</v>
      </c>
      <c r="C33" s="51" t="s">
        <v>24</v>
      </c>
      <c r="D33" s="51" t="s">
        <v>25</v>
      </c>
    </row>
    <row r="34" spans="2:4" x14ac:dyDescent="0.3">
      <c r="B34" s="1" t="s">
        <v>26</v>
      </c>
      <c r="C34" s="52">
        <f>VLOOKUP($C$30&amp;"-"&amp; B34,Planilha2!$B:$E,4,FALSE)</f>
        <v>0.3</v>
      </c>
      <c r="D34" s="53">
        <f>C34*$C$31</f>
        <v>60</v>
      </c>
    </row>
    <row r="35" spans="2:4" x14ac:dyDescent="0.3">
      <c r="B35" s="1" t="s">
        <v>27</v>
      </c>
      <c r="C35" s="52">
        <f>VLOOKUP($C$30&amp;"-"&amp; B35,Planilha2!$B:$E,4,FALSE)</f>
        <v>0.5</v>
      </c>
      <c r="D35" s="53">
        <f t="shared" ref="D35:D39" si="0">C35*$C$31</f>
        <v>100</v>
      </c>
    </row>
    <row r="36" spans="2:4" x14ac:dyDescent="0.3">
      <c r="B36" s="1" t="s">
        <v>28</v>
      </c>
      <c r="C36" s="52">
        <f>VLOOKUP($C$30&amp;"-"&amp; B36,Planilha2!$B:$E,4,FALSE)</f>
        <v>0.1</v>
      </c>
      <c r="D36" s="53">
        <f t="shared" si="0"/>
        <v>20</v>
      </c>
    </row>
    <row r="37" spans="2:4" x14ac:dyDescent="0.3">
      <c r="B37" s="1" t="s">
        <v>29</v>
      </c>
      <c r="C37" s="52">
        <f>VLOOKUP($C$30&amp;"-"&amp; B37,Planilha2!$B:$E,4,FALSE)</f>
        <v>0.1</v>
      </c>
      <c r="D37" s="53">
        <f t="shared" si="0"/>
        <v>20</v>
      </c>
    </row>
    <row r="38" spans="2:4" x14ac:dyDescent="0.3">
      <c r="B38" s="1" t="s">
        <v>30</v>
      </c>
      <c r="C38" s="52">
        <f>VLOOKUP($C$30&amp;"-"&amp; B38,Planilha2!$B:$E,4,FALSE)</f>
        <v>0</v>
      </c>
      <c r="D38" s="53">
        <f t="shared" si="0"/>
        <v>0</v>
      </c>
    </row>
    <row r="39" spans="2:4" x14ac:dyDescent="0.3">
      <c r="B39" s="1" t="s">
        <v>31</v>
      </c>
      <c r="C39" s="52">
        <f>VLOOKUP($C$30&amp;"-"&amp; B39,Planilha2!$B:$E,4,FALSE)</f>
        <v>0</v>
      </c>
      <c r="D39" s="53">
        <f t="shared" si="0"/>
        <v>0</v>
      </c>
    </row>
    <row r="40" spans="2:4" x14ac:dyDescent="0.3">
      <c r="B40" s="48"/>
      <c r="C40" s="48"/>
      <c r="D40" s="49">
        <f>SUM(D34:D39)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</sheetData>
  <mergeCells count="11">
    <mergeCell ref="B21:C21"/>
    <mergeCell ref="B12:C12"/>
    <mergeCell ref="B14:C14"/>
    <mergeCell ref="B15:C15"/>
    <mergeCell ref="B16:C16"/>
    <mergeCell ref="B17:C17"/>
    <mergeCell ref="B9:C9"/>
    <mergeCell ref="B10:C10"/>
    <mergeCell ref="B11:C11"/>
    <mergeCell ref="B19:C19"/>
    <mergeCell ref="B18:C18"/>
  </mergeCells>
  <dataValidations count="1">
    <dataValidation type="list" allowBlank="1" showInputMessage="1" showErrorMessage="1" sqref="C30" xr:uid="{3502FAD8-31E8-4706-9BDF-9C7637DE5C0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895D-A2A1-4B94-89CA-384B2B3CF1A9}">
  <dimension ref="A3:I21"/>
  <sheetViews>
    <sheetView workbookViewId="0">
      <selection activeCell="E14" sqref="E14"/>
    </sheetView>
  </sheetViews>
  <sheetFormatPr defaultRowHeight="14.4" x14ac:dyDescent="0.3"/>
  <cols>
    <col min="2" max="2" width="28.77734375" bestFit="1" customWidth="1"/>
    <col min="3" max="3" width="11.21875" bestFit="1" customWidth="1"/>
    <col min="4" max="4" width="17.6640625" bestFit="1" customWidth="1"/>
    <col min="8" max="8" width="17.5546875" bestFit="1" customWidth="1"/>
    <col min="9" max="9" width="7.77734375" customWidth="1"/>
  </cols>
  <sheetData>
    <row r="3" spans="1:9" x14ac:dyDescent="0.3">
      <c r="B3" t="s">
        <v>33</v>
      </c>
      <c r="C3" t="s">
        <v>22</v>
      </c>
      <c r="D3" s="47" t="s">
        <v>23</v>
      </c>
      <c r="E3" s="47" t="s">
        <v>32</v>
      </c>
    </row>
    <row r="4" spans="1:9" x14ac:dyDescent="0.3">
      <c r="B4" t="str">
        <f>C4&amp;"-"&amp;D4</f>
        <v>Conservador-PAPEL</v>
      </c>
      <c r="C4" t="s">
        <v>20</v>
      </c>
      <c r="D4" s="47" t="s">
        <v>26</v>
      </c>
      <c r="E4" s="52">
        <v>0.3</v>
      </c>
      <c r="I4" t="s">
        <v>32</v>
      </c>
    </row>
    <row r="5" spans="1:9" x14ac:dyDescent="0.3">
      <c r="B5" t="str">
        <f t="shared" ref="B5:B21" si="0">C5&amp;"-"&amp;D5</f>
        <v>Conservador-TIJOLO</v>
      </c>
      <c r="C5" t="s">
        <v>20</v>
      </c>
      <c r="D5" s="47" t="s">
        <v>27</v>
      </c>
      <c r="E5" s="52">
        <v>0.5</v>
      </c>
      <c r="H5" s="44" t="s">
        <v>34</v>
      </c>
      <c r="I5" s="60">
        <f>VLOOKUP(H5,$B:$E,4,FALSE)</f>
        <v>0.35</v>
      </c>
    </row>
    <row r="6" spans="1:9" x14ac:dyDescent="0.3">
      <c r="B6" t="str">
        <f t="shared" si="0"/>
        <v>Conservador-HIBRIDOS</v>
      </c>
      <c r="C6" t="s">
        <v>20</v>
      </c>
      <c r="D6" s="47" t="s">
        <v>28</v>
      </c>
      <c r="E6" s="52">
        <v>0.1</v>
      </c>
      <c r="I6" s="59"/>
    </row>
    <row r="7" spans="1:9" x14ac:dyDescent="0.3">
      <c r="B7" t="str">
        <f t="shared" si="0"/>
        <v>Conservador-FOFs</v>
      </c>
      <c r="C7" t="s">
        <v>20</v>
      </c>
      <c r="D7" s="47" t="s">
        <v>29</v>
      </c>
      <c r="E7" s="52">
        <v>0.1</v>
      </c>
    </row>
    <row r="8" spans="1:9" x14ac:dyDescent="0.3">
      <c r="B8" t="str">
        <f t="shared" si="0"/>
        <v>Conservador-DESENVOLVIMENTO</v>
      </c>
      <c r="C8" t="s">
        <v>20</v>
      </c>
      <c r="D8" s="47" t="s">
        <v>30</v>
      </c>
      <c r="E8" s="52">
        <v>0</v>
      </c>
    </row>
    <row r="9" spans="1:9" x14ac:dyDescent="0.3">
      <c r="A9" s="56"/>
      <c r="B9" s="56" t="str">
        <f t="shared" si="0"/>
        <v>Conservador-HOTELARIAS</v>
      </c>
      <c r="C9" s="56" t="s">
        <v>20</v>
      </c>
      <c r="D9" s="58" t="s">
        <v>31</v>
      </c>
      <c r="E9" s="57">
        <v>0</v>
      </c>
    </row>
    <row r="10" spans="1:9" x14ac:dyDescent="0.3">
      <c r="B10" t="str">
        <f t="shared" si="0"/>
        <v>Moderado-PAPEL</v>
      </c>
      <c r="C10" t="s">
        <v>18</v>
      </c>
      <c r="D10" s="47" t="s">
        <v>26</v>
      </c>
      <c r="E10" s="52">
        <v>0.32</v>
      </c>
    </row>
    <row r="11" spans="1:9" x14ac:dyDescent="0.3">
      <c r="B11" t="str">
        <f t="shared" si="0"/>
        <v>Moderado-TIJOLO</v>
      </c>
      <c r="C11" t="s">
        <v>18</v>
      </c>
      <c r="D11" s="47" t="s">
        <v>27</v>
      </c>
      <c r="E11" s="52">
        <v>0.35</v>
      </c>
    </row>
    <row r="12" spans="1:9" x14ac:dyDescent="0.3">
      <c r="B12" t="str">
        <f t="shared" si="0"/>
        <v>Moderado-HIBRIDOS</v>
      </c>
      <c r="C12" t="s">
        <v>18</v>
      </c>
      <c r="D12" s="47" t="s">
        <v>28</v>
      </c>
      <c r="E12" s="52">
        <v>0.08</v>
      </c>
    </row>
    <row r="13" spans="1:9" x14ac:dyDescent="0.3">
      <c r="B13" t="str">
        <f t="shared" si="0"/>
        <v>Moderado-FOFs</v>
      </c>
      <c r="C13" t="s">
        <v>18</v>
      </c>
      <c r="D13" s="47" t="s">
        <v>29</v>
      </c>
      <c r="E13" s="52">
        <v>0.05</v>
      </c>
    </row>
    <row r="14" spans="1:9" x14ac:dyDescent="0.3">
      <c r="B14" t="str">
        <f t="shared" si="0"/>
        <v>Moderado-DESENVOLVIMENTO</v>
      </c>
      <c r="C14" t="s">
        <v>18</v>
      </c>
      <c r="D14" s="47" t="s">
        <v>30</v>
      </c>
      <c r="E14" s="52">
        <v>0.1</v>
      </c>
    </row>
    <row r="15" spans="1:9" x14ac:dyDescent="0.3">
      <c r="A15" s="56"/>
      <c r="B15" s="56" t="str">
        <f t="shared" si="0"/>
        <v>Moderado-HOTELARIAS</v>
      </c>
      <c r="C15" s="56" t="s">
        <v>18</v>
      </c>
      <c r="D15" s="58" t="s">
        <v>31</v>
      </c>
      <c r="E15" s="57">
        <v>0.1</v>
      </c>
    </row>
    <row r="16" spans="1:9" x14ac:dyDescent="0.3">
      <c r="B16" t="str">
        <f t="shared" si="0"/>
        <v>Agressivo-PAPEL</v>
      </c>
      <c r="C16" t="s">
        <v>19</v>
      </c>
      <c r="D16" s="47" t="s">
        <v>26</v>
      </c>
      <c r="E16" s="52">
        <v>0.5</v>
      </c>
    </row>
    <row r="17" spans="2:5" x14ac:dyDescent="0.3">
      <c r="B17" t="str">
        <f t="shared" si="0"/>
        <v>Agressivo-TIJOLO</v>
      </c>
      <c r="C17" t="s">
        <v>19</v>
      </c>
      <c r="D17" s="47" t="s">
        <v>27</v>
      </c>
      <c r="E17" s="52">
        <v>0.1</v>
      </c>
    </row>
    <row r="18" spans="2:5" x14ac:dyDescent="0.3">
      <c r="B18" t="str">
        <f t="shared" si="0"/>
        <v>Agressivo-HIBRIDOS</v>
      </c>
      <c r="C18" t="s">
        <v>19</v>
      </c>
      <c r="D18" s="47" t="s">
        <v>28</v>
      </c>
      <c r="E18" s="52">
        <v>0.05</v>
      </c>
    </row>
    <row r="19" spans="2:5" x14ac:dyDescent="0.3">
      <c r="B19" t="str">
        <f t="shared" si="0"/>
        <v>Agressivo-FOFs</v>
      </c>
      <c r="C19" t="s">
        <v>19</v>
      </c>
      <c r="D19" s="47" t="s">
        <v>29</v>
      </c>
      <c r="E19" s="52">
        <v>0.05</v>
      </c>
    </row>
    <row r="20" spans="2:5" x14ac:dyDescent="0.3">
      <c r="B20" t="str">
        <f t="shared" si="0"/>
        <v>Agressivo-DESENVOLVIMENTO</v>
      </c>
      <c r="C20" t="s">
        <v>19</v>
      </c>
      <c r="D20" s="47" t="s">
        <v>30</v>
      </c>
      <c r="E20" s="52">
        <v>0.2</v>
      </c>
    </row>
    <row r="21" spans="2:5" x14ac:dyDescent="0.3">
      <c r="B21" t="str">
        <f t="shared" si="0"/>
        <v>Agressivo-HOTELARIAS</v>
      </c>
      <c r="C21" t="s">
        <v>19</v>
      </c>
      <c r="D21" s="47" t="s">
        <v>31</v>
      </c>
      <c r="E21" s="5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Sugest_invest</vt:lpstr>
      <vt:lpstr>Taxa_rend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Carvalho</dc:creator>
  <cp:lastModifiedBy>Lucas Carvalho</cp:lastModifiedBy>
  <dcterms:created xsi:type="dcterms:W3CDTF">2025-05-14T23:04:11Z</dcterms:created>
  <dcterms:modified xsi:type="dcterms:W3CDTF">2025-05-16T19:52:26Z</dcterms:modified>
</cp:coreProperties>
</file>