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50" activeTab="2"/>
  </bookViews>
  <sheets>
    <sheet name="Task" sheetId="5" r:id="rId1"/>
    <sheet name="Simple Regression" sheetId="8" r:id="rId2"/>
    <sheet name="Multiple Regression" sheetId="10" r:id="rId3"/>
  </sheets>
  <externalReferences>
    <externalReference r:id="rId4"/>
  </externalReferences>
  <definedNames>
    <definedName name="bang">#REF!</definedName>
    <definedName name="passengers">'[1]Simple Linear Regression'!$C$2:$C$61</definedName>
    <definedName name="period" localSheetId="0">'[1]Simple Linear Regression'!$A$2:$A$61</definedName>
    <definedName name="period">#REF!</definedName>
    <definedName name="sale" localSheetId="0">#REF!</definedName>
    <definedName name="sale">#REF!</definedName>
    <definedName name="sales" localSheetId="0">#REF!</definedName>
    <definedName name="sales">#REF!</definedName>
    <definedName name="tqtr" localSheetId="0">#REF!</definedName>
    <definedName name="tqt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H3" i="10" l="1"/>
  <c r="I3" i="10"/>
  <c r="J3" i="10"/>
  <c r="K3" i="10"/>
  <c r="L3" i="10"/>
  <c r="M3" i="10"/>
  <c r="N3" i="10"/>
  <c r="O3" i="10"/>
  <c r="P3" i="10"/>
  <c r="Q3" i="10"/>
  <c r="R3" i="10"/>
  <c r="T3" i="10" a="1"/>
  <c r="T3" i="10" s="1"/>
  <c r="U3" i="10" s="1"/>
  <c r="H4" i="10"/>
  <c r="I4" i="10"/>
  <c r="T4" i="10" s="1" a="1"/>
  <c r="T4" i="10" s="1"/>
  <c r="U4" i="10" s="1"/>
  <c r="J4" i="10"/>
  <c r="K4" i="10"/>
  <c r="L4" i="10"/>
  <c r="M4" i="10"/>
  <c r="N4" i="10"/>
  <c r="O4" i="10"/>
  <c r="P4" i="10"/>
  <c r="Q4" i="10"/>
  <c r="R4" i="10"/>
  <c r="H5" i="10"/>
  <c r="T5" i="10" s="1" a="1"/>
  <c r="T5" i="10" s="1"/>
  <c r="U5" i="10" s="1"/>
  <c r="I5" i="10"/>
  <c r="J5" i="10"/>
  <c r="K5" i="10"/>
  <c r="L5" i="10"/>
  <c r="M5" i="10"/>
  <c r="N5" i="10"/>
  <c r="O5" i="10"/>
  <c r="P5" i="10"/>
  <c r="Q5" i="10"/>
  <c r="R5" i="10"/>
  <c r="H6" i="10"/>
  <c r="I6" i="10"/>
  <c r="J6" i="10"/>
  <c r="K6" i="10"/>
  <c r="L6" i="10"/>
  <c r="M6" i="10"/>
  <c r="N6" i="10"/>
  <c r="O6" i="10"/>
  <c r="P6" i="10"/>
  <c r="Q6" i="10"/>
  <c r="R6" i="10"/>
  <c r="T6" i="10" a="1"/>
  <c r="T6" i="10" s="1"/>
  <c r="U6" i="10" s="1"/>
  <c r="H7" i="10"/>
  <c r="I7" i="10"/>
  <c r="T7" i="10" s="1" a="1"/>
  <c r="T7" i="10" s="1"/>
  <c r="U7" i="10" s="1"/>
  <c r="J7" i="10"/>
  <c r="K7" i="10"/>
  <c r="L7" i="10"/>
  <c r="M7" i="10"/>
  <c r="N7" i="10"/>
  <c r="O7" i="10"/>
  <c r="P7" i="10"/>
  <c r="Q7" i="10"/>
  <c r="R7" i="10"/>
  <c r="H8" i="10"/>
  <c r="T8" i="10" s="1" a="1"/>
  <c r="T8" i="10" s="1"/>
  <c r="U8" i="10" s="1"/>
  <c r="I8" i="10"/>
  <c r="J8" i="10"/>
  <c r="K8" i="10"/>
  <c r="L8" i="10"/>
  <c r="M8" i="10"/>
  <c r="N8" i="10"/>
  <c r="O8" i="10"/>
  <c r="P8" i="10"/>
  <c r="Q8" i="10"/>
  <c r="R8" i="10"/>
  <c r="H9" i="10"/>
  <c r="I9" i="10"/>
  <c r="J9" i="10"/>
  <c r="K9" i="10"/>
  <c r="L9" i="10"/>
  <c r="M9" i="10"/>
  <c r="N9" i="10"/>
  <c r="O9" i="10"/>
  <c r="P9" i="10"/>
  <c r="Q9" i="10"/>
  <c r="R9" i="10"/>
  <c r="T9" i="10" a="1"/>
  <c r="T9" i="10" s="1"/>
  <c r="U9" i="10" s="1"/>
  <c r="H10" i="10"/>
  <c r="I10" i="10"/>
  <c r="T10" i="10" s="1" a="1"/>
  <c r="T10" i="10" s="1"/>
  <c r="U10" i="10" s="1"/>
  <c r="J10" i="10"/>
  <c r="K10" i="10"/>
  <c r="L10" i="10"/>
  <c r="M10" i="10"/>
  <c r="N10" i="10"/>
  <c r="O10" i="10"/>
  <c r="P10" i="10"/>
  <c r="Q10" i="10"/>
  <c r="R10" i="10"/>
  <c r="H11" i="10"/>
  <c r="T11" i="10" s="1" a="1"/>
  <c r="T11" i="10" s="1"/>
  <c r="U11" i="10" s="1"/>
  <c r="I11" i="10"/>
  <c r="J11" i="10"/>
  <c r="K11" i="10"/>
  <c r="L11" i="10"/>
  <c r="M11" i="10"/>
  <c r="N11" i="10"/>
  <c r="O11" i="10"/>
  <c r="P11" i="10"/>
  <c r="Q11" i="10"/>
  <c r="R11" i="10"/>
  <c r="H12" i="10"/>
  <c r="I12" i="10"/>
  <c r="J12" i="10"/>
  <c r="K12" i="10"/>
  <c r="L12" i="10"/>
  <c r="M12" i="10"/>
  <c r="N12" i="10"/>
  <c r="O12" i="10"/>
  <c r="P12" i="10"/>
  <c r="Q12" i="10"/>
  <c r="R12" i="10"/>
  <c r="T12" i="10" a="1"/>
  <c r="T12" i="10" s="1"/>
  <c r="U12" i="10" s="1"/>
  <c r="H13" i="10"/>
  <c r="I13" i="10"/>
  <c r="T13" i="10" s="1" a="1"/>
  <c r="T13" i="10" s="1"/>
  <c r="U13" i="10" s="1"/>
  <c r="J13" i="10"/>
  <c r="K13" i="10"/>
  <c r="L13" i="10"/>
  <c r="M13" i="10"/>
  <c r="N13" i="10"/>
  <c r="O13" i="10"/>
  <c r="P13" i="10"/>
  <c r="Q13" i="10"/>
  <c r="R13" i="10"/>
  <c r="H14" i="10"/>
  <c r="T14" i="10" s="1" a="1"/>
  <c r="T14" i="10" s="1"/>
  <c r="U14" i="10" s="1"/>
  <c r="I14" i="10"/>
  <c r="J14" i="10"/>
  <c r="K14" i="10"/>
  <c r="L14" i="10"/>
  <c r="M14" i="10"/>
  <c r="N14" i="10"/>
  <c r="O14" i="10"/>
  <c r="P14" i="10"/>
  <c r="Q14" i="10"/>
  <c r="R14" i="10"/>
  <c r="H15" i="10"/>
  <c r="I15" i="10"/>
  <c r="J15" i="10"/>
  <c r="K15" i="10"/>
  <c r="L15" i="10"/>
  <c r="M15" i="10"/>
  <c r="N15" i="10"/>
  <c r="O15" i="10"/>
  <c r="P15" i="10"/>
  <c r="Q15" i="10"/>
  <c r="R15" i="10"/>
  <c r="T15" i="10" a="1"/>
  <c r="T15" i="10" s="1"/>
  <c r="U15" i="10" s="1"/>
  <c r="H16" i="10"/>
  <c r="I16" i="10"/>
  <c r="T16" i="10" s="1" a="1"/>
  <c r="T16" i="10" s="1"/>
  <c r="U16" i="10" s="1"/>
  <c r="J16" i="10"/>
  <c r="K16" i="10"/>
  <c r="L16" i="10"/>
  <c r="M16" i="10"/>
  <c r="N16" i="10"/>
  <c r="O16" i="10"/>
  <c r="P16" i="10"/>
  <c r="Q16" i="10"/>
  <c r="R16" i="10"/>
  <c r="H17" i="10"/>
  <c r="T17" i="10" s="1" a="1"/>
  <c r="T17" i="10" s="1"/>
  <c r="U17" i="10" s="1"/>
  <c r="I17" i="10"/>
  <c r="J17" i="10"/>
  <c r="K17" i="10"/>
  <c r="L17" i="10"/>
  <c r="M17" i="10"/>
  <c r="N17" i="10"/>
  <c r="O17" i="10"/>
  <c r="P17" i="10"/>
  <c r="Q17" i="10"/>
  <c r="R17" i="10"/>
  <c r="H18" i="10"/>
  <c r="I18" i="10"/>
  <c r="J18" i="10"/>
  <c r="K18" i="10"/>
  <c r="L18" i="10"/>
  <c r="M18" i="10"/>
  <c r="N18" i="10"/>
  <c r="O18" i="10"/>
  <c r="P18" i="10"/>
  <c r="Q18" i="10"/>
  <c r="R18" i="10"/>
  <c r="T18" i="10" a="1"/>
  <c r="T18" i="10" s="1"/>
  <c r="U18" i="10" s="1"/>
  <c r="H19" i="10"/>
  <c r="I19" i="10"/>
  <c r="T19" i="10" s="1" a="1"/>
  <c r="T19" i="10" s="1"/>
  <c r="U19" i="10" s="1"/>
  <c r="J19" i="10"/>
  <c r="K19" i="10"/>
  <c r="L19" i="10"/>
  <c r="M19" i="10"/>
  <c r="N19" i="10"/>
  <c r="O19" i="10"/>
  <c r="P19" i="10"/>
  <c r="Q19" i="10"/>
  <c r="R19" i="10"/>
  <c r="H20" i="10"/>
  <c r="T20" i="10" s="1" a="1"/>
  <c r="T20" i="10" s="1"/>
  <c r="U20" i="10" s="1"/>
  <c r="I20" i="10"/>
  <c r="J20" i="10"/>
  <c r="K20" i="10"/>
  <c r="L20" i="10"/>
  <c r="M20" i="10"/>
  <c r="N20" i="10"/>
  <c r="O20" i="10"/>
  <c r="P20" i="10"/>
  <c r="Q20" i="10"/>
  <c r="R20" i="10"/>
  <c r="H21" i="10"/>
  <c r="I21" i="10"/>
  <c r="J21" i="10"/>
  <c r="K21" i="10"/>
  <c r="L21" i="10"/>
  <c r="M21" i="10"/>
  <c r="N21" i="10"/>
  <c r="O21" i="10"/>
  <c r="P21" i="10"/>
  <c r="Q21" i="10"/>
  <c r="R21" i="10"/>
  <c r="T21" i="10" a="1"/>
  <c r="T21" i="10" s="1"/>
  <c r="U21" i="10" s="1"/>
  <c r="H22" i="10"/>
  <c r="I22" i="10"/>
  <c r="J22" i="10"/>
  <c r="K22" i="10"/>
  <c r="T22" i="10" s="1" a="1"/>
  <c r="T22" i="10" s="1"/>
  <c r="U22" i="10" s="1"/>
  <c r="L22" i="10"/>
  <c r="M22" i="10"/>
  <c r="N22" i="10"/>
  <c r="O22" i="10"/>
  <c r="P22" i="10"/>
  <c r="Q22" i="10"/>
  <c r="R22" i="10"/>
  <c r="H23" i="10"/>
  <c r="T23" i="10" s="1" a="1"/>
  <c r="T23" i="10" s="1"/>
  <c r="U23" i="10" s="1"/>
  <c r="I23" i="10"/>
  <c r="J23" i="10"/>
  <c r="K23" i="10"/>
  <c r="L23" i="10"/>
  <c r="M23" i="10"/>
  <c r="N23" i="10"/>
  <c r="O23" i="10"/>
  <c r="P23" i="10"/>
  <c r="Q23" i="10"/>
  <c r="R23" i="10"/>
  <c r="H24" i="10"/>
  <c r="I24" i="10"/>
  <c r="J24" i="10"/>
  <c r="K24" i="10"/>
  <c r="L24" i="10"/>
  <c r="M24" i="10"/>
  <c r="N24" i="10"/>
  <c r="O24" i="10"/>
  <c r="P24" i="10"/>
  <c r="Q24" i="10"/>
  <c r="R24" i="10"/>
  <c r="T24" i="10" a="1"/>
  <c r="T24" i="10" s="1"/>
  <c r="U24" i="10" s="1"/>
  <c r="H25" i="10"/>
  <c r="I25" i="10"/>
  <c r="J25" i="10"/>
  <c r="K25" i="10"/>
  <c r="T25" i="10" s="1" a="1"/>
  <c r="T25" i="10" s="1"/>
  <c r="U25" i="10" s="1"/>
  <c r="L25" i="10"/>
  <c r="M25" i="10"/>
  <c r="N25" i="10"/>
  <c r="O25" i="10"/>
  <c r="P25" i="10"/>
  <c r="Q25" i="10"/>
  <c r="R25" i="10"/>
  <c r="H26" i="10"/>
  <c r="T26" i="10" s="1" a="1"/>
  <c r="T26" i="10" s="1"/>
  <c r="U26" i="10" s="1"/>
  <c r="I26" i="10"/>
  <c r="J26" i="10"/>
  <c r="K26" i="10"/>
  <c r="L26" i="10"/>
  <c r="M26" i="10"/>
  <c r="N26" i="10"/>
  <c r="O26" i="10"/>
  <c r="P26" i="10"/>
  <c r="Q26" i="10"/>
  <c r="R26" i="10"/>
  <c r="H27" i="10"/>
  <c r="I27" i="10"/>
  <c r="J27" i="10"/>
  <c r="K27" i="10"/>
  <c r="L27" i="10"/>
  <c r="M27" i="10"/>
  <c r="N27" i="10"/>
  <c r="O27" i="10"/>
  <c r="P27" i="10"/>
  <c r="Q27" i="10"/>
  <c r="R27" i="10"/>
  <c r="T27" i="10" a="1"/>
  <c r="T27" i="10" s="1"/>
  <c r="U27" i="10" s="1"/>
  <c r="H28" i="10"/>
  <c r="I28" i="10"/>
  <c r="J28" i="10"/>
  <c r="K28" i="10"/>
  <c r="T28" i="10" s="1" a="1"/>
  <c r="T28" i="10" s="1"/>
  <c r="U28" i="10" s="1"/>
  <c r="L28" i="10"/>
  <c r="M28" i="10"/>
  <c r="N28" i="10"/>
  <c r="O28" i="10"/>
  <c r="P28" i="10"/>
  <c r="Q28" i="10"/>
  <c r="R28" i="10"/>
  <c r="H29" i="10"/>
  <c r="T29" i="10" s="1" a="1"/>
  <c r="T29" i="10" s="1"/>
  <c r="U29" i="10" s="1"/>
  <c r="I29" i="10"/>
  <c r="J29" i="10"/>
  <c r="K29" i="10"/>
  <c r="L29" i="10"/>
  <c r="M29" i="10"/>
  <c r="N29" i="10"/>
  <c r="O29" i="10"/>
  <c r="P29" i="10"/>
  <c r="Q29" i="10"/>
  <c r="R29" i="10"/>
  <c r="H30" i="10"/>
  <c r="I30" i="10"/>
  <c r="J30" i="10"/>
  <c r="K30" i="10"/>
  <c r="L30" i="10"/>
  <c r="M30" i="10"/>
  <c r="N30" i="10"/>
  <c r="O30" i="10"/>
  <c r="P30" i="10"/>
  <c r="Q30" i="10"/>
  <c r="R30" i="10"/>
  <c r="T30" i="10" a="1"/>
  <c r="T30" i="10" s="1"/>
  <c r="U30" i="10" s="1"/>
  <c r="H31" i="10"/>
  <c r="I31" i="10"/>
  <c r="J31" i="10"/>
  <c r="K31" i="10"/>
  <c r="T31" i="10" s="1" a="1"/>
  <c r="T31" i="10" s="1"/>
  <c r="U31" i="10" s="1"/>
  <c r="L31" i="10"/>
  <c r="M31" i="10"/>
  <c r="N31" i="10"/>
  <c r="O31" i="10"/>
  <c r="P31" i="10"/>
  <c r="Q31" i="10"/>
  <c r="R31" i="10"/>
  <c r="H32" i="10"/>
  <c r="T32" i="10" s="1" a="1"/>
  <c r="T32" i="10" s="1"/>
  <c r="U32" i="10" s="1"/>
  <c r="I32" i="10"/>
  <c r="J32" i="10"/>
  <c r="K32" i="10"/>
  <c r="L32" i="10"/>
  <c r="M32" i="10"/>
  <c r="N32" i="10"/>
  <c r="O32" i="10"/>
  <c r="P32" i="10"/>
  <c r="Q32" i="10"/>
  <c r="R32" i="10"/>
  <c r="H33" i="10"/>
  <c r="I33" i="10"/>
  <c r="J33" i="10"/>
  <c r="K33" i="10"/>
  <c r="L33" i="10"/>
  <c r="M33" i="10"/>
  <c r="N33" i="10"/>
  <c r="O33" i="10"/>
  <c r="P33" i="10"/>
  <c r="Q33" i="10"/>
  <c r="R33" i="10"/>
  <c r="T33" i="10" a="1"/>
  <c r="T33" i="10" s="1"/>
  <c r="U33" i="10" s="1"/>
  <c r="H34" i="10"/>
  <c r="I34" i="10"/>
  <c r="J34" i="10"/>
  <c r="K34" i="10"/>
  <c r="T34" i="10" s="1" a="1"/>
  <c r="T34" i="10" s="1"/>
  <c r="U34" i="10" s="1"/>
  <c r="L34" i="10"/>
  <c r="M34" i="10"/>
  <c r="N34" i="10"/>
  <c r="O34" i="10"/>
  <c r="P34" i="10"/>
  <c r="Q34" i="10"/>
  <c r="R34" i="10"/>
  <c r="H35" i="10"/>
  <c r="T35" i="10" s="1" a="1"/>
  <c r="T35" i="10" s="1"/>
  <c r="U35" i="10" s="1"/>
  <c r="I35" i="10"/>
  <c r="J35" i="10"/>
  <c r="K35" i="10"/>
  <c r="L35" i="10"/>
  <c r="M35" i="10"/>
  <c r="N35" i="10"/>
  <c r="O35" i="10"/>
  <c r="P35" i="10"/>
  <c r="Q35" i="10"/>
  <c r="R35" i="10"/>
  <c r="H36" i="10"/>
  <c r="I36" i="10"/>
  <c r="J36" i="10"/>
  <c r="K36" i="10"/>
  <c r="L36" i="10"/>
  <c r="M36" i="10"/>
  <c r="N36" i="10"/>
  <c r="O36" i="10"/>
  <c r="P36" i="10"/>
  <c r="Q36" i="10"/>
  <c r="R36" i="10"/>
  <c r="T36" i="10" a="1"/>
  <c r="T36" i="10" s="1"/>
  <c r="U36" i="10" s="1"/>
  <c r="H37" i="10"/>
  <c r="I37" i="10"/>
  <c r="J37" i="10"/>
  <c r="K37" i="10"/>
  <c r="T37" i="10" s="1" a="1"/>
  <c r="T37" i="10" s="1"/>
  <c r="U37" i="10" s="1"/>
  <c r="L37" i="10"/>
  <c r="M37" i="10"/>
  <c r="N37" i="10"/>
  <c r="O37" i="10"/>
  <c r="P37" i="10"/>
  <c r="Q37" i="10"/>
  <c r="R37" i="10"/>
  <c r="H38" i="10"/>
  <c r="T38" i="10" s="1" a="1"/>
  <c r="T38" i="10" s="1"/>
  <c r="U38" i="10" s="1"/>
  <c r="I38" i="10"/>
  <c r="J38" i="10"/>
  <c r="K38" i="10"/>
  <c r="L38" i="10"/>
  <c r="M38" i="10"/>
  <c r="N38" i="10"/>
  <c r="O38" i="10"/>
  <c r="P38" i="10"/>
  <c r="Q38" i="10"/>
  <c r="R38" i="10"/>
  <c r="H39" i="10"/>
  <c r="I39" i="10"/>
  <c r="J39" i="10"/>
  <c r="K39" i="10"/>
  <c r="L39" i="10"/>
  <c r="M39" i="10"/>
  <c r="N39" i="10"/>
  <c r="O39" i="10"/>
  <c r="P39" i="10"/>
  <c r="Q39" i="10"/>
  <c r="R39" i="10"/>
  <c r="T39" i="10" a="1"/>
  <c r="T39" i="10" s="1"/>
  <c r="U39" i="10" s="1"/>
  <c r="H40" i="10"/>
  <c r="I40" i="10"/>
  <c r="J40" i="10"/>
  <c r="K40" i="10"/>
  <c r="T40" i="10" s="1" a="1"/>
  <c r="T40" i="10" s="1"/>
  <c r="U40" i="10" s="1"/>
  <c r="L40" i="10"/>
  <c r="M40" i="10"/>
  <c r="N40" i="10"/>
  <c r="O40" i="10"/>
  <c r="P40" i="10"/>
  <c r="Q40" i="10"/>
  <c r="R40" i="10"/>
  <c r="H41" i="10"/>
  <c r="T41" i="10" s="1" a="1"/>
  <c r="T41" i="10" s="1"/>
  <c r="U41" i="10" s="1"/>
  <c r="I41" i="10"/>
  <c r="J41" i="10"/>
  <c r="K41" i="10"/>
  <c r="L41" i="10"/>
  <c r="M41" i="10"/>
  <c r="N41" i="10"/>
  <c r="O41" i="10"/>
  <c r="P41" i="10"/>
  <c r="Q41" i="10"/>
  <c r="R41" i="10"/>
  <c r="H42" i="10"/>
  <c r="I42" i="10"/>
  <c r="J42" i="10"/>
  <c r="K42" i="10"/>
  <c r="L42" i="10"/>
  <c r="M42" i="10"/>
  <c r="N42" i="10"/>
  <c r="O42" i="10"/>
  <c r="P42" i="10"/>
  <c r="Q42" i="10"/>
  <c r="R42" i="10"/>
  <c r="T42" i="10" a="1"/>
  <c r="T42" i="10" s="1"/>
  <c r="U42" i="10" s="1"/>
  <c r="H43" i="10"/>
  <c r="I43" i="10"/>
  <c r="J43" i="10"/>
  <c r="K43" i="10"/>
  <c r="L43" i="10"/>
  <c r="T43" i="10" s="1" a="1"/>
  <c r="T43" i="10" s="1"/>
  <c r="U43" i="10" s="1"/>
  <c r="M43" i="10"/>
  <c r="N43" i="10"/>
  <c r="O43" i="10"/>
  <c r="P43" i="10"/>
  <c r="Q43" i="10"/>
  <c r="R43" i="10"/>
  <c r="H44" i="10"/>
  <c r="T44" i="10" s="1" a="1"/>
  <c r="T44" i="10" s="1"/>
  <c r="U44" i="10" s="1"/>
  <c r="I44" i="10"/>
  <c r="J44" i="10"/>
  <c r="K44" i="10"/>
  <c r="L44" i="10"/>
  <c r="M44" i="10"/>
  <c r="N44" i="10"/>
  <c r="O44" i="10"/>
  <c r="P44" i="10"/>
  <c r="Q44" i="10"/>
  <c r="R44" i="10"/>
  <c r="H45" i="10"/>
  <c r="I45" i="10"/>
  <c r="J45" i="10"/>
  <c r="K45" i="10"/>
  <c r="L45" i="10"/>
  <c r="M45" i="10"/>
  <c r="N45" i="10"/>
  <c r="O45" i="10"/>
  <c r="P45" i="10"/>
  <c r="Q45" i="10"/>
  <c r="R45" i="10"/>
  <c r="T45" i="10" a="1"/>
  <c r="T45" i="10" s="1"/>
  <c r="U45" i="10" s="1"/>
  <c r="H46" i="10"/>
  <c r="I46" i="10"/>
  <c r="J46" i="10"/>
  <c r="K46" i="10"/>
  <c r="L46" i="10"/>
  <c r="T46" i="10" s="1" a="1"/>
  <c r="T46" i="10" s="1"/>
  <c r="U46" i="10" s="1"/>
  <c r="M46" i="10"/>
  <c r="N46" i="10"/>
  <c r="O46" i="10"/>
  <c r="P46" i="10"/>
  <c r="Q46" i="10"/>
  <c r="R46" i="10"/>
  <c r="H47" i="10"/>
  <c r="T47" i="10" s="1" a="1"/>
  <c r="T47" i="10" s="1"/>
  <c r="U47" i="10" s="1"/>
  <c r="I47" i="10"/>
  <c r="J47" i="10"/>
  <c r="K47" i="10"/>
  <c r="L47" i="10"/>
  <c r="M47" i="10"/>
  <c r="N47" i="10"/>
  <c r="O47" i="10"/>
  <c r="P47" i="10"/>
  <c r="Q47" i="10"/>
  <c r="R47" i="10"/>
  <c r="H48" i="10"/>
  <c r="I48" i="10"/>
  <c r="J48" i="10"/>
  <c r="K48" i="10"/>
  <c r="L48" i="10"/>
  <c r="M48" i="10"/>
  <c r="N48" i="10"/>
  <c r="O48" i="10"/>
  <c r="P48" i="10"/>
  <c r="Q48" i="10"/>
  <c r="R48" i="10"/>
  <c r="T48" i="10" a="1"/>
  <c r="T48" i="10" s="1"/>
  <c r="U48" i="10" s="1"/>
  <c r="H49" i="10"/>
  <c r="I49" i="10"/>
  <c r="J49" i="10"/>
  <c r="K49" i="10"/>
  <c r="L49" i="10"/>
  <c r="T49" i="10" s="1" a="1"/>
  <c r="T49" i="10" s="1"/>
  <c r="U49" i="10" s="1"/>
  <c r="M49" i="10"/>
  <c r="N49" i="10"/>
  <c r="O49" i="10"/>
  <c r="P49" i="10"/>
  <c r="Q49" i="10"/>
  <c r="R49" i="10"/>
  <c r="H50" i="10"/>
  <c r="T50" i="10" s="1" a="1"/>
  <c r="T50" i="10" s="1"/>
  <c r="U50" i="10" s="1"/>
  <c r="I50" i="10"/>
  <c r="J50" i="10"/>
  <c r="K50" i="10"/>
  <c r="L50" i="10"/>
  <c r="M50" i="10"/>
  <c r="N50" i="10"/>
  <c r="O50" i="10"/>
  <c r="P50" i="10"/>
  <c r="Q50" i="10"/>
  <c r="R50" i="10"/>
  <c r="H51" i="10"/>
  <c r="I51" i="10"/>
  <c r="J51" i="10"/>
  <c r="K51" i="10"/>
  <c r="L51" i="10"/>
  <c r="M51" i="10"/>
  <c r="N51" i="10"/>
  <c r="O51" i="10"/>
  <c r="P51" i="10"/>
  <c r="Q51" i="10"/>
  <c r="R51" i="10"/>
  <c r="T51" i="10" a="1"/>
  <c r="T51" i="10" s="1"/>
  <c r="U51" i="10" s="1"/>
  <c r="H52" i="10"/>
  <c r="I52" i="10"/>
  <c r="J52" i="10"/>
  <c r="K52" i="10"/>
  <c r="L52" i="10"/>
  <c r="T52" i="10" s="1" a="1"/>
  <c r="T52" i="10" s="1"/>
  <c r="U52" i="10" s="1"/>
  <c r="M52" i="10"/>
  <c r="N52" i="10"/>
  <c r="O52" i="10"/>
  <c r="P52" i="10"/>
  <c r="Q52" i="10"/>
  <c r="R52" i="10"/>
  <c r="H53" i="10"/>
  <c r="T53" i="10" s="1" a="1"/>
  <c r="T53" i="10" s="1"/>
  <c r="U53" i="10" s="1"/>
  <c r="I53" i="10"/>
  <c r="J53" i="10"/>
  <c r="K53" i="10"/>
  <c r="L53" i="10"/>
  <c r="M53" i="10"/>
  <c r="N53" i="10"/>
  <c r="O53" i="10"/>
  <c r="P53" i="10"/>
  <c r="Q53" i="10"/>
  <c r="R53" i="10"/>
  <c r="H54" i="10"/>
  <c r="I54" i="10"/>
  <c r="J54" i="10"/>
  <c r="K54" i="10"/>
  <c r="L54" i="10"/>
  <c r="M54" i="10"/>
  <c r="N54" i="10"/>
  <c r="O54" i="10"/>
  <c r="P54" i="10"/>
  <c r="Q54" i="10"/>
  <c r="R54" i="10"/>
  <c r="T54" i="10" a="1"/>
  <c r="T54" i="10" s="1"/>
  <c r="U54" i="10" s="1"/>
  <c r="H55" i="10"/>
  <c r="I55" i="10"/>
  <c r="J55" i="10"/>
  <c r="K55" i="10"/>
  <c r="L55" i="10"/>
  <c r="T55" i="10" s="1" a="1"/>
  <c r="T55" i="10" s="1"/>
  <c r="U55" i="10" s="1"/>
  <c r="M55" i="10"/>
  <c r="N55" i="10"/>
  <c r="O55" i="10"/>
  <c r="P55" i="10"/>
  <c r="Q55" i="10"/>
  <c r="R55" i="10"/>
  <c r="H56" i="10"/>
  <c r="T56" i="10" s="1" a="1"/>
  <c r="T56" i="10" s="1"/>
  <c r="U56" i="10" s="1"/>
  <c r="I56" i="10"/>
  <c r="J56" i="10"/>
  <c r="K56" i="10"/>
  <c r="L56" i="10"/>
  <c r="M56" i="10"/>
  <c r="N56" i="10"/>
  <c r="O56" i="10"/>
  <c r="P56" i="10"/>
  <c r="Q56" i="10"/>
  <c r="R56" i="10"/>
  <c r="H57" i="10"/>
  <c r="I57" i="10"/>
  <c r="J57" i="10"/>
  <c r="K57" i="10"/>
  <c r="L57" i="10"/>
  <c r="M57" i="10"/>
  <c r="N57" i="10"/>
  <c r="O57" i="10"/>
  <c r="P57" i="10"/>
  <c r="Q57" i="10"/>
  <c r="R57" i="10"/>
  <c r="T57" i="10" a="1"/>
  <c r="T57" i="10" s="1"/>
  <c r="U57" i="10" s="1"/>
  <c r="H58" i="10"/>
  <c r="I58" i="10"/>
  <c r="J58" i="10"/>
  <c r="K58" i="10"/>
  <c r="L58" i="10"/>
  <c r="T58" i="10" s="1" a="1"/>
  <c r="T58" i="10" s="1"/>
  <c r="U58" i="10" s="1"/>
  <c r="M58" i="10"/>
  <c r="N58" i="10"/>
  <c r="O58" i="10"/>
  <c r="P58" i="10"/>
  <c r="Q58" i="10"/>
  <c r="R58" i="10"/>
  <c r="H59" i="10"/>
  <c r="T59" i="10" s="1" a="1"/>
  <c r="T59" i="10" s="1"/>
  <c r="U59" i="10" s="1"/>
  <c r="I59" i="10"/>
  <c r="J59" i="10"/>
  <c r="K59" i="10"/>
  <c r="L59" i="10"/>
  <c r="M59" i="10"/>
  <c r="N59" i="10"/>
  <c r="O59" i="10"/>
  <c r="P59" i="10"/>
  <c r="Q59" i="10"/>
  <c r="R59" i="10"/>
  <c r="H60" i="10"/>
  <c r="I60" i="10"/>
  <c r="J60" i="10"/>
  <c r="K60" i="10"/>
  <c r="L60" i="10"/>
  <c r="M60" i="10"/>
  <c r="N60" i="10"/>
  <c r="O60" i="10"/>
  <c r="P60" i="10"/>
  <c r="Q60" i="10"/>
  <c r="R60" i="10"/>
  <c r="T60" i="10" a="1"/>
  <c r="T60" i="10" s="1"/>
  <c r="H61" i="10"/>
  <c r="T61" i="10" s="1" a="1"/>
  <c r="T61" i="10" s="1"/>
  <c r="I61" i="10"/>
  <c r="J61" i="10"/>
  <c r="K61" i="10"/>
  <c r="L61" i="10"/>
  <c r="M61" i="10"/>
  <c r="N61" i="10"/>
  <c r="O61" i="10"/>
  <c r="P61" i="10"/>
  <c r="Q61" i="10"/>
  <c r="R61" i="10"/>
  <c r="H62" i="10"/>
  <c r="I62" i="10"/>
  <c r="T62" i="10" s="1" a="1"/>
  <c r="T62" i="10" s="1"/>
  <c r="J62" i="10"/>
  <c r="K62" i="10"/>
  <c r="L62" i="10"/>
  <c r="M62" i="10"/>
  <c r="N62" i="10"/>
  <c r="O62" i="10"/>
  <c r="P62" i="10"/>
  <c r="Q62" i="10"/>
  <c r="R62" i="10"/>
  <c r="H63" i="10"/>
  <c r="T63" i="10" s="1" a="1"/>
  <c r="T63" i="10" s="1"/>
  <c r="I63" i="10"/>
  <c r="J63" i="10"/>
  <c r="K63" i="10"/>
  <c r="L63" i="10"/>
  <c r="M63" i="10"/>
  <c r="N63" i="10"/>
  <c r="O63" i="10"/>
  <c r="P63" i="10"/>
  <c r="Q63" i="10"/>
  <c r="R63" i="10"/>
  <c r="H64" i="10"/>
  <c r="T64" i="10" s="1" a="1"/>
  <c r="T64" i="10" s="1"/>
  <c r="I64" i="10"/>
  <c r="J64" i="10"/>
  <c r="K64" i="10"/>
  <c r="L64" i="10"/>
  <c r="M64" i="10"/>
  <c r="N64" i="10"/>
  <c r="O64" i="10"/>
  <c r="P64" i="10"/>
  <c r="Q64" i="10"/>
  <c r="R64" i="10"/>
  <c r="H65" i="10"/>
  <c r="T65" i="10" s="1" a="1"/>
  <c r="T65" i="10" s="1"/>
  <c r="I65" i="10"/>
  <c r="J65" i="10"/>
  <c r="K65" i="10"/>
  <c r="L65" i="10"/>
  <c r="M65" i="10"/>
  <c r="N65" i="10"/>
  <c r="O65" i="10"/>
  <c r="P65" i="10"/>
  <c r="Q65" i="10"/>
  <c r="R65" i="10"/>
  <c r="H66" i="10"/>
  <c r="T66" i="10" s="1" a="1"/>
  <c r="T66" i="10" s="1"/>
  <c r="I66" i="10"/>
  <c r="J66" i="10"/>
  <c r="K66" i="10"/>
  <c r="L66" i="10"/>
  <c r="M66" i="10"/>
  <c r="N66" i="10"/>
  <c r="O66" i="10"/>
  <c r="P66" i="10"/>
  <c r="Q66" i="10"/>
  <c r="R66" i="10"/>
  <c r="H67" i="10"/>
  <c r="T67" i="10" s="1" a="1"/>
  <c r="T67" i="10" s="1"/>
  <c r="I67" i="10"/>
  <c r="J67" i="10"/>
  <c r="K67" i="10"/>
  <c r="L67" i="10"/>
  <c r="M67" i="10"/>
  <c r="N67" i="10"/>
  <c r="O67" i="10"/>
  <c r="P67" i="10"/>
  <c r="Q67" i="10"/>
  <c r="R67" i="10"/>
  <c r="H68" i="10"/>
  <c r="I68" i="10"/>
  <c r="J68" i="10"/>
  <c r="K68" i="10"/>
  <c r="L68" i="10"/>
  <c r="M68" i="10"/>
  <c r="N68" i="10"/>
  <c r="O68" i="10"/>
  <c r="P68" i="10"/>
  <c r="Q68" i="10"/>
  <c r="R68" i="10"/>
  <c r="T68" i="10" a="1"/>
  <c r="T68" i="10" s="1"/>
  <c r="H69" i="10"/>
  <c r="T69" i="10" s="1" a="1"/>
  <c r="T69" i="10" s="1"/>
  <c r="I69" i="10"/>
  <c r="J69" i="10"/>
  <c r="K69" i="10"/>
  <c r="L69" i="10"/>
  <c r="M69" i="10"/>
  <c r="N69" i="10"/>
  <c r="O69" i="10"/>
  <c r="P69" i="10"/>
  <c r="Q69" i="10"/>
  <c r="R69" i="10"/>
  <c r="H70" i="10"/>
  <c r="I70" i="10"/>
  <c r="T70" i="10" s="1" a="1"/>
  <c r="T70" i="10" s="1"/>
  <c r="J70" i="10"/>
  <c r="K70" i="10"/>
  <c r="L70" i="10"/>
  <c r="M70" i="10"/>
  <c r="N70" i="10"/>
  <c r="O70" i="10"/>
  <c r="P70" i="10"/>
  <c r="Q70" i="10"/>
  <c r="R70" i="10"/>
  <c r="H71" i="10"/>
  <c r="T71" i="10" s="1" a="1"/>
  <c r="T71" i="10" s="1"/>
  <c r="I71" i="10"/>
  <c r="J71" i="10"/>
  <c r="K71" i="10"/>
  <c r="L71" i="10"/>
  <c r="M71" i="10"/>
  <c r="N71" i="10"/>
  <c r="O71" i="10"/>
  <c r="P71" i="10"/>
  <c r="Q71" i="10"/>
  <c r="R71" i="10"/>
  <c r="H72" i="10"/>
  <c r="I72" i="10"/>
  <c r="J72" i="10"/>
  <c r="K72" i="10"/>
  <c r="L72" i="10"/>
  <c r="T72" i="10" s="1" a="1"/>
  <c r="T72" i="10" s="1"/>
  <c r="M72" i="10"/>
  <c r="N72" i="10"/>
  <c r="O72" i="10"/>
  <c r="P72" i="10"/>
  <c r="Q72" i="10"/>
  <c r="R72" i="10"/>
  <c r="H73" i="10"/>
  <c r="T73" i="10" s="1" a="1"/>
  <c r="T73" i="10" s="1"/>
  <c r="I73" i="10"/>
  <c r="J73" i="10"/>
  <c r="K73" i="10"/>
  <c r="L73" i="10"/>
  <c r="M73" i="10"/>
  <c r="N73" i="10"/>
  <c r="O73" i="10"/>
  <c r="P73" i="10"/>
  <c r="Q73" i="10"/>
  <c r="R73" i="10"/>
  <c r="H74" i="10"/>
  <c r="I74" i="10"/>
  <c r="J74" i="10"/>
  <c r="T74" i="10" s="1" a="1"/>
  <c r="T74" i="10" s="1"/>
  <c r="K74" i="10"/>
  <c r="L74" i="10"/>
  <c r="M74" i="10"/>
  <c r="N74" i="10"/>
  <c r="O74" i="10"/>
  <c r="P74" i="10"/>
  <c r="Q74" i="10"/>
  <c r="R74" i="10"/>
  <c r="H75" i="10"/>
  <c r="T75" i="10" s="1" a="1"/>
  <c r="T75" i="10" s="1"/>
  <c r="I75" i="10"/>
  <c r="J75" i="10"/>
  <c r="K75" i="10"/>
  <c r="L75" i="10"/>
  <c r="M75" i="10"/>
  <c r="N75" i="10"/>
  <c r="O75" i="10"/>
  <c r="P75" i="10"/>
  <c r="Q75" i="10"/>
  <c r="R75" i="10"/>
  <c r="H76" i="10"/>
  <c r="T76" i="10" s="1" a="1"/>
  <c r="T76" i="10" s="1"/>
  <c r="I76" i="10"/>
  <c r="J76" i="10"/>
  <c r="K76" i="10"/>
  <c r="L76" i="10"/>
  <c r="M76" i="10"/>
  <c r="N76" i="10"/>
  <c r="O76" i="10"/>
  <c r="P76" i="10"/>
  <c r="Q76" i="10"/>
  <c r="R76" i="10"/>
  <c r="H77" i="10"/>
  <c r="T77" i="10" s="1" a="1"/>
  <c r="T77" i="10" s="1"/>
  <c r="I77" i="10"/>
  <c r="J77" i="10"/>
  <c r="K77" i="10"/>
  <c r="L77" i="10"/>
  <c r="M77" i="10"/>
  <c r="N77" i="10"/>
  <c r="O77" i="10"/>
  <c r="P77" i="10"/>
  <c r="Q77" i="10"/>
  <c r="R77" i="10"/>
  <c r="H78" i="10"/>
  <c r="T78" i="10" s="1" a="1"/>
  <c r="T78" i="10" s="1"/>
  <c r="I78" i="10"/>
  <c r="J78" i="10"/>
  <c r="K78" i="10"/>
  <c r="L78" i="10"/>
  <c r="M78" i="10"/>
  <c r="N78" i="10"/>
  <c r="O78" i="10"/>
  <c r="P78" i="10"/>
  <c r="Q78" i="10"/>
  <c r="R78" i="10"/>
  <c r="H79" i="10"/>
  <c r="T79" i="10" s="1" a="1"/>
  <c r="T79" i="10" s="1"/>
  <c r="I79" i="10"/>
  <c r="J79" i="10"/>
  <c r="K79" i="10"/>
  <c r="L79" i="10"/>
  <c r="M79" i="10"/>
  <c r="N79" i="10"/>
  <c r="O79" i="10"/>
  <c r="P79" i="10"/>
  <c r="Q79" i="10"/>
  <c r="R79" i="10"/>
  <c r="H80" i="10"/>
  <c r="I80" i="10"/>
  <c r="J80" i="10"/>
  <c r="K80" i="10"/>
  <c r="L80" i="10"/>
  <c r="M80" i="10"/>
  <c r="N80" i="10"/>
  <c r="O80" i="10"/>
  <c r="P80" i="10"/>
  <c r="Q80" i="10"/>
  <c r="R80" i="10"/>
  <c r="T80" i="10" a="1"/>
  <c r="T80" i="10" s="1"/>
  <c r="H81" i="10"/>
  <c r="T81" i="10" s="1" a="1"/>
  <c r="T81" i="10" s="1"/>
  <c r="I81" i="10"/>
  <c r="J81" i="10"/>
  <c r="K81" i="10"/>
  <c r="L81" i="10"/>
  <c r="M81" i="10"/>
  <c r="N81" i="10"/>
  <c r="O81" i="10"/>
  <c r="P81" i="10"/>
  <c r="Q81" i="10"/>
  <c r="R81" i="10"/>
  <c r="H82" i="10"/>
  <c r="I82" i="10"/>
  <c r="T82" i="10" s="1" a="1"/>
  <c r="T82" i="10" s="1"/>
  <c r="J82" i="10"/>
  <c r="K82" i="10"/>
  <c r="L82" i="10"/>
  <c r="M82" i="10"/>
  <c r="N82" i="10"/>
  <c r="O82" i="10"/>
  <c r="P82" i="10"/>
  <c r="Q82" i="10"/>
  <c r="R82" i="10"/>
  <c r="H83" i="10"/>
  <c r="T83" i="10" s="1" a="1"/>
  <c r="T83" i="10" s="1"/>
  <c r="I83" i="10"/>
  <c r="J83" i="10"/>
  <c r="K83" i="10"/>
  <c r="L83" i="10"/>
  <c r="M83" i="10"/>
  <c r="N83" i="10"/>
  <c r="O83" i="10"/>
  <c r="P83" i="10"/>
  <c r="Q83" i="10"/>
  <c r="R83" i="10"/>
  <c r="V59" i="10" l="1"/>
  <c r="W59" i="10"/>
  <c r="W26" i="10"/>
  <c r="V26" i="10"/>
  <c r="V52" i="10"/>
  <c r="W52" i="10"/>
  <c r="W29" i="10"/>
  <c r="V29" i="10"/>
  <c r="V27" i="10"/>
  <c r="W27" i="10"/>
  <c r="V13" i="10"/>
  <c r="W13" i="10"/>
  <c r="W11" i="10"/>
  <c r="V11" i="10"/>
  <c r="V9" i="10"/>
  <c r="W9" i="10"/>
  <c r="V55" i="10"/>
  <c r="W55" i="10"/>
  <c r="V23" i="10"/>
  <c r="W23" i="10"/>
  <c r="W50" i="10"/>
  <c r="V50" i="10"/>
  <c r="V48" i="10"/>
  <c r="W48" i="10"/>
  <c r="V37" i="10"/>
  <c r="W37" i="10"/>
  <c r="V32" i="10"/>
  <c r="W32" i="10"/>
  <c r="V30" i="10"/>
  <c r="W30" i="10"/>
  <c r="V16" i="10"/>
  <c r="W16" i="10"/>
  <c r="W14" i="10"/>
  <c r="V14" i="10"/>
  <c r="V12" i="10"/>
  <c r="W12" i="10"/>
  <c r="V41" i="10"/>
  <c r="W41" i="10"/>
  <c r="V10" i="10"/>
  <c r="W10" i="10"/>
  <c r="V58" i="10"/>
  <c r="W58" i="10"/>
  <c r="W5" i="10"/>
  <c r="V5" i="10"/>
  <c r="V42" i="10"/>
  <c r="W42" i="10"/>
  <c r="V53" i="10"/>
  <c r="W53" i="10"/>
  <c r="V33" i="10"/>
  <c r="W33" i="10"/>
  <c r="V22" i="10"/>
  <c r="W22" i="10"/>
  <c r="V19" i="10"/>
  <c r="W19" i="10"/>
  <c r="W17" i="10"/>
  <c r="V17" i="10"/>
  <c r="V15" i="10"/>
  <c r="W15" i="10"/>
  <c r="V57" i="10"/>
  <c r="W57" i="10"/>
  <c r="V7" i="10"/>
  <c r="W7" i="10"/>
  <c r="V8" i="10"/>
  <c r="W8" i="10"/>
  <c r="W47" i="10"/>
  <c r="V47" i="10"/>
  <c r="V35" i="10"/>
  <c r="W35" i="10"/>
  <c r="V43" i="10"/>
  <c r="W43" i="10"/>
  <c r="V28" i="10"/>
  <c r="W28" i="10"/>
  <c r="V21" i="10"/>
  <c r="W21" i="10"/>
  <c r="V3" i="10"/>
  <c r="U61" i="10"/>
  <c r="W3" i="10"/>
  <c r="W44" i="10"/>
  <c r="V44" i="10"/>
  <c r="V6" i="10"/>
  <c r="W6" i="10"/>
  <c r="V34" i="10"/>
  <c r="W34" i="10"/>
  <c r="V51" i="10"/>
  <c r="W51" i="10"/>
  <c r="W56" i="10"/>
  <c r="V56" i="10"/>
  <c r="V54" i="10"/>
  <c r="W54" i="10"/>
  <c r="V38" i="10"/>
  <c r="W38" i="10"/>
  <c r="V36" i="10"/>
  <c r="W36" i="10"/>
  <c r="V25" i="10"/>
  <c r="W25" i="10"/>
  <c r="V20" i="10"/>
  <c r="W20" i="10"/>
  <c r="V18" i="10"/>
  <c r="W18" i="10"/>
  <c r="V4" i="10"/>
  <c r="W4" i="10"/>
  <c r="V39" i="10"/>
  <c r="W39" i="10"/>
  <c r="V49" i="10"/>
  <c r="W49" i="10"/>
  <c r="V31" i="10"/>
  <c r="W31" i="10"/>
  <c r="V24" i="10"/>
  <c r="W24" i="10"/>
  <c r="V45" i="10"/>
  <c r="W45" i="10"/>
  <c r="V40" i="10"/>
  <c r="W40" i="10"/>
  <c r="V46" i="10"/>
  <c r="W46" i="10"/>
  <c r="V61" i="10" l="1"/>
  <c r="W61" i="10"/>
  <c r="X61" i="10" s="1"/>
  <c r="M22" i="8"/>
  <c r="F2" i="8" l="1"/>
  <c r="D2" i="8" l="1"/>
  <c r="H54" i="8" l="1"/>
  <c r="H2" i="8"/>
  <c r="G3" i="8"/>
  <c r="H3" i="8" s="1"/>
  <c r="G4" i="8"/>
  <c r="G5" i="8"/>
  <c r="H5" i="8" s="1"/>
  <c r="G6" i="8"/>
  <c r="H6" i="8" s="1"/>
  <c r="G7" i="8"/>
  <c r="H7" i="8" s="1"/>
  <c r="G8" i="8"/>
  <c r="H8" i="8" s="1"/>
  <c r="G9" i="8"/>
  <c r="H9" i="8" s="1"/>
  <c r="G14" i="8"/>
  <c r="H14" i="8" s="1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H21" i="8" s="1"/>
  <c r="G26" i="8"/>
  <c r="H26" i="8" s="1"/>
  <c r="G27" i="8"/>
  <c r="H27" i="8" s="1"/>
  <c r="G28" i="8"/>
  <c r="H28" i="8" s="1"/>
  <c r="G29" i="8"/>
  <c r="H29" i="8" s="1"/>
  <c r="G30" i="8"/>
  <c r="H30" i="8" s="1"/>
  <c r="G31" i="8"/>
  <c r="H31" i="8" s="1"/>
  <c r="G32" i="8"/>
  <c r="H32" i="8" s="1"/>
  <c r="G33" i="8"/>
  <c r="H33" i="8" s="1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H44" i="8" s="1"/>
  <c r="G45" i="8"/>
  <c r="H45" i="8" s="1"/>
  <c r="G50" i="8"/>
  <c r="H50" i="8" s="1"/>
  <c r="G51" i="8"/>
  <c r="H51" i="8" s="1"/>
  <c r="G52" i="8"/>
  <c r="H52" i="8" s="1"/>
  <c r="G53" i="8"/>
  <c r="H53" i="8" s="1"/>
  <c r="G54" i="8"/>
  <c r="G55" i="8"/>
  <c r="H55" i="8" s="1"/>
  <c r="G56" i="8"/>
  <c r="H56" i="8" s="1"/>
  <c r="G57" i="8"/>
  <c r="H57" i="8" s="1"/>
  <c r="G2" i="8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G10" i="8" s="1"/>
  <c r="H10" i="8" s="1"/>
  <c r="E11" i="8"/>
  <c r="F11" i="8" s="1"/>
  <c r="G11" i="8" s="1"/>
  <c r="H11" i="8" s="1"/>
  <c r="E12" i="8"/>
  <c r="F12" i="8" s="1"/>
  <c r="G12" i="8" s="1"/>
  <c r="H12" i="8" s="1"/>
  <c r="E13" i="8"/>
  <c r="F13" i="8" s="1"/>
  <c r="G13" i="8" s="1"/>
  <c r="H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G22" i="8" s="1"/>
  <c r="H22" i="8" s="1"/>
  <c r="E23" i="8"/>
  <c r="F23" i="8" s="1"/>
  <c r="G23" i="8" s="1"/>
  <c r="H23" i="8" s="1"/>
  <c r="E24" i="8"/>
  <c r="F24" i="8" s="1"/>
  <c r="G24" i="8" s="1"/>
  <c r="H24" i="8" s="1"/>
  <c r="E25" i="8"/>
  <c r="F25" i="8" s="1"/>
  <c r="G25" i="8" s="1"/>
  <c r="H25" i="8" s="1"/>
  <c r="E26" i="8"/>
  <c r="F26" i="8" s="1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G34" i="8" s="1"/>
  <c r="H34" i="8" s="1"/>
  <c r="E35" i="8"/>
  <c r="F35" i="8" s="1"/>
  <c r="G35" i="8" s="1"/>
  <c r="H35" i="8" s="1"/>
  <c r="E36" i="8"/>
  <c r="F36" i="8" s="1"/>
  <c r="G36" i="8" s="1"/>
  <c r="H36" i="8" s="1"/>
  <c r="E37" i="8"/>
  <c r="F37" i="8" s="1"/>
  <c r="G37" i="8" s="1"/>
  <c r="H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G46" i="8" s="1"/>
  <c r="H46" i="8" s="1"/>
  <c r="E47" i="8"/>
  <c r="F47" i="8" s="1"/>
  <c r="G47" i="8" s="1"/>
  <c r="H47" i="8" s="1"/>
  <c r="E48" i="8"/>
  <c r="F48" i="8" s="1"/>
  <c r="G48" i="8" s="1"/>
  <c r="H48" i="8" s="1"/>
  <c r="E49" i="8"/>
  <c r="F49" i="8" s="1"/>
  <c r="G49" i="8" s="1"/>
  <c r="H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G58" i="8" s="1"/>
  <c r="H58" i="8" s="1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N22" i="8" l="1"/>
  <c r="H4" i="8"/>
  <c r="O22" i="8" s="1"/>
  <c r="P22" i="8" s="1"/>
  <c r="E60" i="5"/>
  <c r="D60" i="5"/>
  <c r="C60" i="5"/>
  <c r="C82" i="5"/>
  <c r="C75" i="5"/>
  <c r="C64" i="5"/>
  <c r="C74" i="5"/>
  <c r="C78" i="5"/>
  <c r="C62" i="5"/>
  <c r="C70" i="5"/>
  <c r="C66" i="5"/>
  <c r="C73" i="5"/>
  <c r="C84" i="5"/>
  <c r="C81" i="5"/>
  <c r="C68" i="5"/>
  <c r="C63" i="5"/>
  <c r="C69" i="5"/>
  <c r="C80" i="5"/>
  <c r="I75" i="5"/>
  <c r="C67" i="5"/>
  <c r="C71" i="5"/>
  <c r="C65" i="5"/>
  <c r="C61" i="5"/>
  <c r="C76" i="5"/>
  <c r="C79" i="5"/>
  <c r="C77" i="5"/>
  <c r="C72" i="5"/>
  <c r="C83" i="5"/>
  <c r="E81" i="5" l="1"/>
  <c r="D62" i="5"/>
  <c r="D79" i="5"/>
  <c r="D82" i="5"/>
  <c r="E73" i="5"/>
  <c r="D61" i="5"/>
  <c r="D67" i="5"/>
  <c r="E65" i="5"/>
  <c r="D71" i="5"/>
  <c r="E75" i="5"/>
  <c r="E63" i="5"/>
  <c r="E72" i="5"/>
  <c r="E82" i="5"/>
  <c r="E61" i="5"/>
  <c r="D84" i="5"/>
  <c r="D65" i="5"/>
  <c r="D81" i="5"/>
  <c r="E79" i="5"/>
  <c r="E83" i="5"/>
  <c r="D68" i="5"/>
  <c r="E84" i="5"/>
  <c r="D75" i="5"/>
  <c r="E74" i="5"/>
  <c r="E80" i="5"/>
  <c r="D74" i="5"/>
  <c r="D78" i="5"/>
  <c r="E64" i="5"/>
  <c r="D70" i="5"/>
  <c r="I76" i="5"/>
  <c r="E68" i="5"/>
  <c r="E71" i="5"/>
  <c r="D80" i="5"/>
  <c r="D77" i="5"/>
  <c r="D76" i="5"/>
  <c r="D73" i="5"/>
  <c r="D63" i="5"/>
  <c r="E76" i="5"/>
  <c r="E69" i="5"/>
  <c r="E77" i="5"/>
  <c r="E62" i="5"/>
  <c r="E78" i="5"/>
  <c r="D83" i="5"/>
  <c r="E70" i="5"/>
  <c r="D69" i="5"/>
  <c r="D72" i="5"/>
  <c r="D66" i="5"/>
  <c r="E66" i="5"/>
  <c r="E67" i="5"/>
  <c r="D6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<sst xmlns="http://schemas.openxmlformats.org/spreadsheetml/2006/main" count="206" uniqueCount="86">
  <si>
    <t>Airport Passengers</t>
  </si>
  <si>
    <t xml:space="preserve">Forecast based on a historical time series </t>
  </si>
  <si>
    <t>Date</t>
  </si>
  <si>
    <t>Forecast (Airport Passengers)</t>
  </si>
  <si>
    <t>Lower Confidence Bound (Airport Passengers)</t>
  </si>
  <si>
    <t>Upper Confidence Bound (Airport Passengers)</t>
  </si>
  <si>
    <t>Seasonality &amp; STAT</t>
  </si>
  <si>
    <t>Seasonality:</t>
  </si>
  <si>
    <t>=FORECAST.ETS.SEASONALITY($B$4:$B$60,$A$4:$A$60,1,1)</t>
  </si>
  <si>
    <t>STAT:</t>
  </si>
  <si>
    <t>=FORECAST.ETS.STAT($B$4:$B$60,$A$4:$A$60,1,J48,1,1)</t>
  </si>
  <si>
    <t>Period</t>
  </si>
  <si>
    <t>FORECAST (HÀM)</t>
  </si>
  <si>
    <t>FORECAST (CTHUC)</t>
  </si>
  <si>
    <t>Error</t>
  </si>
  <si>
    <t>Absolute value of Error</t>
  </si>
  <si>
    <t>Square of 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</si>
  <si>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</si>
  <si>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</si>
  <si>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</si>
  <si>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</si>
  <si>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</si>
  <si>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</si>
  <si>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</si>
  <si>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</si>
  <si>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</si>
  <si>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</si>
  <si>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</si>
  <si>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</si>
  <si>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</si>
  <si>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</si>
  <si>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</si>
  <si>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</si>
  <si>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</si>
  <si>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</si>
  <si>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</si>
  <si>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</si>
  <si>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</si>
  <si>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</si>
  <si>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</si>
  <si>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</si>
  <si>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</t>
  </si>
  <si>
    <t>MSE</t>
  </si>
  <si>
    <t>MAE</t>
  </si>
  <si>
    <t>RMSE</t>
  </si>
  <si>
    <t>Mean error</t>
  </si>
  <si>
    <t xml:space="preserve">Trung binhg sai số </t>
  </si>
  <si>
    <t>Mean Asb Error</t>
  </si>
  <si>
    <t>Trung bình sai số tuyệt đối</t>
  </si>
  <si>
    <t>Mean Square Error</t>
  </si>
  <si>
    <t>Trung bình bình phương sai số =&gt; Phương sai</t>
  </si>
  <si>
    <t>Root Mean Square Error</t>
  </si>
  <si>
    <t>Độ lệch chuẩn</t>
  </si>
  <si>
    <t>X Variable 12</t>
  </si>
  <si>
    <t>X Variable 11</t>
  </si>
  <si>
    <t>X Variable 10</t>
  </si>
  <si>
    <t>X Variable 9</t>
  </si>
  <si>
    <t>X Variable 8</t>
  </si>
  <si>
    <t>X Variable 7</t>
  </si>
  <si>
    <t>X Variable 6</t>
  </si>
  <si>
    <t>X Variable 5</t>
  </si>
  <si>
    <t>X Variable 4</t>
  </si>
  <si>
    <t>X Variable 3</t>
  </si>
  <si>
    <t>X Variable 2</t>
  </si>
  <si>
    <t>X Variable 1</t>
  </si>
  <si>
    <t>FORECAST</t>
  </si>
  <si>
    <t>Year</t>
  </si>
  <si>
    <t>Tháng 9</t>
  </si>
  <si>
    <t>Tháng 8</t>
  </si>
  <si>
    <t>Tháng 7</t>
  </si>
  <si>
    <t>Tháng 6</t>
  </si>
  <si>
    <t>Tháng 5</t>
  </si>
  <si>
    <t>Tháng 4</t>
  </si>
  <si>
    <t>Tháng 3</t>
  </si>
  <si>
    <t>Tháng 2</t>
  </si>
  <si>
    <t>Tháng 1</t>
  </si>
  <si>
    <t>Tháng 12</t>
  </si>
  <si>
    <t>Tháng 11</t>
  </si>
  <si>
    <t>Tháng 10</t>
  </si>
  <si>
    <t>Periods</t>
  </si>
  <si>
    <t>Month</t>
  </si>
  <si>
    <t>(A-F)^2</t>
  </si>
  <si>
    <t>|A-F|</t>
  </si>
  <si>
    <t>A-F</t>
  </si>
  <si>
    <t xml:space="preserve">F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</si>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</sst>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mmm\-yy;@"/>
    <numFmt numFmtId="165" formatCode="0_);\(0\)"/>
    <numFmt numFmtId="166" formatCode="_(* #,##0_);_(* \(#,##0\);_(* &quot;-&quot;??_);_(@_)"/>
    <numFmt numFmtId="168" formatCode="m/d/yy;@"/>
    <numFmt numFmtId="169" formatCode="#,##0.00000_);\(#,##0.0000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32"/>
      <color rgb="FF30966D"/>
      <name val="Segoe UI Light"/>
      <family val="2"/>
    </font>
    <font>
      <sz val="10"/>
      <color rgb="FF001BA0"/>
      <name val="Arial"/>
      <family val="2"/>
    </font>
    <font>
      <b/>
      <sz val="12"/>
      <color rgb="FF0B744D"/>
      <name val="Segoe UI"/>
      <family val="2"/>
    </font>
    <font>
      <sz val="11"/>
      <color rgb="FF0B744D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B744D"/>
      </left>
      <right/>
      <top style="thin">
        <color rgb="FF0B744D"/>
      </top>
      <bottom style="thin">
        <color rgb="FF0B744D"/>
      </bottom>
      <diagonal/>
    </border>
    <border>
      <left/>
      <right style="thin">
        <color rgb="FF0B744D"/>
      </right>
      <top style="thin">
        <color rgb="FF0B744D"/>
      </top>
      <bottom style="thin">
        <color rgb="FF0B744D"/>
      </bottom>
      <diagonal/>
    </border>
    <border>
      <left style="thin">
        <color rgb="FF0B744D"/>
      </left>
      <right style="thin">
        <color rgb="FF0B744D"/>
      </right>
      <top style="thin">
        <color rgb="FF0B744D"/>
      </top>
      <bottom style="thin">
        <color rgb="FF0B744D"/>
      </bottom>
      <diagonal/>
    </border>
    <border>
      <left/>
      <right/>
      <top style="thin">
        <color rgb="FF0B744D"/>
      </top>
      <bottom style="thin">
        <color rgb="FF0B744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66" fontId="0" fillId="0" borderId="0" xfId="0" applyNumberForma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166" fontId="7" fillId="0" borderId="0" xfId="1" applyNumberFormat="1" applyFont="1" applyFill="1" applyAlignment="1">
      <alignment horizontal="left"/>
    </xf>
    <xf numFmtId="0" fontId="0" fillId="3" borderId="0" xfId="0" applyFill="1"/>
    <xf numFmtId="0" fontId="11" fillId="5" borderId="7" xfId="0" applyFont="1" applyFill="1" applyBorder="1"/>
    <xf numFmtId="0" fontId="10" fillId="5" borderId="7" xfId="0" applyFont="1" applyFill="1" applyBorder="1" applyAlignment="1">
      <alignment horizontal="center"/>
    </xf>
    <xf numFmtId="164" fontId="12" fillId="2" borderId="7" xfId="0" applyNumberFormat="1" applyFont="1" applyFill="1" applyBorder="1" applyAlignment="1">
      <alignment horizontal="left"/>
    </xf>
    <xf numFmtId="165" fontId="12" fillId="2" borderId="7" xfId="0" applyNumberFormat="1" applyFont="1" applyFill="1" applyBorder="1" applyAlignment="1">
      <alignment horizontal="left"/>
    </xf>
    <xf numFmtId="3" fontId="12" fillId="2" borderId="7" xfId="0" applyNumberFormat="1" applyFont="1" applyFill="1" applyBorder="1"/>
    <xf numFmtId="166" fontId="12" fillId="0" borderId="7" xfId="1" applyNumberFormat="1" applyFont="1" applyBorder="1"/>
    <xf numFmtId="164" fontId="12" fillId="0" borderId="7" xfId="0" applyNumberFormat="1" applyFont="1" applyBorder="1" applyAlignment="1">
      <alignment horizontal="left"/>
    </xf>
    <xf numFmtId="3" fontId="12" fillId="0" borderId="7" xfId="0" applyNumberFormat="1" applyFont="1" applyBorder="1"/>
    <xf numFmtId="0" fontId="12" fillId="0" borderId="7" xfId="0" applyFont="1" applyBorder="1"/>
    <xf numFmtId="0" fontId="12" fillId="2" borderId="7" xfId="0" applyFont="1" applyFill="1" applyBorder="1"/>
    <xf numFmtId="0" fontId="13" fillId="5" borderId="7" xfId="0" applyFont="1" applyFill="1" applyBorder="1" applyAlignment="1">
      <alignment horizontal="center"/>
    </xf>
    <xf numFmtId="166" fontId="14" fillId="0" borderId="7" xfId="1" applyNumberFormat="1" applyFont="1" applyBorder="1"/>
    <xf numFmtId="3" fontId="15" fillId="2" borderId="7" xfId="0" applyNumberFormat="1" applyFont="1" applyFill="1" applyBorder="1"/>
    <xf numFmtId="3" fontId="15" fillId="0" borderId="7" xfId="0" applyNumberFormat="1" applyFont="1" applyBorder="1"/>
    <xf numFmtId="0" fontId="12" fillId="4" borderId="7" xfId="0" applyFont="1" applyFill="1" applyBorder="1"/>
    <xf numFmtId="168" fontId="12" fillId="2" borderId="7" xfId="0" applyNumberFormat="1" applyFont="1" applyFill="1" applyBorder="1" applyAlignment="1">
      <alignment horizontal="left"/>
    </xf>
    <xf numFmtId="37" fontId="12" fillId="0" borderId="7" xfId="0" applyNumberFormat="1" applyFont="1" applyBorder="1"/>
    <xf numFmtId="169" fontId="12" fillId="0" borderId="7" xfId="0" applyNumberFormat="1" applyFont="1" applyBorder="1"/>
    <xf numFmtId="168" fontId="12" fillId="0" borderId="7" xfId="0" applyNumberFormat="1" applyFont="1" applyBorder="1" applyAlignment="1">
      <alignment horizontal="left"/>
    </xf>
    <xf numFmtId="0" fontId="12" fillId="3" borderId="7" xfId="0" applyFont="1" applyFill="1" applyBorder="1"/>
    <xf numFmtId="0" fontId="14" fillId="0" borderId="7" xfId="0" applyFont="1" applyBorder="1"/>
  </cellXfs>
  <cellStyles count="2">
    <cellStyle name="Comma" xfId="1" builtinId="3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64" formatCode="[$-409]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Hành</a:t>
            </a:r>
            <a:r>
              <a:rPr lang="en-US" baseline="0"/>
              <a:t> khách máy bay theo thực tế và dự báo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'Simple Regression'!$C$1</c:f>
              <c:strCache>
                <c:ptCount val="1"/>
                <c:pt idx="0">
                  <c:v>Airport 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'Simple Regression'!$B$2:$B$82</c:f>
              <c:numCache>
                <c:formatCode>0_);\(0\)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cat>
          <c:val>
            <c:numRef>
              <c:f>'Simple Regression'!$C$2:$C$82</c:f>
              <c:numCache>
                <c:formatCode>#,##0</c:formatCode>
                <c:ptCount val="81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3-4B45-851B-9A00B26B4AB4}"/>
            </c:ext>
          </c:extLst>
        </c:ser>
        <c:ser>
          <c:idx val="1"/>
          <c:order val="1"/>
          <c:tx>
            <c:strRef>
              <c:f>'Simple Regression'!$D$1</c:f>
              <c:strCache>
                <c:ptCount val="1"/>
                <c:pt idx="0">
                  <c:v>FORECAST (HÀM)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'Simple Regression'!$B$2:$B$82</c:f>
              <c:numCache>
                <c:formatCode>0_);\(0\)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cat>
          <c:val>
            <c:numRef>
              <c:f>'Simple Regression'!$D$2:$D$82</c:f>
              <c:numCache>
                <c:formatCode>_(* #,##0_);_(* \(#,##0\);_(* "-"??_);_(@_)</c:formatCode>
                <c:ptCount val="81"/>
                <c:pt idx="0">
                  <c:v>2965435.1191772539</c:v>
                </c:pt>
                <c:pt idx="1">
                  <c:v>2982129.3035174147</c:v>
                </c:pt>
                <c:pt idx="2">
                  <c:v>2998823.4878575755</c:v>
                </c:pt>
                <c:pt idx="3">
                  <c:v>3015517.6721977359</c:v>
                </c:pt>
                <c:pt idx="4">
                  <c:v>3032211.8565378967</c:v>
                </c:pt>
                <c:pt idx="5">
                  <c:v>3048906.0408780575</c:v>
                </c:pt>
                <c:pt idx="6">
                  <c:v>3065600.2252182183</c:v>
                </c:pt>
                <c:pt idx="7">
                  <c:v>3082294.4095583791</c:v>
                </c:pt>
                <c:pt idx="8">
                  <c:v>3098988.5938985399</c:v>
                </c:pt>
                <c:pt idx="9">
                  <c:v>3115682.7782387007</c:v>
                </c:pt>
                <c:pt idx="10">
                  <c:v>3132376.9625788615</c:v>
                </c:pt>
                <c:pt idx="11">
                  <c:v>3149071.1469190218</c:v>
                </c:pt>
                <c:pt idx="12">
                  <c:v>3165765.3312591827</c:v>
                </c:pt>
                <c:pt idx="13">
                  <c:v>3182459.5155993435</c:v>
                </c:pt>
                <c:pt idx="14">
                  <c:v>3199153.6999395043</c:v>
                </c:pt>
                <c:pt idx="15">
                  <c:v>3215847.8842796651</c:v>
                </c:pt>
                <c:pt idx="16">
                  <c:v>3232542.0686198259</c:v>
                </c:pt>
                <c:pt idx="17">
                  <c:v>3249236.2529599867</c:v>
                </c:pt>
                <c:pt idx="18">
                  <c:v>3265930.4373001475</c:v>
                </c:pt>
                <c:pt idx="19">
                  <c:v>3282624.6216403078</c:v>
                </c:pt>
                <c:pt idx="20">
                  <c:v>3299318.8059804686</c:v>
                </c:pt>
                <c:pt idx="21">
                  <c:v>3316012.9903206294</c:v>
                </c:pt>
                <c:pt idx="22">
                  <c:v>3332707.1746607902</c:v>
                </c:pt>
                <c:pt idx="23">
                  <c:v>3349401.3590009511</c:v>
                </c:pt>
                <c:pt idx="24">
                  <c:v>3366095.5433411119</c:v>
                </c:pt>
                <c:pt idx="25">
                  <c:v>3382789.7276812727</c:v>
                </c:pt>
                <c:pt idx="26">
                  <c:v>3399483.912021433</c:v>
                </c:pt>
                <c:pt idx="27">
                  <c:v>3416178.0963615938</c:v>
                </c:pt>
                <c:pt idx="28">
                  <c:v>3432872.2807017546</c:v>
                </c:pt>
                <c:pt idx="29">
                  <c:v>3449566.4650419154</c:v>
                </c:pt>
                <c:pt idx="30">
                  <c:v>3466260.6493820762</c:v>
                </c:pt>
                <c:pt idx="31">
                  <c:v>3482954.833722237</c:v>
                </c:pt>
                <c:pt idx="32">
                  <c:v>3499649.0180623978</c:v>
                </c:pt>
                <c:pt idx="33">
                  <c:v>3516343.2024025582</c:v>
                </c:pt>
                <c:pt idx="34">
                  <c:v>3533037.386742719</c:v>
                </c:pt>
                <c:pt idx="35">
                  <c:v>3549731.5710828798</c:v>
                </c:pt>
                <c:pt idx="36">
                  <c:v>3566425.7554230406</c:v>
                </c:pt>
                <c:pt idx="37">
                  <c:v>3583119.9397632014</c:v>
                </c:pt>
                <c:pt idx="38">
                  <c:v>3599814.1241033622</c:v>
                </c:pt>
                <c:pt idx="39">
                  <c:v>3616508.308443523</c:v>
                </c:pt>
                <c:pt idx="40">
                  <c:v>3633202.4927836834</c:v>
                </c:pt>
                <c:pt idx="41">
                  <c:v>3649896.6771238446</c:v>
                </c:pt>
                <c:pt idx="42">
                  <c:v>3666590.861464005</c:v>
                </c:pt>
                <c:pt idx="43">
                  <c:v>3683285.0458041658</c:v>
                </c:pt>
                <c:pt idx="44">
                  <c:v>3699979.2301443266</c:v>
                </c:pt>
                <c:pt idx="45">
                  <c:v>3716673.4144844874</c:v>
                </c:pt>
                <c:pt idx="46">
                  <c:v>3733367.5988246482</c:v>
                </c:pt>
                <c:pt idx="47">
                  <c:v>3750061.7831648085</c:v>
                </c:pt>
                <c:pt idx="48">
                  <c:v>3766755.9675049698</c:v>
                </c:pt>
                <c:pt idx="49">
                  <c:v>3783450.1518451301</c:v>
                </c:pt>
                <c:pt idx="50">
                  <c:v>3800144.3361852909</c:v>
                </c:pt>
                <c:pt idx="51">
                  <c:v>3816838.5205254517</c:v>
                </c:pt>
                <c:pt idx="52">
                  <c:v>3833532.7048656126</c:v>
                </c:pt>
                <c:pt idx="53">
                  <c:v>3850226.8892057734</c:v>
                </c:pt>
                <c:pt idx="54">
                  <c:v>3866921.0735459342</c:v>
                </c:pt>
                <c:pt idx="55">
                  <c:v>3883615.257886095</c:v>
                </c:pt>
                <c:pt idx="56">
                  <c:v>3900309.4422262553</c:v>
                </c:pt>
                <c:pt idx="57">
                  <c:v>3917003.6265664161</c:v>
                </c:pt>
                <c:pt idx="58">
                  <c:v>3933697.8109065769</c:v>
                </c:pt>
                <c:pt idx="59">
                  <c:v>3950391.9952467377</c:v>
                </c:pt>
                <c:pt idx="60">
                  <c:v>3967086.1795868985</c:v>
                </c:pt>
                <c:pt idx="61">
                  <c:v>3983780.3639270593</c:v>
                </c:pt>
                <c:pt idx="62">
                  <c:v>4000474.5482672201</c:v>
                </c:pt>
                <c:pt idx="63">
                  <c:v>4017168.7326073805</c:v>
                </c:pt>
                <c:pt idx="64">
                  <c:v>4033862.9169475418</c:v>
                </c:pt>
                <c:pt idx="65">
                  <c:v>4050557.1012877021</c:v>
                </c:pt>
                <c:pt idx="66">
                  <c:v>4067251.2856278629</c:v>
                </c:pt>
                <c:pt idx="67">
                  <c:v>4083945.4699680237</c:v>
                </c:pt>
                <c:pt idx="68">
                  <c:v>4100639.6543081845</c:v>
                </c:pt>
                <c:pt idx="69">
                  <c:v>4117333.8386483453</c:v>
                </c:pt>
                <c:pt idx="70">
                  <c:v>4134028.0229885057</c:v>
                </c:pt>
                <c:pt idx="71">
                  <c:v>4150722.2073286669</c:v>
                </c:pt>
                <c:pt idx="72">
                  <c:v>4167416.3916688273</c:v>
                </c:pt>
                <c:pt idx="73">
                  <c:v>4184110.5760089881</c:v>
                </c:pt>
                <c:pt idx="74">
                  <c:v>4200804.7603491489</c:v>
                </c:pt>
                <c:pt idx="75">
                  <c:v>4217498.9446893092</c:v>
                </c:pt>
                <c:pt idx="76">
                  <c:v>4234193.1290294705</c:v>
                </c:pt>
                <c:pt idx="77">
                  <c:v>4250887.3133696308</c:v>
                </c:pt>
                <c:pt idx="78">
                  <c:v>4267581.4977097921</c:v>
                </c:pt>
                <c:pt idx="79">
                  <c:v>4284275.6820499524</c:v>
                </c:pt>
                <c:pt idx="80">
                  <c:v>4300969.8663901128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3-4B45-851B-9A00B26B4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865407"/>
        <c:axId val="1226863967"/>
      </c:lineChart>
      <c:catAx>
        <c:axId val="1226865407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863967"/>
        <c:crosses val="autoZero"/>
        <c:auto val="1"/>
        <c:lblAlgn val="ctr"/>
        <c:lblOffset val="100"/>
        <c:noMultiLvlLbl val="0"/>
      </c:catAx>
      <c:valAx>
        <c:axId val="12268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86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Regression'!$S$2</c:f>
              <c:strCache>
                <c:ptCount val="1"/>
                <c:pt idx="0">
                  <c:v>Airport 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'Multiple Regression'!$F$3:$G$83</c:f>
              <c:multiLvlStrCache>
                <c:ptCount val="8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  <c:pt idx="24">
                    <c:v>2011</c:v>
                  </c:pt>
                  <c:pt idx="36">
                    <c:v>2012</c:v>
                  </c:pt>
                  <c:pt idx="48">
                    <c:v>2013</c:v>
                  </c:pt>
                </c:lvl>
              </c:multiLvlStrCache>
            </c:multiLvlStrRef>
          </c:cat>
          <c:val>
            <c:numRef>
              <c:f>'Multiple Regression'!$S$3:$S$59</c:f>
              <c:numCache>
                <c:formatCode>#,##0</c:formatCode>
                <c:ptCount val="57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9-4742-B2B4-447B99AEF35F}"/>
            </c:ext>
          </c:extLst>
        </c:ser>
        <c:ser>
          <c:idx val="1"/>
          <c:order val="1"/>
          <c:tx>
            <c:strRef>
              <c:f>'Multiple Regression'!$T$2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'Multiple Regression'!$F$3:$G$83</c:f>
              <c:multiLvlStrCache>
                <c:ptCount val="8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  <c:pt idx="24">
                    <c:v>2011</c:v>
                  </c:pt>
                  <c:pt idx="36">
                    <c:v>2012</c:v>
                  </c:pt>
                  <c:pt idx="48">
                    <c:v>2013</c:v>
                  </c:pt>
                </c:lvl>
              </c:multiLvlStrCache>
            </c:multiLvlStrRef>
          </c:cat>
          <c:val>
            <c:numRef>
              <c:f>'Multiple Regression'!$T$3:$T$83</c:f>
              <c:numCache>
                <c:formatCode>General</c:formatCode>
                <c:ptCount val="81"/>
                <c:pt idx="0">
                  <c:v>2601225.9904761896</c:v>
                </c:pt>
                <c:pt idx="1">
                  <c:v>2345300.3904761891</c:v>
                </c:pt>
                <c:pt idx="2">
                  <c:v>2900592.5904761897</c:v>
                </c:pt>
                <c:pt idx="3">
                  <c:v>2961549.5904761897</c:v>
                </c:pt>
                <c:pt idx="4">
                  <c:v>3226984.5904761897</c:v>
                </c:pt>
                <c:pt idx="5">
                  <c:v>3465774.7904761895</c:v>
                </c:pt>
                <c:pt idx="6">
                  <c:v>3617624.39047619</c:v>
                </c:pt>
                <c:pt idx="7">
                  <c:v>3663949.3904761896</c:v>
                </c:pt>
                <c:pt idx="8">
                  <c:v>3197897.1904761898</c:v>
                </c:pt>
                <c:pt idx="9">
                  <c:v>3288154.1928571421</c:v>
                </c:pt>
                <c:pt idx="10">
                  <c:v>2976634.6928571421</c:v>
                </c:pt>
                <c:pt idx="11">
                  <c:v>3022927.9428571421</c:v>
                </c:pt>
                <c:pt idx="12">
                  <c:v>2773618.1952380948</c:v>
                </c:pt>
                <c:pt idx="13">
                  <c:v>2517692.5952380942</c:v>
                </c:pt>
                <c:pt idx="14">
                  <c:v>3072984.7952380944</c:v>
                </c:pt>
                <c:pt idx="15">
                  <c:v>3133941.7952380944</c:v>
                </c:pt>
                <c:pt idx="16">
                  <c:v>3399376.7952380944</c:v>
                </c:pt>
                <c:pt idx="17">
                  <c:v>3638166.9952380946</c:v>
                </c:pt>
                <c:pt idx="18">
                  <c:v>3790016.5952380951</c:v>
                </c:pt>
                <c:pt idx="19">
                  <c:v>3836341.5952380942</c:v>
                </c:pt>
                <c:pt idx="20">
                  <c:v>3370289.395238095</c:v>
                </c:pt>
                <c:pt idx="21">
                  <c:v>3460546.3976190472</c:v>
                </c:pt>
                <c:pt idx="22">
                  <c:v>3149026.8976190472</c:v>
                </c:pt>
                <c:pt idx="23">
                  <c:v>3195320.1476190472</c:v>
                </c:pt>
                <c:pt idx="24">
                  <c:v>2946010.3999999994</c:v>
                </c:pt>
                <c:pt idx="25">
                  <c:v>2690084.7999999989</c:v>
                </c:pt>
                <c:pt idx="26">
                  <c:v>3245376.9999999995</c:v>
                </c:pt>
                <c:pt idx="27">
                  <c:v>3306333.9999999995</c:v>
                </c:pt>
                <c:pt idx="28">
                  <c:v>3571768.9999999995</c:v>
                </c:pt>
                <c:pt idx="29">
                  <c:v>3810559.1999999993</c:v>
                </c:pt>
                <c:pt idx="30">
                  <c:v>3962408.8</c:v>
                </c:pt>
                <c:pt idx="31">
                  <c:v>4008733.7999999993</c:v>
                </c:pt>
                <c:pt idx="32">
                  <c:v>3542681.5999999996</c:v>
                </c:pt>
                <c:pt idx="33">
                  <c:v>3632938.6023809519</c:v>
                </c:pt>
                <c:pt idx="34">
                  <c:v>3321419.1023809519</c:v>
                </c:pt>
                <c:pt idx="35">
                  <c:v>3367712.3523809519</c:v>
                </c:pt>
                <c:pt idx="36">
                  <c:v>3118402.6047619046</c:v>
                </c:pt>
                <c:pt idx="37">
                  <c:v>2862477.0047619035</c:v>
                </c:pt>
                <c:pt idx="38">
                  <c:v>3417769.2047619042</c:v>
                </c:pt>
                <c:pt idx="39">
                  <c:v>3478726.2047619042</c:v>
                </c:pt>
                <c:pt idx="40">
                  <c:v>3744161.2047619042</c:v>
                </c:pt>
                <c:pt idx="41">
                  <c:v>3982951.4047619039</c:v>
                </c:pt>
                <c:pt idx="42">
                  <c:v>4134801.0047619045</c:v>
                </c:pt>
                <c:pt idx="43">
                  <c:v>4181126.0047619045</c:v>
                </c:pt>
                <c:pt idx="44">
                  <c:v>3715073.8047619043</c:v>
                </c:pt>
                <c:pt idx="45">
                  <c:v>3805330.8071428565</c:v>
                </c:pt>
                <c:pt idx="46">
                  <c:v>3493811.3071428565</c:v>
                </c:pt>
                <c:pt idx="47">
                  <c:v>3540104.557142857</c:v>
                </c:pt>
                <c:pt idx="48">
                  <c:v>3290794.8095238092</c:v>
                </c:pt>
                <c:pt idx="49">
                  <c:v>3034869.2095238087</c:v>
                </c:pt>
                <c:pt idx="50">
                  <c:v>3590161.4095238093</c:v>
                </c:pt>
                <c:pt idx="51">
                  <c:v>3651118.4095238093</c:v>
                </c:pt>
                <c:pt idx="52">
                  <c:v>3916553.4095238093</c:v>
                </c:pt>
                <c:pt idx="53">
                  <c:v>4155343.609523809</c:v>
                </c:pt>
                <c:pt idx="54">
                  <c:v>4307193.2095238101</c:v>
                </c:pt>
                <c:pt idx="55">
                  <c:v>4353518.2095238091</c:v>
                </c:pt>
                <c:pt idx="56">
                  <c:v>3887466.0095238094</c:v>
                </c:pt>
                <c:pt idx="57">
                  <c:v>3977723.0119047617</c:v>
                </c:pt>
                <c:pt idx="58">
                  <c:v>3666203.5119047617</c:v>
                </c:pt>
                <c:pt idx="59">
                  <c:v>3712496.7619047617</c:v>
                </c:pt>
                <c:pt idx="60">
                  <c:v>3463187.0142857144</c:v>
                </c:pt>
                <c:pt idx="61">
                  <c:v>3207261.4142857133</c:v>
                </c:pt>
                <c:pt idx="62">
                  <c:v>3762553.614285714</c:v>
                </c:pt>
                <c:pt idx="63">
                  <c:v>3823510.614285714</c:v>
                </c:pt>
                <c:pt idx="64">
                  <c:v>4088945.614285714</c:v>
                </c:pt>
                <c:pt idx="65">
                  <c:v>4327735.8142857142</c:v>
                </c:pt>
                <c:pt idx="66">
                  <c:v>4479585.4142857138</c:v>
                </c:pt>
                <c:pt idx="67">
                  <c:v>4525910.4142857138</c:v>
                </c:pt>
                <c:pt idx="68">
                  <c:v>4059858.2142857146</c:v>
                </c:pt>
                <c:pt idx="69">
                  <c:v>4150115.2166666663</c:v>
                </c:pt>
                <c:pt idx="70">
                  <c:v>3838595.7166666668</c:v>
                </c:pt>
                <c:pt idx="71">
                  <c:v>3884888.9666666668</c:v>
                </c:pt>
                <c:pt idx="72">
                  <c:v>3635579.219047619</c:v>
                </c:pt>
                <c:pt idx="73">
                  <c:v>3379653.6190476185</c:v>
                </c:pt>
                <c:pt idx="74">
                  <c:v>3934945.8190476187</c:v>
                </c:pt>
                <c:pt idx="75">
                  <c:v>3995902.8190476187</c:v>
                </c:pt>
                <c:pt idx="76">
                  <c:v>4261337.8190476187</c:v>
                </c:pt>
                <c:pt idx="77">
                  <c:v>4500128.0190476188</c:v>
                </c:pt>
                <c:pt idx="78">
                  <c:v>4651977.6190476194</c:v>
                </c:pt>
                <c:pt idx="79">
                  <c:v>4698302.6190476185</c:v>
                </c:pt>
                <c:pt idx="80">
                  <c:v>4232250.4190476192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9-4742-B2B4-447B99AE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76960"/>
        <c:axId val="145358704"/>
      </c:lineChart>
      <c:catAx>
        <c:axId val="21407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8704"/>
        <c:crosses val="autoZero"/>
        <c:auto val="1"/>
        <c:lblAlgn val="ctr"/>
        <c:lblOffset val="100"/>
        <c:noMultiLvlLbl val="0"/>
      </c:catAx>
      <c:valAx>
        <c:axId val="1453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69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Forecast.ets sample'!A84"/><Relationship Id="rId1" Type="http://schemas.openxmlformats.org/officeDocument/2006/relationships/hyperlink" Target="https://support.office.com/en-us/article/Forecasting-functions-reference-897a2fe9-6595-4680-a0b0-93e0308d5f6e" TargetMode="External"/><Relationship Id="rId4" Type="http://schemas.openxmlformats.org/officeDocument/2006/relationships/hyperlink" Target="#'Forecasting char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745</xdr:colOff>
      <xdr:row>4</xdr:row>
      <xdr:rowOff>19045</xdr:rowOff>
    </xdr:from>
    <xdr:to>
      <xdr:col>11</xdr:col>
      <xdr:colOff>217151</xdr:colOff>
      <xdr:row>8</xdr:row>
      <xdr:rowOff>142874</xdr:rowOff>
    </xdr:to>
    <xdr:grpSp>
      <xdr:nvGrpSpPr>
        <xdr:cNvPr id="2" name="Step 1">
          <a:extLst>
            <a:ext uri="{FF2B5EF4-FFF2-40B4-BE49-F238E27FC236}">
              <a16:creationId xmlns:a16="http://schemas.microsoft.com/office/drawing/2014/main" id="{D8CBB903-1BDA-46BF-B330-1645C2D414CC}"/>
            </a:ext>
          </a:extLst>
        </xdr:cNvPr>
        <xdr:cNvGrpSpPr/>
      </xdr:nvGrpSpPr>
      <xdr:grpSpPr>
        <a:xfrm>
          <a:off x="11011645" y="1231895"/>
          <a:ext cx="2851656" cy="962029"/>
          <a:chOff x="331650" y="1322236"/>
          <a:chExt cx="1872343" cy="851911"/>
        </a:xfrm>
        <a:solidFill>
          <a:schemeClr val="accent1"/>
        </a:solidFill>
      </xdr:grpSpPr>
      <xdr:sp macro="" textlink="">
        <xdr:nvSpPr>
          <xdr:cNvPr id="3" name="Container">
            <a:extLst>
              <a:ext uri="{FF2B5EF4-FFF2-40B4-BE49-F238E27FC236}">
                <a16:creationId xmlns:a16="http://schemas.microsoft.com/office/drawing/2014/main" id="{4D3E4BDD-6DD1-43E5-B3B7-909E068107AA}"/>
              </a:ext>
            </a:extLst>
          </xdr:cNvPr>
          <xdr:cNvSpPr/>
        </xdr:nvSpPr>
        <xdr:spPr>
          <a:xfrm>
            <a:off x="331650" y="1333499"/>
            <a:ext cx="1872343" cy="840648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4" name="Text">
            <a:extLst>
              <a:ext uri="{FF2B5EF4-FFF2-40B4-BE49-F238E27FC236}">
                <a16:creationId xmlns:a16="http://schemas.microsoft.com/office/drawing/2014/main" id="{50486350-1A96-4FD9-85B9-D0D65EFDACF9}"/>
              </a:ext>
            </a:extLst>
          </xdr:cNvPr>
          <xdr:cNvSpPr txBox="1"/>
        </xdr:nvSpPr>
        <xdr:spPr>
          <a:xfrm>
            <a:off x="529513" y="1348164"/>
            <a:ext cx="1605704" cy="751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This example contains sample monthly passenger data for an airport from January 2009 - September 2013.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5" name="Number">
            <a:extLst>
              <a:ext uri="{FF2B5EF4-FFF2-40B4-BE49-F238E27FC236}">
                <a16:creationId xmlns:a16="http://schemas.microsoft.com/office/drawing/2014/main" id="{0B55315F-ABA3-44C5-8427-88D048A15520}"/>
              </a:ext>
            </a:extLst>
          </xdr:cNvPr>
          <xdr:cNvSpPr txBox="1"/>
        </xdr:nvSpPr>
        <xdr:spPr>
          <a:xfrm>
            <a:off x="335860" y="1322236"/>
            <a:ext cx="199185" cy="676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1</a:t>
            </a:r>
          </a:p>
        </xdr:txBody>
      </xdr:sp>
    </xdr:grpSp>
    <xdr:clientData/>
  </xdr:twoCellAnchor>
  <xdr:twoCellAnchor>
    <xdr:from>
      <xdr:col>7</xdr:col>
      <xdr:colOff>0</xdr:colOff>
      <xdr:row>9</xdr:row>
      <xdr:rowOff>9776</xdr:rowOff>
    </xdr:from>
    <xdr:to>
      <xdr:col>11</xdr:col>
      <xdr:colOff>224407</xdr:colOff>
      <xdr:row>15</xdr:row>
      <xdr:rowOff>19049</xdr:rowOff>
    </xdr:to>
    <xdr:grpSp>
      <xdr:nvGrpSpPr>
        <xdr:cNvPr id="6" name="Step 3">
          <a:extLst>
            <a:ext uri="{FF2B5EF4-FFF2-40B4-BE49-F238E27FC236}">
              <a16:creationId xmlns:a16="http://schemas.microsoft.com/office/drawing/2014/main" id="{BA49F021-6162-4357-ADB6-C4AA6E1B14DD}"/>
            </a:ext>
          </a:extLst>
        </xdr:cNvPr>
        <xdr:cNvGrpSpPr/>
      </xdr:nvGrpSpPr>
      <xdr:grpSpPr>
        <a:xfrm>
          <a:off x="11010900" y="2270376"/>
          <a:ext cx="2859657" cy="1266573"/>
          <a:chOff x="7061007" y="2613499"/>
          <a:chExt cx="2586607" cy="1174171"/>
        </a:xfrm>
      </xdr:grpSpPr>
      <xdr:sp macro="" textlink="">
        <xdr:nvSpPr>
          <xdr:cNvPr id="7" name="Container">
            <a:extLst>
              <a:ext uri="{FF2B5EF4-FFF2-40B4-BE49-F238E27FC236}">
                <a16:creationId xmlns:a16="http://schemas.microsoft.com/office/drawing/2014/main" id="{F96C072B-B429-4A84-A739-89BFE2859556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8" name="Text">
            <a:extLst>
              <a:ext uri="{FF2B5EF4-FFF2-40B4-BE49-F238E27FC236}">
                <a16:creationId xmlns:a16="http://schemas.microsoft.com/office/drawing/2014/main" id="{6E96DE1D-52E1-4928-B4EE-870414C4B3DB}"/>
              </a:ext>
            </a:extLst>
          </xdr:cNvPr>
          <xdr:cNvSpPr txBox="1"/>
        </xdr:nvSpPr>
        <xdr:spPr>
          <a:xfrm>
            <a:off x="7324725" y="2629002"/>
            <a:ext cx="2322889" cy="11410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If you scroll down, beginning in row 61 you'll see how we used FORECAST.ETS functions to calculate the forecast passenger traffic through September 2015. 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	Or click the button &gt;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9" name="Number">
            <a:extLst>
              <a:ext uri="{FF2B5EF4-FFF2-40B4-BE49-F238E27FC236}">
                <a16:creationId xmlns:a16="http://schemas.microsoft.com/office/drawing/2014/main" id="{354A08EF-3763-4DD6-AA07-7532887D523C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2</a:t>
            </a:r>
          </a:p>
        </xdr:txBody>
      </xdr:sp>
    </xdr:grpSp>
    <xdr:clientData/>
  </xdr:twoCellAnchor>
  <xdr:twoCellAnchor>
    <xdr:from>
      <xdr:col>7</xdr:col>
      <xdr:colOff>19050</xdr:colOff>
      <xdr:row>18</xdr:row>
      <xdr:rowOff>114551</xdr:rowOff>
    </xdr:from>
    <xdr:to>
      <xdr:col>11</xdr:col>
      <xdr:colOff>252982</xdr:colOff>
      <xdr:row>22</xdr:row>
      <xdr:rowOff>129950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D7E04E98-534F-408A-912D-D12D35DE8F47}"/>
            </a:ext>
          </a:extLst>
        </xdr:cNvPr>
        <xdr:cNvGrpSpPr/>
      </xdr:nvGrpSpPr>
      <xdr:grpSpPr>
        <a:xfrm>
          <a:off x="11029950" y="4261101"/>
          <a:ext cx="2869182" cy="853599"/>
          <a:chOff x="7080057" y="5023326"/>
          <a:chExt cx="2596132" cy="853599"/>
        </a:xfrm>
      </xdr:grpSpPr>
      <xdr:sp macro="" textlink="">
        <xdr:nvSpPr>
          <xdr:cNvPr id="11" name="Container">
            <a:extLst>
              <a:ext uri="{FF2B5EF4-FFF2-40B4-BE49-F238E27FC236}">
                <a16:creationId xmlns:a16="http://schemas.microsoft.com/office/drawing/2014/main" id="{CFBDE402-74E7-40E0-8978-5E674C7943EA}"/>
              </a:ext>
            </a:extLst>
          </xdr:cNvPr>
          <xdr:cNvSpPr/>
        </xdr:nvSpPr>
        <xdr:spPr>
          <a:xfrm>
            <a:off x="7080057" y="5023326"/>
            <a:ext cx="2578609" cy="853599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2" name="Number">
            <a:extLst>
              <a:ext uri="{FF2B5EF4-FFF2-40B4-BE49-F238E27FC236}">
                <a16:creationId xmlns:a16="http://schemas.microsoft.com/office/drawing/2014/main" id="{082CB78C-C945-4FAF-B47E-FAAF2A484477}"/>
              </a:ext>
            </a:extLst>
          </xdr:cNvPr>
          <xdr:cNvSpPr txBox="1"/>
        </xdr:nvSpPr>
        <xdr:spPr>
          <a:xfrm>
            <a:off x="7080057" y="5137626"/>
            <a:ext cx="274320" cy="239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4</a:t>
            </a:r>
          </a:p>
        </xdr:txBody>
      </xdr:sp>
      <xdr:sp macro="" textlink="">
        <xdr:nvSpPr>
          <xdr:cNvPr id="13" name="Tex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B8BA9FCE-7529-49BF-A990-0D6341641C73}"/>
              </a:ext>
            </a:extLst>
          </xdr:cNvPr>
          <xdr:cNvSpPr txBox="1"/>
        </xdr:nvSpPr>
        <xdr:spPr>
          <a:xfrm>
            <a:off x="7353300" y="5057775"/>
            <a:ext cx="2322889" cy="8053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Review the FORECASTING function reference on support.office.com by clicking this box.</a:t>
            </a:r>
          </a:p>
        </xdr:txBody>
      </xdr:sp>
    </xdr:grpSp>
    <xdr:clientData/>
  </xdr:twoCellAnchor>
  <xdr:twoCellAnchor>
    <xdr:from>
      <xdr:col>7</xdr:col>
      <xdr:colOff>19050</xdr:colOff>
      <xdr:row>15</xdr:row>
      <xdr:rowOff>104181</xdr:rowOff>
    </xdr:from>
    <xdr:to>
      <xdr:col>11</xdr:col>
      <xdr:colOff>243457</xdr:colOff>
      <xdr:row>18</xdr:row>
      <xdr:rowOff>28575</xdr:rowOff>
    </xdr:to>
    <xdr:grpSp>
      <xdr:nvGrpSpPr>
        <xdr:cNvPr id="14" name="Step 3">
          <a:extLst>
            <a:ext uri="{FF2B5EF4-FFF2-40B4-BE49-F238E27FC236}">
              <a16:creationId xmlns:a16="http://schemas.microsoft.com/office/drawing/2014/main" id="{E21420FC-938A-4E63-AAFC-719B5CB79471}"/>
            </a:ext>
          </a:extLst>
        </xdr:cNvPr>
        <xdr:cNvGrpSpPr/>
      </xdr:nvGrpSpPr>
      <xdr:grpSpPr>
        <a:xfrm>
          <a:off x="11029950" y="3622081"/>
          <a:ext cx="2859657" cy="553044"/>
          <a:chOff x="7061007" y="2543886"/>
          <a:chExt cx="2586607" cy="1243784"/>
        </a:xfrm>
      </xdr:grpSpPr>
      <xdr:sp macro="" textlink="">
        <xdr:nvSpPr>
          <xdr:cNvPr id="15" name="Container">
            <a:extLst>
              <a:ext uri="{FF2B5EF4-FFF2-40B4-BE49-F238E27FC236}">
                <a16:creationId xmlns:a16="http://schemas.microsoft.com/office/drawing/2014/main" id="{E83DCCD8-5786-44E0-AB48-7A2194B55934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6" name="Text">
            <a:extLst>
              <a:ext uri="{FF2B5EF4-FFF2-40B4-BE49-F238E27FC236}">
                <a16:creationId xmlns:a16="http://schemas.microsoft.com/office/drawing/2014/main" id="{0FF79C87-D72E-49DC-A666-526D6C472289}"/>
              </a:ext>
            </a:extLst>
          </xdr:cNvPr>
          <xdr:cNvSpPr txBox="1"/>
        </xdr:nvSpPr>
        <xdr:spPr>
          <a:xfrm>
            <a:off x="7324725" y="2543886"/>
            <a:ext cx="2322889" cy="10699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There is an accompanying line chart displaying forecast traffic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17" name="Number">
            <a:extLst>
              <a:ext uri="{FF2B5EF4-FFF2-40B4-BE49-F238E27FC236}">
                <a16:creationId xmlns:a16="http://schemas.microsoft.com/office/drawing/2014/main" id="{58E35A31-D1FD-43F1-BC99-CE62463E1FF2}"/>
              </a:ext>
            </a:extLst>
          </xdr:cNvPr>
          <xdr:cNvSpPr txBox="1"/>
        </xdr:nvSpPr>
        <xdr:spPr>
          <a:xfrm>
            <a:off x="7067550" y="2769143"/>
            <a:ext cx="274320" cy="56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0</xdr:colOff>
      <xdr:row>59</xdr:row>
      <xdr:rowOff>114300</xdr:rowOff>
    </xdr:from>
    <xdr:to>
      <xdr:col>9</xdr:col>
      <xdr:colOff>657225</xdr:colOff>
      <xdr:row>65</xdr:row>
      <xdr:rowOff>190249</xdr:rowOff>
    </xdr:to>
    <xdr:grpSp>
      <xdr:nvGrpSpPr>
        <xdr:cNvPr id="18" name="Step 3">
          <a:extLst>
            <a:ext uri="{FF2B5EF4-FFF2-40B4-BE49-F238E27FC236}">
              <a16:creationId xmlns:a16="http://schemas.microsoft.com/office/drawing/2014/main" id="{8F188AC1-1C2B-41A6-AF22-DA594F1E6D53}"/>
            </a:ext>
          </a:extLst>
        </xdr:cNvPr>
        <xdr:cNvGrpSpPr/>
      </xdr:nvGrpSpPr>
      <xdr:grpSpPr>
        <a:xfrm>
          <a:off x="10394950" y="12852400"/>
          <a:ext cx="2505075" cy="1333249"/>
          <a:chOff x="7061007" y="2613499"/>
          <a:chExt cx="2586607" cy="1174171"/>
        </a:xfrm>
      </xdr:grpSpPr>
      <xdr:sp macro="" textlink="">
        <xdr:nvSpPr>
          <xdr:cNvPr id="19" name="Container">
            <a:extLst>
              <a:ext uri="{FF2B5EF4-FFF2-40B4-BE49-F238E27FC236}">
                <a16:creationId xmlns:a16="http://schemas.microsoft.com/office/drawing/2014/main" id="{1E288B52-00E8-49EC-9699-F6804910FC0A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0" name="Text">
            <a:extLst>
              <a:ext uri="{FF2B5EF4-FFF2-40B4-BE49-F238E27FC236}">
                <a16:creationId xmlns:a16="http://schemas.microsoft.com/office/drawing/2014/main" id="{79E83D7E-BD9B-445D-B1CE-F5EF9B6C5F64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Forecast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C uses the FORECAST.ETS function. See cell C61.</a:t>
            </a:r>
          </a:p>
        </xdr:txBody>
      </xdr:sp>
      <xdr:sp macro="" textlink="">
        <xdr:nvSpPr>
          <xdr:cNvPr id="21" name="Number">
            <a:extLst>
              <a:ext uri="{FF2B5EF4-FFF2-40B4-BE49-F238E27FC236}">
                <a16:creationId xmlns:a16="http://schemas.microsoft.com/office/drawing/2014/main" id="{C0375901-859F-4017-9FC6-4536FE27026D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C</a:t>
            </a:r>
          </a:p>
        </xdr:txBody>
      </xdr:sp>
    </xdr:grpSp>
    <xdr:clientData/>
  </xdr:twoCellAnchor>
  <xdr:twoCellAnchor>
    <xdr:from>
      <xdr:col>9</xdr:col>
      <xdr:colOff>733425</xdr:colOff>
      <xdr:row>59</xdr:row>
      <xdr:rowOff>114300</xdr:rowOff>
    </xdr:from>
    <xdr:to>
      <xdr:col>14</xdr:col>
      <xdr:colOff>41910</xdr:colOff>
      <xdr:row>65</xdr:row>
      <xdr:rowOff>190249</xdr:rowOff>
    </xdr:to>
    <xdr:grpSp>
      <xdr:nvGrpSpPr>
        <xdr:cNvPr id="22" name="Step 3">
          <a:extLst>
            <a:ext uri="{FF2B5EF4-FFF2-40B4-BE49-F238E27FC236}">
              <a16:creationId xmlns:a16="http://schemas.microsoft.com/office/drawing/2014/main" id="{BF7E88B5-F638-4CFE-994F-768F4F1D0E7F}"/>
            </a:ext>
          </a:extLst>
        </xdr:cNvPr>
        <xdr:cNvGrpSpPr/>
      </xdr:nvGrpSpPr>
      <xdr:grpSpPr>
        <a:xfrm>
          <a:off x="12976225" y="12852400"/>
          <a:ext cx="2559685" cy="1333249"/>
          <a:chOff x="7061007" y="2613499"/>
          <a:chExt cx="2586607" cy="1174171"/>
        </a:xfrm>
      </xdr:grpSpPr>
      <xdr:sp macro="" textlink="">
        <xdr:nvSpPr>
          <xdr:cNvPr id="23" name="Container">
            <a:extLst>
              <a:ext uri="{FF2B5EF4-FFF2-40B4-BE49-F238E27FC236}">
                <a16:creationId xmlns:a16="http://schemas.microsoft.com/office/drawing/2014/main" id="{4ECE3774-13F6-4F21-923A-F9E51973D7EB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4" name="Text">
            <a:extLst>
              <a:ext uri="{FF2B5EF4-FFF2-40B4-BE49-F238E27FC236}">
                <a16:creationId xmlns:a16="http://schemas.microsoft.com/office/drawing/2014/main" id="{6D5A5E57-C0A1-4B49-91C6-82A0D8F4C751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Lower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D61.</a:t>
            </a:r>
          </a:p>
        </xdr:txBody>
      </xdr:sp>
      <xdr:sp macro="" textlink="">
        <xdr:nvSpPr>
          <xdr:cNvPr id="25" name="Number">
            <a:extLst>
              <a:ext uri="{FF2B5EF4-FFF2-40B4-BE49-F238E27FC236}">
                <a16:creationId xmlns:a16="http://schemas.microsoft.com/office/drawing/2014/main" id="{1BD9272D-B0DF-4948-BF15-22AE400CFCE6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D</a:t>
            </a:r>
          </a:p>
        </xdr:txBody>
      </xdr:sp>
    </xdr:grpSp>
    <xdr:clientData/>
  </xdr:twoCellAnchor>
  <xdr:twoCellAnchor>
    <xdr:from>
      <xdr:col>14</xdr:col>
      <xdr:colOff>123825</xdr:colOff>
      <xdr:row>59</xdr:row>
      <xdr:rowOff>114300</xdr:rowOff>
    </xdr:from>
    <xdr:to>
      <xdr:col>18</xdr:col>
      <xdr:colOff>184785</xdr:colOff>
      <xdr:row>65</xdr:row>
      <xdr:rowOff>190249</xdr:rowOff>
    </xdr:to>
    <xdr:grpSp>
      <xdr:nvGrpSpPr>
        <xdr:cNvPr id="26" name="Step 3">
          <a:extLst>
            <a:ext uri="{FF2B5EF4-FFF2-40B4-BE49-F238E27FC236}">
              <a16:creationId xmlns:a16="http://schemas.microsoft.com/office/drawing/2014/main" id="{7A31FCEF-D044-4853-9246-C8B8BB62529F}"/>
            </a:ext>
          </a:extLst>
        </xdr:cNvPr>
        <xdr:cNvGrpSpPr/>
      </xdr:nvGrpSpPr>
      <xdr:grpSpPr>
        <a:xfrm>
          <a:off x="15617825" y="12852400"/>
          <a:ext cx="2524760" cy="1333249"/>
          <a:chOff x="7061007" y="2613499"/>
          <a:chExt cx="2586607" cy="1174171"/>
        </a:xfrm>
      </xdr:grpSpPr>
      <xdr:sp macro="" textlink="">
        <xdr:nvSpPr>
          <xdr:cNvPr id="27" name="Container">
            <a:extLst>
              <a:ext uri="{FF2B5EF4-FFF2-40B4-BE49-F238E27FC236}">
                <a16:creationId xmlns:a16="http://schemas.microsoft.com/office/drawing/2014/main" id="{8C8C1CE6-B2EF-4785-B129-2A844702BDE3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8" name="Text">
            <a:extLst>
              <a:ext uri="{FF2B5EF4-FFF2-40B4-BE49-F238E27FC236}">
                <a16:creationId xmlns:a16="http://schemas.microsoft.com/office/drawing/2014/main" id="{559D8D07-2339-487F-90D8-0ED3CCF2953A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Upper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E61. </a:t>
            </a:r>
          </a:p>
        </xdr:txBody>
      </xdr:sp>
      <xdr:sp macro="" textlink="">
        <xdr:nvSpPr>
          <xdr:cNvPr id="29" name="Number">
            <a:extLst>
              <a:ext uri="{FF2B5EF4-FFF2-40B4-BE49-F238E27FC236}">
                <a16:creationId xmlns:a16="http://schemas.microsoft.com/office/drawing/2014/main" id="{7DA8C875-78D2-4529-B907-893BCC44D5F6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E</a:t>
            </a:r>
          </a:p>
        </xdr:txBody>
      </xdr:sp>
    </xdr:grpSp>
    <xdr:clientData/>
  </xdr:twoCellAnchor>
  <xdr:oneCellAnchor>
    <xdr:from>
      <xdr:col>5</xdr:col>
      <xdr:colOff>171449</xdr:colOff>
      <xdr:row>66</xdr:row>
      <xdr:rowOff>85724</xdr:rowOff>
    </xdr:from>
    <xdr:ext cx="7439026" cy="1166858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ACD973A-E973-4FBA-A2A2-78A37DC7A068}"/>
            </a:ext>
          </a:extLst>
        </xdr:cNvPr>
        <xdr:cNvSpPr txBox="1"/>
      </xdr:nvSpPr>
      <xdr:spPr>
        <a:xfrm>
          <a:off x="10388599" y="14290674"/>
          <a:ext cx="7439026" cy="1166858"/>
        </a:xfrm>
        <a:prstGeom prst="rect">
          <a:avLst/>
        </a:prstGeom>
        <a:noFill/>
        <a:ln>
          <a:solidFill>
            <a:srgbClr val="3096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For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the same data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and date ranges, 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FORECAST.ETS.SEASONALITY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the seasonality detected in the data.</a:t>
          </a:r>
        </a:p>
        <a:p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The </a:t>
          </a:r>
          <a:r>
            <a:rPr lang="en-US" sz="1050" b="1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FORECAST.ETS.STAT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function 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a specific stat from the ETS algorithm for a given set of</a:t>
          </a:r>
          <a:r>
            <a:rPr lang="en-US" sz="1050">
              <a:solidFill>
                <a:srgbClr val="0B744D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data and date ranges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.  In this example, the 3rd argument (1) tells the function to return the Alpha parameter of the ETS algorithm. The 4th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parameter can be 1 to calculate the seasonality, 0 to use no seasonality, or a positive integer to specify the length of the seasonal pattern. In this example, it refers to J48, which is the searonality calculation (same as if you set it to 1).</a:t>
          </a:r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 editAs="oneCell">
    <xdr:from>
      <xdr:col>11</xdr:col>
      <xdr:colOff>304800</xdr:colOff>
      <xdr:row>9</xdr:row>
      <xdr:rowOff>133350</xdr:rowOff>
    </xdr:from>
    <xdr:to>
      <xdr:col>12</xdr:col>
      <xdr:colOff>437700</xdr:colOff>
      <xdr:row>14</xdr:row>
      <xdr:rowOff>95250</xdr:rowOff>
    </xdr:to>
    <xdr:pic>
      <xdr:nvPicPr>
        <xdr:cNvPr id="31" name="Picture 30" descr="https://tse1.mm.bing.net/th?&amp;id=OIP.M19a8a7fe0440c65a5b948861f02bce82H0&amp;w=300&amp;h=300&amp;c=0&amp;pid=1.9&amp;rs=0&amp;p=0&amp;r=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887503-1CB2-4D50-9B68-9318379C2B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950950" y="2393950"/>
          <a:ext cx="7488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</xdr:colOff>
      <xdr:row>77</xdr:row>
      <xdr:rowOff>38101</xdr:rowOff>
    </xdr:from>
    <xdr:to>
      <xdr:col>7</xdr:col>
      <xdr:colOff>542926</xdr:colOff>
      <xdr:row>78</xdr:row>
      <xdr:rowOff>95251</xdr:rowOff>
    </xdr:to>
    <xdr:sp macro="" textlink="">
      <xdr:nvSpPr>
        <xdr:cNvPr id="32" name="Containe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3291DB-F448-4455-BB2D-913B93BBC22B}"/>
            </a:ext>
          </a:extLst>
        </xdr:cNvPr>
        <xdr:cNvSpPr/>
      </xdr:nvSpPr>
      <xdr:spPr>
        <a:xfrm>
          <a:off x="10394952" y="16560801"/>
          <a:ext cx="1158874" cy="266700"/>
        </a:xfrm>
        <a:prstGeom prst="rect">
          <a:avLst/>
        </a:prstGeom>
        <a:noFill/>
        <a:ln w="3175">
          <a:solidFill>
            <a:srgbClr val="0B744D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0B744D"/>
              </a:solidFill>
              <a:latin typeface="+mn-lt"/>
            </a:rPr>
            <a:t>Forecast chart</a:t>
          </a:r>
          <a:r>
            <a:rPr lang="en-US" sz="1100" baseline="0">
              <a:solidFill>
                <a:srgbClr val="0B744D"/>
              </a:solidFill>
              <a:latin typeface="+mn-lt"/>
            </a:rPr>
            <a:t> &gt;</a:t>
          </a:r>
          <a:endParaRPr lang="en-US" sz="1100">
            <a:solidFill>
              <a:srgbClr val="0B744D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373529</xdr:colOff>
      <xdr:row>25</xdr:row>
      <xdr:rowOff>1</xdr:rowOff>
    </xdr:from>
    <xdr:to>
      <xdr:col>14</xdr:col>
      <xdr:colOff>500505</xdr:colOff>
      <xdr:row>40</xdr:row>
      <xdr:rowOff>170398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5227B-74F5-4B5A-B2F3-E922D0FBE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79002</xdr:colOff>
      <xdr:row>14</xdr:row>
      <xdr:rowOff>166687</xdr:rowOff>
    </xdr:from>
    <xdr:to>
      <xdr:col>16</xdr:col>
      <xdr:colOff>541618</xdr:colOff>
      <xdr:row>37</xdr:row>
      <xdr:rowOff>158751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7405F-1EEF-4CA0-B3CF-65796B49A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rive\GIANG%20DAY%20UEH\6-BI\2-Excercises\Week%202\Giai\Airport%20Passengers_Gi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.ets sample"/>
      <sheetName val="Forecasting chart"/>
      <sheetName val="Simple Linear Regression"/>
      <sheetName val="Linear Trend"/>
    </sheetNames>
    <sheetDataSet>
      <sheetData sheetId="0">
        <row r="3">
          <cell r="B3" t="str">
            <v>Airport Passengers</v>
          </cell>
          <cell r="C3" t="str">
            <v>Forecast (Airport Passengers)</v>
          </cell>
          <cell r="D3" t="str">
            <v>Lower Confidence Bound (Airport Passengers)</v>
          </cell>
          <cell r="E3" t="str">
            <v>Upper Confidence Bound (Airport Passengers)</v>
          </cell>
        </row>
        <row r="4">
          <cell r="A4">
            <v>39814</v>
          </cell>
          <cell r="B4">
            <v>2644539</v>
          </cell>
        </row>
        <row r="5">
          <cell r="A5">
            <v>39845</v>
          </cell>
          <cell r="B5">
            <v>2359800</v>
          </cell>
        </row>
        <row r="6">
          <cell r="A6">
            <v>39873</v>
          </cell>
          <cell r="B6">
            <v>2925918</v>
          </cell>
        </row>
        <row r="7">
          <cell r="A7">
            <v>39904</v>
          </cell>
          <cell r="B7">
            <v>3024973</v>
          </cell>
        </row>
        <row r="8">
          <cell r="A8">
            <v>39934</v>
          </cell>
          <cell r="B8">
            <v>3177100</v>
          </cell>
        </row>
        <row r="9">
          <cell r="A9">
            <v>39965</v>
          </cell>
          <cell r="B9">
            <v>3419595</v>
          </cell>
        </row>
        <row r="10">
          <cell r="A10">
            <v>39995</v>
          </cell>
          <cell r="B10">
            <v>3649702</v>
          </cell>
        </row>
        <row r="11">
          <cell r="A11">
            <v>40026</v>
          </cell>
          <cell r="B11">
            <v>3650668</v>
          </cell>
        </row>
        <row r="12">
          <cell r="A12">
            <v>40057</v>
          </cell>
          <cell r="B12">
            <v>3191526</v>
          </cell>
        </row>
        <row r="13">
          <cell r="A13">
            <v>40087</v>
          </cell>
          <cell r="B13">
            <v>3249428</v>
          </cell>
        </row>
        <row r="14">
          <cell r="A14">
            <v>40118</v>
          </cell>
          <cell r="B14">
            <v>2971484</v>
          </cell>
        </row>
        <row r="15">
          <cell r="A15">
            <v>40148</v>
          </cell>
          <cell r="B15">
            <v>3074209</v>
          </cell>
        </row>
        <row r="16">
          <cell r="A16">
            <v>40179</v>
          </cell>
          <cell r="B16">
            <v>2785466</v>
          </cell>
        </row>
        <row r="17">
          <cell r="A17">
            <v>40210</v>
          </cell>
          <cell r="B17">
            <v>2515361</v>
          </cell>
        </row>
        <row r="18">
          <cell r="A18">
            <v>40238</v>
          </cell>
          <cell r="B18">
            <v>3105958</v>
          </cell>
        </row>
        <row r="19">
          <cell r="A19">
            <v>40269</v>
          </cell>
          <cell r="B19">
            <v>3139059</v>
          </cell>
        </row>
        <row r="20">
          <cell r="A20">
            <v>40299</v>
          </cell>
          <cell r="B20">
            <v>3380355</v>
          </cell>
        </row>
        <row r="21">
          <cell r="A21">
            <v>40330</v>
          </cell>
          <cell r="B21">
            <v>3612886</v>
          </cell>
        </row>
        <row r="22">
          <cell r="A22">
            <v>40360</v>
          </cell>
          <cell r="B22">
            <v>3765824</v>
          </cell>
        </row>
        <row r="23">
          <cell r="A23">
            <v>40391</v>
          </cell>
          <cell r="B23">
            <v>3771842</v>
          </cell>
        </row>
        <row r="24">
          <cell r="A24">
            <v>40422</v>
          </cell>
          <cell r="B24">
            <v>3356365</v>
          </cell>
        </row>
        <row r="25">
          <cell r="A25">
            <v>40452</v>
          </cell>
          <cell r="B25">
            <v>3490100</v>
          </cell>
        </row>
        <row r="26">
          <cell r="A26">
            <v>40483</v>
          </cell>
          <cell r="B26">
            <v>3163659</v>
          </cell>
        </row>
        <row r="27">
          <cell r="A27">
            <v>40513</v>
          </cell>
          <cell r="B27">
            <v>3167124</v>
          </cell>
        </row>
        <row r="28">
          <cell r="A28">
            <v>40544</v>
          </cell>
          <cell r="B28">
            <v>2883810</v>
          </cell>
        </row>
        <row r="29">
          <cell r="A29">
            <v>40575</v>
          </cell>
          <cell r="B29">
            <v>2610667</v>
          </cell>
        </row>
        <row r="30">
          <cell r="A30">
            <v>40603</v>
          </cell>
          <cell r="B30">
            <v>3129205</v>
          </cell>
        </row>
        <row r="31">
          <cell r="A31">
            <v>40634</v>
          </cell>
          <cell r="B31">
            <v>3200527</v>
          </cell>
        </row>
        <row r="32">
          <cell r="A32">
            <v>40664</v>
          </cell>
          <cell r="B32">
            <v>3547804</v>
          </cell>
        </row>
        <row r="33">
          <cell r="A33">
            <v>40695</v>
          </cell>
          <cell r="B33">
            <v>3766323</v>
          </cell>
        </row>
        <row r="34">
          <cell r="A34">
            <v>40725</v>
          </cell>
          <cell r="B34">
            <v>3935589</v>
          </cell>
        </row>
        <row r="35">
          <cell r="A35">
            <v>40756</v>
          </cell>
          <cell r="B35">
            <v>3917884</v>
          </cell>
        </row>
        <row r="36">
          <cell r="A36">
            <v>40787</v>
          </cell>
          <cell r="B36">
            <v>3564970</v>
          </cell>
        </row>
        <row r="37">
          <cell r="A37">
            <v>40817</v>
          </cell>
          <cell r="B37">
            <v>3602455</v>
          </cell>
        </row>
        <row r="38">
          <cell r="A38">
            <v>40848</v>
          </cell>
          <cell r="B38">
            <v>3326859</v>
          </cell>
        </row>
        <row r="39">
          <cell r="A39">
            <v>40878</v>
          </cell>
          <cell r="B39">
            <v>3441693</v>
          </cell>
        </row>
        <row r="40">
          <cell r="A40">
            <v>40909</v>
          </cell>
          <cell r="B40">
            <v>3211600</v>
          </cell>
        </row>
        <row r="41">
          <cell r="A41">
            <v>40940</v>
          </cell>
          <cell r="B41">
            <v>2998119</v>
          </cell>
        </row>
        <row r="42">
          <cell r="A42">
            <v>40969</v>
          </cell>
          <cell r="B42">
            <v>3472440</v>
          </cell>
        </row>
        <row r="43">
          <cell r="A43">
            <v>41000</v>
          </cell>
          <cell r="B43">
            <v>3563007</v>
          </cell>
        </row>
        <row r="44">
          <cell r="A44">
            <v>41030</v>
          </cell>
          <cell r="B44">
            <v>3820570</v>
          </cell>
        </row>
        <row r="45">
          <cell r="A45">
            <v>41061</v>
          </cell>
          <cell r="B45">
            <v>4107195</v>
          </cell>
        </row>
        <row r="46">
          <cell r="A46">
            <v>41091</v>
          </cell>
          <cell r="B46">
            <v>4284443</v>
          </cell>
        </row>
        <row r="47">
          <cell r="A47">
            <v>41122</v>
          </cell>
          <cell r="B47">
            <v>4356216</v>
          </cell>
        </row>
        <row r="48">
          <cell r="A48">
            <v>41153</v>
          </cell>
          <cell r="B48">
            <v>3819379</v>
          </cell>
        </row>
        <row r="49">
          <cell r="A49">
            <v>41183</v>
          </cell>
          <cell r="B49">
            <v>3844987</v>
          </cell>
        </row>
        <row r="50">
          <cell r="A50">
            <v>41214</v>
          </cell>
          <cell r="B50">
            <v>3478890</v>
          </cell>
        </row>
        <row r="51">
          <cell r="A51">
            <v>41244</v>
          </cell>
          <cell r="B51">
            <v>3443039</v>
          </cell>
        </row>
        <row r="52">
          <cell r="A52">
            <v>41275</v>
          </cell>
          <cell r="B52">
            <v>3204637</v>
          </cell>
        </row>
        <row r="53">
          <cell r="A53">
            <v>41306</v>
          </cell>
          <cell r="B53">
            <v>2966477</v>
          </cell>
        </row>
        <row r="54">
          <cell r="A54">
            <v>41334</v>
          </cell>
          <cell r="B54">
            <v>3593364</v>
          </cell>
        </row>
        <row r="55">
          <cell r="A55">
            <v>41365</v>
          </cell>
          <cell r="B55">
            <v>3604104</v>
          </cell>
        </row>
        <row r="56">
          <cell r="A56">
            <v>41395</v>
          </cell>
          <cell r="B56">
            <v>3933016</v>
          </cell>
        </row>
        <row r="57">
          <cell r="A57">
            <v>41426</v>
          </cell>
          <cell r="B57">
            <v>4146797</v>
          </cell>
        </row>
        <row r="58">
          <cell r="A58">
            <v>41456</v>
          </cell>
          <cell r="B58">
            <v>4176486</v>
          </cell>
        </row>
        <row r="59">
          <cell r="A59">
            <v>41487</v>
          </cell>
          <cell r="B59">
            <v>4347059</v>
          </cell>
        </row>
        <row r="60">
          <cell r="A60">
            <v>41518</v>
          </cell>
          <cell r="B60">
            <v>3781168</v>
          </cell>
          <cell r="C60">
            <v>3781168</v>
          </cell>
          <cell r="D60">
            <v>3781168</v>
          </cell>
          <cell r="E60">
            <v>3781168</v>
          </cell>
        </row>
        <row r="61">
          <cell r="A61">
            <v>41548</v>
          </cell>
          <cell r="C61">
            <v>3858196.3569040108</v>
          </cell>
          <cell r="D61">
            <v>3695827.071337596</v>
          </cell>
          <cell r="E61">
            <v>4020565.6424704255</v>
          </cell>
        </row>
        <row r="62">
          <cell r="A62">
            <v>41579</v>
          </cell>
          <cell r="C62">
            <v>3562679.8147925721</v>
          </cell>
          <cell r="D62">
            <v>3395234.3290626127</v>
          </cell>
          <cell r="E62">
            <v>3730125.3005225314</v>
          </cell>
        </row>
        <row r="63">
          <cell r="A63">
            <v>41609</v>
          </cell>
          <cell r="C63">
            <v>3633798.4729250954</v>
          </cell>
          <cell r="D63">
            <v>3461387.5968217924</v>
          </cell>
          <cell r="E63">
            <v>3806209.3490283983</v>
          </cell>
        </row>
        <row r="64">
          <cell r="A64">
            <v>41640</v>
          </cell>
          <cell r="C64">
            <v>3366457.3612811649</v>
          </cell>
          <cell r="D64">
            <v>3189182.4444287894</v>
          </cell>
          <cell r="E64">
            <v>3543732.2781335404</v>
          </cell>
        </row>
        <row r="65">
          <cell r="A65">
            <v>41671</v>
          </cell>
          <cell r="C65">
            <v>3110902.6240295651</v>
          </cell>
          <cell r="D65">
            <v>2928856.7472351794</v>
          </cell>
          <cell r="E65">
            <v>3292948.5008239509</v>
          </cell>
        </row>
        <row r="66">
          <cell r="A66">
            <v>41699</v>
          </cell>
          <cell r="C66">
            <v>3614670.2108763144</v>
          </cell>
          <cell r="D66">
            <v>3427939.1790022892</v>
          </cell>
          <cell r="E66">
            <v>3801401.2427503397</v>
          </cell>
        </row>
        <row r="67">
          <cell r="A67">
            <v>41730</v>
          </cell>
          <cell r="C67">
            <v>3666432.117738775</v>
          </cell>
          <cell r="D67">
            <v>3475095.2945883656</v>
          </cell>
          <cell r="E67">
            <v>3857768.9408891844</v>
          </cell>
        </row>
        <row r="68">
          <cell r="A68">
            <v>41760</v>
          </cell>
          <cell r="C68">
            <v>3960805.0319508724</v>
          </cell>
          <cell r="D68">
            <v>3764936.0480073574</v>
          </cell>
          <cell r="E68">
            <v>4156674.0158943874</v>
          </cell>
        </row>
        <row r="69">
          <cell r="A69">
            <v>41791</v>
          </cell>
          <cell r="C69">
            <v>4182885.9611527501</v>
          </cell>
          <cell r="D69">
            <v>3982553.3179673976</v>
          </cell>
          <cell r="E69">
            <v>4383218.604338103</v>
          </cell>
        </row>
        <row r="70">
          <cell r="A70">
            <v>41821</v>
          </cell>
          <cell r="C70">
            <v>4367447.1020644996</v>
          </cell>
          <cell r="D70">
            <v>4162714.691868763</v>
          </cell>
          <cell r="E70">
            <v>4572179.5122602358</v>
          </cell>
        </row>
        <row r="71">
          <cell r="A71">
            <v>41852</v>
          </cell>
          <cell r="C71">
            <v>4363455.1675175149</v>
          </cell>
          <cell r="D71">
            <v>4154382.7227156921</v>
          </cell>
          <cell r="E71">
            <v>4572527.6123193381</v>
          </cell>
        </row>
        <row r="72">
          <cell r="A72">
            <v>41883</v>
          </cell>
          <cell r="C72">
            <v>3954015.4254007861</v>
          </cell>
          <cell r="D72">
            <v>3740658.9096208187</v>
          </cell>
          <cell r="E72">
            <v>4167371.9411807535</v>
          </cell>
        </row>
        <row r="73">
          <cell r="A73">
            <v>41913</v>
          </cell>
          <cell r="C73">
            <v>4031043.7823047969</v>
          </cell>
          <cell r="D73">
            <v>3813423.808088656</v>
          </cell>
          <cell r="E73">
            <v>4248663.7565209372</v>
          </cell>
        </row>
        <row r="74">
          <cell r="A74">
            <v>41944</v>
          </cell>
          <cell r="C74">
            <v>3735527.2401933582</v>
          </cell>
          <cell r="D74">
            <v>3513725.7444141367</v>
          </cell>
          <cell r="E74">
            <v>3957328.7359725796</v>
          </cell>
        </row>
        <row r="75">
          <cell r="A75">
            <v>41974</v>
          </cell>
          <cell r="C75">
            <v>3806645.8983258815</v>
          </cell>
          <cell r="D75">
            <v>3580709.4021058688</v>
          </cell>
          <cell r="E75">
            <v>4032582.3945458941</v>
          </cell>
        </row>
        <row r="76">
          <cell r="A76">
            <v>42005</v>
          </cell>
          <cell r="C76">
            <v>3539304.7866819515</v>
          </cell>
          <cell r="D76">
            <v>3309277.1877112389</v>
          </cell>
          <cell r="E76">
            <v>3769332.3856526641</v>
          </cell>
        </row>
        <row r="77">
          <cell r="A77">
            <v>42036</v>
          </cell>
          <cell r="C77">
            <v>3283750.0494303512</v>
          </cell>
          <cell r="D77">
            <v>3049672.8310821415</v>
          </cell>
          <cell r="E77">
            <v>3517827.267778561</v>
          </cell>
        </row>
        <row r="78">
          <cell r="A78">
            <v>42064</v>
          </cell>
          <cell r="C78">
            <v>3787517.6362771005</v>
          </cell>
          <cell r="D78">
            <v>3549430.0544170653</v>
          </cell>
          <cell r="E78">
            <v>4025605.2181371357</v>
          </cell>
        </row>
        <row r="79">
          <cell r="A79">
            <v>42095</v>
          </cell>
          <cell r="C79">
            <v>3839279.5431395615</v>
          </cell>
          <cell r="D79">
            <v>3597218.7935852995</v>
          </cell>
          <cell r="E79">
            <v>4081340.2926938236</v>
          </cell>
        </row>
        <row r="80">
          <cell r="A80">
            <v>42125</v>
          </cell>
          <cell r="C80">
            <v>4133652.4573516585</v>
          </cell>
          <cell r="D80">
            <v>3887653.8264740822</v>
          </cell>
          <cell r="E80">
            <v>4379651.0882292343</v>
          </cell>
        </row>
        <row r="81">
          <cell r="A81">
            <v>42156</v>
          </cell>
          <cell r="C81">
            <v>4355733.3865535362</v>
          </cell>
          <cell r="D81">
            <v>4105830.3871314777</v>
          </cell>
          <cell r="E81">
            <v>4605636.3859755946</v>
          </cell>
        </row>
        <row r="82">
          <cell r="A82">
            <v>42186</v>
          </cell>
          <cell r="C82">
            <v>4540294.5274652867</v>
          </cell>
          <cell r="D82">
            <v>4286519.0215908252</v>
          </cell>
          <cell r="E82">
            <v>4794070.0333397482</v>
          </cell>
        </row>
        <row r="83">
          <cell r="A83">
            <v>42217</v>
          </cell>
          <cell r="C83">
            <v>4536302.592918301</v>
          </cell>
          <cell r="D83">
            <v>4278684.903490141</v>
          </cell>
          <cell r="E83">
            <v>4793920.282346461</v>
          </cell>
        </row>
        <row r="84">
          <cell r="A84">
            <v>42248</v>
          </cell>
          <cell r="C84">
            <v>4126862.8508015722</v>
          </cell>
          <cell r="D84">
            <v>3865431.8629269381</v>
          </cell>
          <cell r="E84">
            <v>4388293.8386762068</v>
          </cell>
        </row>
      </sheetData>
      <sheetData sheetId="1"/>
      <sheetData sheetId="2">
        <row r="2">
          <cell r="A2">
            <v>1</v>
          </cell>
          <cell r="C2">
            <v>2644539</v>
          </cell>
        </row>
        <row r="3">
          <cell r="A3">
            <v>2</v>
          </cell>
          <cell r="C3">
            <v>2359800</v>
          </cell>
        </row>
        <row r="4">
          <cell r="A4">
            <v>3</v>
          </cell>
          <cell r="C4">
            <v>2925918</v>
          </cell>
        </row>
        <row r="5">
          <cell r="A5">
            <v>4</v>
          </cell>
          <cell r="C5">
            <v>3024973</v>
          </cell>
        </row>
        <row r="6">
          <cell r="A6">
            <v>5</v>
          </cell>
          <cell r="C6">
            <v>3177100</v>
          </cell>
        </row>
        <row r="7">
          <cell r="A7">
            <v>6</v>
          </cell>
          <cell r="C7">
            <v>3419595</v>
          </cell>
        </row>
        <row r="8">
          <cell r="A8">
            <v>7</v>
          </cell>
          <cell r="C8">
            <v>3649702</v>
          </cell>
        </row>
        <row r="9">
          <cell r="A9">
            <v>8</v>
          </cell>
          <cell r="C9">
            <v>3650668</v>
          </cell>
        </row>
        <row r="10">
          <cell r="A10">
            <v>9</v>
          </cell>
          <cell r="C10">
            <v>3191526</v>
          </cell>
        </row>
        <row r="11">
          <cell r="A11">
            <v>10</v>
          </cell>
          <cell r="C11">
            <v>3249428</v>
          </cell>
        </row>
        <row r="12">
          <cell r="A12">
            <v>11</v>
          </cell>
          <cell r="C12">
            <v>2971484</v>
          </cell>
        </row>
        <row r="13">
          <cell r="A13">
            <v>12</v>
          </cell>
          <cell r="C13">
            <v>3074209</v>
          </cell>
        </row>
        <row r="14">
          <cell r="A14">
            <v>13</v>
          </cell>
          <cell r="C14">
            <v>2785466</v>
          </cell>
        </row>
        <row r="15">
          <cell r="A15">
            <v>14</v>
          </cell>
          <cell r="C15">
            <v>2515361</v>
          </cell>
        </row>
        <row r="16">
          <cell r="A16">
            <v>15</v>
          </cell>
          <cell r="C16">
            <v>3105958</v>
          </cell>
        </row>
        <row r="17">
          <cell r="A17">
            <v>16</v>
          </cell>
          <cell r="C17">
            <v>3139059</v>
          </cell>
        </row>
        <row r="18">
          <cell r="A18">
            <v>17</v>
          </cell>
          <cell r="C18">
            <v>3380355</v>
          </cell>
        </row>
        <row r="19">
          <cell r="A19">
            <v>18</v>
          </cell>
          <cell r="C19">
            <v>3612886</v>
          </cell>
        </row>
        <row r="20">
          <cell r="A20">
            <v>19</v>
          </cell>
          <cell r="C20">
            <v>3765824</v>
          </cell>
        </row>
        <row r="21">
          <cell r="A21">
            <v>20</v>
          </cell>
          <cell r="C21">
            <v>3771842</v>
          </cell>
        </row>
        <row r="22">
          <cell r="A22">
            <v>21</v>
          </cell>
          <cell r="C22">
            <v>3356365</v>
          </cell>
        </row>
        <row r="23">
          <cell r="A23">
            <v>22</v>
          </cell>
          <cell r="C23">
            <v>3490100</v>
          </cell>
        </row>
        <row r="24">
          <cell r="A24">
            <v>23</v>
          </cell>
          <cell r="C24">
            <v>3163659</v>
          </cell>
        </row>
        <row r="25">
          <cell r="A25">
            <v>24</v>
          </cell>
          <cell r="C25">
            <v>3167124</v>
          </cell>
        </row>
        <row r="26">
          <cell r="A26">
            <v>25</v>
          </cell>
          <cell r="C26">
            <v>2883810</v>
          </cell>
        </row>
        <row r="27">
          <cell r="A27">
            <v>26</v>
          </cell>
          <cell r="C27">
            <v>2610667</v>
          </cell>
        </row>
        <row r="28">
          <cell r="A28">
            <v>27</v>
          </cell>
          <cell r="C28">
            <v>3129205</v>
          </cell>
        </row>
        <row r="29">
          <cell r="A29">
            <v>28</v>
          </cell>
          <cell r="C29">
            <v>3200527</v>
          </cell>
        </row>
        <row r="30">
          <cell r="A30">
            <v>29</v>
          </cell>
          <cell r="C30">
            <v>3547804</v>
          </cell>
        </row>
        <row r="31">
          <cell r="A31">
            <v>30</v>
          </cell>
          <cell r="C31">
            <v>3766323</v>
          </cell>
        </row>
        <row r="32">
          <cell r="A32">
            <v>31</v>
          </cell>
          <cell r="C32">
            <v>3935589</v>
          </cell>
        </row>
        <row r="33">
          <cell r="A33">
            <v>32</v>
          </cell>
          <cell r="C33">
            <v>3917884</v>
          </cell>
        </row>
        <row r="34">
          <cell r="A34">
            <v>33</v>
          </cell>
          <cell r="C34">
            <v>3564970</v>
          </cell>
        </row>
        <row r="35">
          <cell r="A35">
            <v>34</v>
          </cell>
          <cell r="C35">
            <v>3602455</v>
          </cell>
        </row>
        <row r="36">
          <cell r="A36">
            <v>35</v>
          </cell>
          <cell r="C36">
            <v>3326859</v>
          </cell>
        </row>
        <row r="37">
          <cell r="A37">
            <v>36</v>
          </cell>
          <cell r="C37">
            <v>3441693</v>
          </cell>
        </row>
        <row r="38">
          <cell r="A38">
            <v>37</v>
          </cell>
          <cell r="C38">
            <v>3211600</v>
          </cell>
        </row>
        <row r="39">
          <cell r="A39">
            <v>38</v>
          </cell>
          <cell r="C39">
            <v>2998119</v>
          </cell>
        </row>
        <row r="40">
          <cell r="A40">
            <v>39</v>
          </cell>
          <cell r="C40">
            <v>3472440</v>
          </cell>
        </row>
        <row r="41">
          <cell r="A41">
            <v>40</v>
          </cell>
          <cell r="C41">
            <v>3563007</v>
          </cell>
        </row>
        <row r="42">
          <cell r="A42">
            <v>41</v>
          </cell>
          <cell r="C42">
            <v>3820570</v>
          </cell>
        </row>
        <row r="43">
          <cell r="A43">
            <v>42</v>
          </cell>
          <cell r="C43">
            <v>4107195</v>
          </cell>
        </row>
        <row r="44">
          <cell r="A44">
            <v>43</v>
          </cell>
          <cell r="C44">
            <v>4284443</v>
          </cell>
        </row>
        <row r="45">
          <cell r="A45">
            <v>44</v>
          </cell>
          <cell r="C45">
            <v>4356216</v>
          </cell>
        </row>
        <row r="46">
          <cell r="A46">
            <v>45</v>
          </cell>
          <cell r="C46">
            <v>3819379</v>
          </cell>
        </row>
        <row r="47">
          <cell r="A47">
            <v>46</v>
          </cell>
          <cell r="C47">
            <v>3844987</v>
          </cell>
        </row>
        <row r="48">
          <cell r="A48">
            <v>47</v>
          </cell>
          <cell r="C48">
            <v>3478890</v>
          </cell>
        </row>
        <row r="49">
          <cell r="A49">
            <v>48</v>
          </cell>
          <cell r="C49">
            <v>3443039</v>
          </cell>
        </row>
        <row r="50">
          <cell r="A50">
            <v>49</v>
          </cell>
          <cell r="C50">
            <v>3204637</v>
          </cell>
        </row>
        <row r="51">
          <cell r="A51">
            <v>50</v>
          </cell>
          <cell r="C51">
            <v>2966477</v>
          </cell>
        </row>
        <row r="52">
          <cell r="A52">
            <v>51</v>
          </cell>
          <cell r="C52">
            <v>3593364</v>
          </cell>
        </row>
        <row r="53">
          <cell r="A53">
            <v>52</v>
          </cell>
          <cell r="C53">
            <v>3604104</v>
          </cell>
        </row>
        <row r="54">
          <cell r="A54">
            <v>53</v>
          </cell>
          <cell r="C54">
            <v>3933016</v>
          </cell>
        </row>
        <row r="55">
          <cell r="A55">
            <v>54</v>
          </cell>
          <cell r="C55">
            <v>4146797</v>
          </cell>
        </row>
        <row r="56">
          <cell r="A56">
            <v>55</v>
          </cell>
          <cell r="C56">
            <v>4176486</v>
          </cell>
        </row>
        <row r="57">
          <cell r="A57">
            <v>56</v>
          </cell>
          <cell r="C57">
            <v>4347059</v>
          </cell>
        </row>
        <row r="58">
          <cell r="A58">
            <v>57</v>
          </cell>
          <cell r="C58">
            <v>3781168</v>
          </cell>
        </row>
        <row r="59">
          <cell r="A59">
            <v>58</v>
          </cell>
          <cell r="C59">
            <v>3858196.3569040108</v>
          </cell>
        </row>
        <row r="60">
          <cell r="A60">
            <v>59</v>
          </cell>
          <cell r="C60">
            <v>3562679.8147925721</v>
          </cell>
        </row>
        <row r="61">
          <cell r="A61">
            <v>60</v>
          </cell>
          <cell r="C61">
            <v>3633798.4729250954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3:E84" totalsRowShown="0" headerRowDxfId="7" dataDxfId="6">
  <autoFilter ref="A3:E84"/>
  <tableColumns count="5">
    <tableColumn id="1" name="Date" dataDxfId="5"/>
    <tableColumn id="2" name="Airport Passengers" dataDxfId="4"/>
    <tableColumn id="3" name="Forecast (Airport Passengers)" dataDxfId="3">
      <calculatedColumnFormula>_xlfn.FORECAST.ETS(A4,$B$4:$B$60,$A$4:$A$60,1,1)</calculatedColumnFormula>
    </tableColumn>
    <tableColumn id="4" name="Lower Confidence Bound (Airport Passengers)" dataDxfId="2">
      <calculatedColumnFormula>C4-_xlfn.FORECAST.ETS.CONFINT(A4,$B$4:$B$60,$A$4:$A$60,0.95,1,1)</calculatedColumnFormula>
    </tableColumn>
    <tableColumn id="5" name="Upper Confidence Bound (Airport Passengers)" dataDxfId="1">
      <calculatedColumnFormula>C4+_xlfn.FORECAST.ETS.CONFINT(A4,$B$4:$B$60,$A$4:$A$60,0.95,1,1)</calculatedColumnFormula>
    </tableColumn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workbookViewId="0">
      <pane ySplit="3" topLeftCell="A4" activePane="bottomLeft" state="frozen"/>
      <selection activeCell="D15" sqref="D15"/>
      <selection pane="bottomLeft" activeCell="C9" sqref="C9"/>
    </sheetView>
  </sheetViews>
  <sheetFormatPr defaultColWidth="8.81640625" defaultRowHeight="16.5" x14ac:dyDescent="0.45"/>
  <cols>
    <col min="1" max="1" width="7.81640625" style="1" bestFit="1" customWidth="1"/>
    <col min="2" max="2" width="20.1796875" style="1" bestFit="1" customWidth="1"/>
    <col min="3" max="3" width="29" style="1" bestFit="1" customWidth="1"/>
    <col min="4" max="4" width="44.54296875" style="1" bestFit="1" customWidth="1"/>
    <col min="5" max="5" width="44.7265625" style="1" bestFit="1" customWidth="1"/>
    <col min="6" max="6" width="2.54296875" style="1" customWidth="1"/>
    <col min="7" max="9" width="8.81640625" style="1"/>
    <col min="10" max="10" width="11.26953125" style="1" bestFit="1" customWidth="1"/>
    <col min="11" max="16384" width="8.81640625" style="1"/>
  </cols>
  <sheetData>
    <row r="1" spans="1:13" ht="46" x14ac:dyDescent="1.1499999999999999">
      <c r="B1" s="2" t="s">
        <v>1</v>
      </c>
    </row>
    <row r="3" spans="1:13" x14ac:dyDescent="0.45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</row>
    <row r="4" spans="1:13" x14ac:dyDescent="0.45">
      <c r="A4" s="3">
        <v>39814</v>
      </c>
      <c r="B4" s="4">
        <v>2644539</v>
      </c>
    </row>
    <row r="5" spans="1:13" x14ac:dyDescent="0.45">
      <c r="A5" s="3">
        <v>39845</v>
      </c>
      <c r="B5" s="4">
        <v>2359800</v>
      </c>
    </row>
    <row r="6" spans="1:13" x14ac:dyDescent="0.45">
      <c r="A6" s="3">
        <v>39873</v>
      </c>
      <c r="B6" s="4">
        <v>2925918</v>
      </c>
    </row>
    <row r="7" spans="1:13" x14ac:dyDescent="0.45">
      <c r="A7" s="3">
        <v>39904</v>
      </c>
      <c r="B7" s="4">
        <v>3024973</v>
      </c>
    </row>
    <row r="8" spans="1:13" x14ac:dyDescent="0.45">
      <c r="A8" s="3">
        <v>39934</v>
      </c>
      <c r="B8" s="4">
        <v>3177100</v>
      </c>
    </row>
    <row r="9" spans="1:13" x14ac:dyDescent="0.45">
      <c r="A9" s="3">
        <v>39965</v>
      </c>
      <c r="B9" s="4">
        <v>3419595</v>
      </c>
    </row>
    <row r="10" spans="1:13" x14ac:dyDescent="0.45">
      <c r="A10" s="3">
        <v>39995</v>
      </c>
      <c r="B10" s="4">
        <v>3649702</v>
      </c>
    </row>
    <row r="11" spans="1:13" x14ac:dyDescent="0.45">
      <c r="A11" s="3">
        <v>40026</v>
      </c>
      <c r="B11" s="4">
        <v>3650668</v>
      </c>
    </row>
    <row r="12" spans="1:13" x14ac:dyDescent="0.45">
      <c r="A12" s="3">
        <v>40057</v>
      </c>
      <c r="B12" s="4">
        <v>3191526</v>
      </c>
    </row>
    <row r="13" spans="1:13" x14ac:dyDescent="0.45">
      <c r="A13" s="3">
        <v>40087</v>
      </c>
      <c r="B13" s="4">
        <v>3249428</v>
      </c>
    </row>
    <row r="14" spans="1:13" x14ac:dyDescent="0.45">
      <c r="A14" s="3">
        <v>40118</v>
      </c>
      <c r="B14" s="4">
        <v>2971484</v>
      </c>
      <c r="M14" s="5"/>
    </row>
    <row r="15" spans="1:13" x14ac:dyDescent="0.45">
      <c r="A15" s="3">
        <v>40148</v>
      </c>
      <c r="B15" s="4">
        <v>3074209</v>
      </c>
    </row>
    <row r="16" spans="1:13" x14ac:dyDescent="0.45">
      <c r="A16" s="3">
        <v>40179</v>
      </c>
      <c r="B16" s="4">
        <v>2785466</v>
      </c>
    </row>
    <row r="17" spans="1:2" x14ac:dyDescent="0.45">
      <c r="A17" s="3">
        <v>40210</v>
      </c>
      <c r="B17" s="4">
        <v>2515361</v>
      </c>
    </row>
    <row r="18" spans="1:2" x14ac:dyDescent="0.45">
      <c r="A18" s="3">
        <v>40238</v>
      </c>
      <c r="B18" s="4">
        <v>3105958</v>
      </c>
    </row>
    <row r="19" spans="1:2" x14ac:dyDescent="0.45">
      <c r="A19" s="3">
        <v>40269</v>
      </c>
      <c r="B19" s="4">
        <v>3139059</v>
      </c>
    </row>
    <row r="20" spans="1:2" x14ac:dyDescent="0.45">
      <c r="A20" s="3">
        <v>40299</v>
      </c>
      <c r="B20" s="4">
        <v>3380355</v>
      </c>
    </row>
    <row r="21" spans="1:2" x14ac:dyDescent="0.45">
      <c r="A21" s="3">
        <v>40330</v>
      </c>
      <c r="B21" s="4">
        <v>3612886</v>
      </c>
    </row>
    <row r="22" spans="1:2" x14ac:dyDescent="0.45">
      <c r="A22" s="3">
        <v>40360</v>
      </c>
      <c r="B22" s="4">
        <v>3765824</v>
      </c>
    </row>
    <row r="23" spans="1:2" x14ac:dyDescent="0.45">
      <c r="A23" s="3">
        <v>40391</v>
      </c>
      <c r="B23" s="4">
        <v>3771842</v>
      </c>
    </row>
    <row r="24" spans="1:2" x14ac:dyDescent="0.45">
      <c r="A24" s="3">
        <v>40422</v>
      </c>
      <c r="B24" s="4">
        <v>3356365</v>
      </c>
    </row>
    <row r="25" spans="1:2" x14ac:dyDescent="0.45">
      <c r="A25" s="3">
        <v>40452</v>
      </c>
      <c r="B25" s="4">
        <v>3490100</v>
      </c>
    </row>
    <row r="26" spans="1:2" x14ac:dyDescent="0.45">
      <c r="A26" s="3">
        <v>40483</v>
      </c>
      <c r="B26" s="4">
        <v>3163659</v>
      </c>
    </row>
    <row r="27" spans="1:2" x14ac:dyDescent="0.45">
      <c r="A27" s="3">
        <v>40513</v>
      </c>
      <c r="B27" s="4">
        <v>3167124</v>
      </c>
    </row>
    <row r="28" spans="1:2" x14ac:dyDescent="0.45">
      <c r="A28" s="3">
        <v>40544</v>
      </c>
      <c r="B28" s="4">
        <v>2883810</v>
      </c>
    </row>
    <row r="29" spans="1:2" x14ac:dyDescent="0.45">
      <c r="A29" s="3">
        <v>40575</v>
      </c>
      <c r="B29" s="4">
        <v>2610667</v>
      </c>
    </row>
    <row r="30" spans="1:2" x14ac:dyDescent="0.45">
      <c r="A30" s="3">
        <v>40603</v>
      </c>
      <c r="B30" s="4">
        <v>3129205</v>
      </c>
    </row>
    <row r="31" spans="1:2" x14ac:dyDescent="0.45">
      <c r="A31" s="3">
        <v>40634</v>
      </c>
      <c r="B31" s="4">
        <v>3200527</v>
      </c>
    </row>
    <row r="32" spans="1:2" x14ac:dyDescent="0.45">
      <c r="A32" s="3">
        <v>40664</v>
      </c>
      <c r="B32" s="4">
        <v>3547804</v>
      </c>
    </row>
    <row r="33" spans="1:2" x14ac:dyDescent="0.45">
      <c r="A33" s="3">
        <v>40695</v>
      </c>
      <c r="B33" s="4">
        <v>3766323</v>
      </c>
    </row>
    <row r="34" spans="1:2" x14ac:dyDescent="0.45">
      <c r="A34" s="3">
        <v>40725</v>
      </c>
      <c r="B34" s="4">
        <v>3935589</v>
      </c>
    </row>
    <row r="35" spans="1:2" x14ac:dyDescent="0.45">
      <c r="A35" s="3">
        <v>40756</v>
      </c>
      <c r="B35" s="4">
        <v>3917884</v>
      </c>
    </row>
    <row r="36" spans="1:2" x14ac:dyDescent="0.45">
      <c r="A36" s="3">
        <v>40787</v>
      </c>
      <c r="B36" s="4">
        <v>3564970</v>
      </c>
    </row>
    <row r="37" spans="1:2" x14ac:dyDescent="0.45">
      <c r="A37" s="3">
        <v>40817</v>
      </c>
      <c r="B37" s="4">
        <v>3602455</v>
      </c>
    </row>
    <row r="38" spans="1:2" x14ac:dyDescent="0.45">
      <c r="A38" s="3">
        <v>40848</v>
      </c>
      <c r="B38" s="4">
        <v>3326859</v>
      </c>
    </row>
    <row r="39" spans="1:2" x14ac:dyDescent="0.45">
      <c r="A39" s="3">
        <v>40878</v>
      </c>
      <c r="B39" s="4">
        <v>3441693</v>
      </c>
    </row>
    <row r="40" spans="1:2" x14ac:dyDescent="0.45">
      <c r="A40" s="3">
        <v>40909</v>
      </c>
      <c r="B40" s="4">
        <v>3211600</v>
      </c>
    </row>
    <row r="41" spans="1:2" x14ac:dyDescent="0.45">
      <c r="A41" s="3">
        <v>40940</v>
      </c>
      <c r="B41" s="4">
        <v>2998119</v>
      </c>
    </row>
    <row r="42" spans="1:2" x14ac:dyDescent="0.45">
      <c r="A42" s="3">
        <v>40969</v>
      </c>
      <c r="B42" s="4">
        <v>3472440</v>
      </c>
    </row>
    <row r="43" spans="1:2" x14ac:dyDescent="0.45">
      <c r="A43" s="3">
        <v>41000</v>
      </c>
      <c r="B43" s="4">
        <v>3563007</v>
      </c>
    </row>
    <row r="44" spans="1:2" x14ac:dyDescent="0.45">
      <c r="A44" s="3">
        <v>41030</v>
      </c>
      <c r="B44" s="4">
        <v>3820570</v>
      </c>
    </row>
    <row r="45" spans="1:2" x14ac:dyDescent="0.45">
      <c r="A45" s="3">
        <v>41061</v>
      </c>
      <c r="B45" s="4">
        <v>4107195</v>
      </c>
    </row>
    <row r="46" spans="1:2" x14ac:dyDescent="0.45">
      <c r="A46" s="3">
        <v>41091</v>
      </c>
      <c r="B46" s="4">
        <v>4284443</v>
      </c>
    </row>
    <row r="47" spans="1:2" x14ac:dyDescent="0.45">
      <c r="A47" s="3">
        <v>41122</v>
      </c>
      <c r="B47" s="4">
        <v>4356216</v>
      </c>
    </row>
    <row r="48" spans="1:2" x14ac:dyDescent="0.45">
      <c r="A48" s="3">
        <v>41153</v>
      </c>
      <c r="B48" s="4">
        <v>3819379</v>
      </c>
    </row>
    <row r="49" spans="1:5" x14ac:dyDescent="0.45">
      <c r="A49" s="3">
        <v>41183</v>
      </c>
      <c r="B49" s="4">
        <v>3844987</v>
      </c>
    </row>
    <row r="50" spans="1:5" x14ac:dyDescent="0.45">
      <c r="A50" s="3">
        <v>41214</v>
      </c>
      <c r="B50" s="4">
        <v>3478890</v>
      </c>
    </row>
    <row r="51" spans="1:5" x14ac:dyDescent="0.45">
      <c r="A51" s="3">
        <v>41244</v>
      </c>
      <c r="B51" s="4">
        <v>3443039</v>
      </c>
    </row>
    <row r="52" spans="1:5" x14ac:dyDescent="0.45">
      <c r="A52" s="3">
        <v>41275</v>
      </c>
      <c r="B52" s="4">
        <v>3204637</v>
      </c>
    </row>
    <row r="53" spans="1:5" x14ac:dyDescent="0.45">
      <c r="A53" s="3">
        <v>41306</v>
      </c>
      <c r="B53" s="4">
        <v>2966477</v>
      </c>
    </row>
    <row r="54" spans="1:5" x14ac:dyDescent="0.45">
      <c r="A54" s="3">
        <v>41334</v>
      </c>
      <c r="B54" s="4">
        <v>3593364</v>
      </c>
    </row>
    <row r="55" spans="1:5" x14ac:dyDescent="0.45">
      <c r="A55" s="3">
        <v>41365</v>
      </c>
      <c r="B55" s="4">
        <v>3604104</v>
      </c>
    </row>
    <row r="56" spans="1:5" x14ac:dyDescent="0.45">
      <c r="A56" s="3">
        <v>41395</v>
      </c>
      <c r="B56" s="4">
        <v>3933016</v>
      </c>
    </row>
    <row r="57" spans="1:5" x14ac:dyDescent="0.45">
      <c r="A57" s="3">
        <v>41426</v>
      </c>
      <c r="B57" s="4">
        <v>4146797</v>
      </c>
    </row>
    <row r="58" spans="1:5" x14ac:dyDescent="0.45">
      <c r="A58" s="3">
        <v>41456</v>
      </c>
      <c r="B58" s="4">
        <v>4176486</v>
      </c>
    </row>
    <row r="59" spans="1:5" x14ac:dyDescent="0.45">
      <c r="A59" s="3">
        <v>41487</v>
      </c>
      <c r="B59" s="4">
        <v>4347059</v>
      </c>
    </row>
    <row r="60" spans="1:5" x14ac:dyDescent="0.45">
      <c r="A60" s="3">
        <v>41518</v>
      </c>
      <c r="B60" s="4">
        <v>3781168</v>
      </c>
      <c r="C60" s="4">
        <f>Table1[[#This Row],[Airport Passengers]]</f>
        <v>3781168</v>
      </c>
      <c r="D60" s="4">
        <f>Table1[[#This Row],[Airport Passengers]]</f>
        <v>3781168</v>
      </c>
      <c r="E60" s="4">
        <f>Table1[[#This Row],[Airport Passengers]]</f>
        <v>3781168</v>
      </c>
    </row>
    <row r="61" spans="1:5" x14ac:dyDescent="0.45">
      <c r="A61" s="3">
        <v>41548</v>
      </c>
      <c r="C61" s="4">
        <f>_xlfn.FORECAST.ETS(A61,$B$4:$B$60,$A$4:$A$60,1,1)</f>
        <v>3858196.3569040108</v>
      </c>
      <c r="D61" s="4">
        <f t="shared" ref="D61:D84" si="0">C61-_xlfn.FORECAST.ETS.CONFINT(A61,$B$4:$B$60,$A$4:$A$60,0.95,1,1)</f>
        <v>3695827.071337596</v>
      </c>
      <c r="E61" s="4">
        <f t="shared" ref="E61:E84" si="1">C61+_xlfn.FORECAST.ETS.CONFINT(A61,$B$4:$B$60,$A$4:$A$60,0.95,1,1)</f>
        <v>4020565.6424704255</v>
      </c>
    </row>
    <row r="62" spans="1:5" x14ac:dyDescent="0.45">
      <c r="A62" s="3">
        <v>41579</v>
      </c>
      <c r="C62" s="4">
        <f t="shared" ref="C62:C84" si="2">_xlfn.FORECAST.ETS(A62,$B$4:$B$60,$A$4:$A$60,1,1)</f>
        <v>3562679.8147925721</v>
      </c>
      <c r="D62" s="4">
        <f t="shared" si="0"/>
        <v>3395234.3290626127</v>
      </c>
      <c r="E62" s="4">
        <f t="shared" si="1"/>
        <v>3730125.3005225314</v>
      </c>
    </row>
    <row r="63" spans="1:5" x14ac:dyDescent="0.45">
      <c r="A63" s="3">
        <v>41609</v>
      </c>
      <c r="C63" s="4">
        <f t="shared" si="2"/>
        <v>3633798.4729250954</v>
      </c>
      <c r="D63" s="4">
        <f t="shared" si="0"/>
        <v>3461387.5968217924</v>
      </c>
      <c r="E63" s="4">
        <f t="shared" si="1"/>
        <v>3806209.3490283983</v>
      </c>
    </row>
    <row r="64" spans="1:5" x14ac:dyDescent="0.45">
      <c r="A64" s="3">
        <v>41640</v>
      </c>
      <c r="C64" s="4">
        <f t="shared" si="2"/>
        <v>3366457.3612811649</v>
      </c>
      <c r="D64" s="4">
        <f t="shared" si="0"/>
        <v>3189182.4444287894</v>
      </c>
      <c r="E64" s="4">
        <f t="shared" si="1"/>
        <v>3543732.2781335404</v>
      </c>
    </row>
    <row r="65" spans="1:17" x14ac:dyDescent="0.45">
      <c r="A65" s="3">
        <v>41671</v>
      </c>
      <c r="C65" s="4">
        <f t="shared" si="2"/>
        <v>3110902.6240295651</v>
      </c>
      <c r="D65" s="4">
        <f t="shared" si="0"/>
        <v>2928856.7472351794</v>
      </c>
      <c r="E65" s="4">
        <f t="shared" si="1"/>
        <v>3292948.5008239509</v>
      </c>
    </row>
    <row r="66" spans="1:17" x14ac:dyDescent="0.45">
      <c r="A66" s="3">
        <v>41699</v>
      </c>
      <c r="C66" s="4">
        <f t="shared" si="2"/>
        <v>3614670.2108763144</v>
      </c>
      <c r="D66" s="4">
        <f t="shared" si="0"/>
        <v>3427939.1790022892</v>
      </c>
      <c r="E66" s="4">
        <f t="shared" si="1"/>
        <v>3801401.2427503397</v>
      </c>
    </row>
    <row r="67" spans="1:17" x14ac:dyDescent="0.45">
      <c r="A67" s="3">
        <v>41730</v>
      </c>
      <c r="C67" s="4">
        <f t="shared" si="2"/>
        <v>3666432.117738775</v>
      </c>
      <c r="D67" s="4">
        <f t="shared" si="0"/>
        <v>3475095.2945883656</v>
      </c>
      <c r="E67" s="4">
        <f t="shared" si="1"/>
        <v>3857768.9408891844</v>
      </c>
    </row>
    <row r="68" spans="1:17" x14ac:dyDescent="0.45">
      <c r="A68" s="3">
        <v>41760</v>
      </c>
      <c r="C68" s="4">
        <f t="shared" si="2"/>
        <v>3960805.0319508724</v>
      </c>
      <c r="D68" s="4">
        <f t="shared" si="0"/>
        <v>3764936.0480073574</v>
      </c>
      <c r="E68" s="4">
        <f t="shared" si="1"/>
        <v>4156674.0158943874</v>
      </c>
    </row>
    <row r="69" spans="1:17" x14ac:dyDescent="0.45">
      <c r="A69" s="3">
        <v>41791</v>
      </c>
      <c r="C69" s="4">
        <f t="shared" si="2"/>
        <v>4182885.9611527501</v>
      </c>
      <c r="D69" s="4">
        <f t="shared" si="0"/>
        <v>3982553.3179673976</v>
      </c>
      <c r="E69" s="4">
        <f t="shared" si="1"/>
        <v>4383218.604338103</v>
      </c>
    </row>
    <row r="70" spans="1:17" x14ac:dyDescent="0.45">
      <c r="A70" s="3">
        <v>41821</v>
      </c>
      <c r="C70" s="4">
        <f t="shared" si="2"/>
        <v>4367447.1020644996</v>
      </c>
      <c r="D70" s="4">
        <f t="shared" si="0"/>
        <v>4162714.691868763</v>
      </c>
      <c r="E70" s="4">
        <f t="shared" si="1"/>
        <v>4572179.5122602358</v>
      </c>
    </row>
    <row r="71" spans="1:17" x14ac:dyDescent="0.45">
      <c r="A71" s="3">
        <v>41852</v>
      </c>
      <c r="C71" s="4">
        <f t="shared" si="2"/>
        <v>4363455.1675175149</v>
      </c>
      <c r="D71" s="4">
        <f t="shared" si="0"/>
        <v>4154382.7227156921</v>
      </c>
      <c r="E71" s="4">
        <f t="shared" si="1"/>
        <v>4572527.6123193381</v>
      </c>
    </row>
    <row r="72" spans="1:17" x14ac:dyDescent="0.45">
      <c r="A72" s="3">
        <v>41883</v>
      </c>
      <c r="C72" s="4">
        <f t="shared" si="2"/>
        <v>3954015.4254007861</v>
      </c>
      <c r="D72" s="4">
        <f t="shared" si="0"/>
        <v>3740658.9096208187</v>
      </c>
      <c r="E72" s="4">
        <f t="shared" si="1"/>
        <v>4167371.9411807535</v>
      </c>
    </row>
    <row r="73" spans="1:17" x14ac:dyDescent="0.45">
      <c r="A73" s="3">
        <v>41913</v>
      </c>
      <c r="C73" s="4">
        <f t="shared" si="2"/>
        <v>4031043.7823047969</v>
      </c>
      <c r="D73" s="4">
        <f t="shared" si="0"/>
        <v>3813423.808088656</v>
      </c>
      <c r="E73" s="4">
        <f t="shared" si="1"/>
        <v>4248663.7565209372</v>
      </c>
    </row>
    <row r="74" spans="1:17" ht="17.5" x14ac:dyDescent="0.45">
      <c r="A74" s="3">
        <v>41944</v>
      </c>
      <c r="C74" s="4">
        <f t="shared" si="2"/>
        <v>3735527.2401933582</v>
      </c>
      <c r="D74" s="4">
        <f t="shared" si="0"/>
        <v>3513725.7444141367</v>
      </c>
      <c r="E74" s="4">
        <f t="shared" si="1"/>
        <v>3957328.7359725796</v>
      </c>
      <c r="G74" s="6" t="s">
        <v>6</v>
      </c>
    </row>
    <row r="75" spans="1:17" x14ac:dyDescent="0.45">
      <c r="A75" s="3">
        <v>41974</v>
      </c>
      <c r="C75" s="4">
        <f t="shared" si="2"/>
        <v>3806645.8983258815</v>
      </c>
      <c r="D75" s="4">
        <f t="shared" si="0"/>
        <v>3580709.4021058688</v>
      </c>
      <c r="E75" s="4">
        <f t="shared" si="1"/>
        <v>4032582.3945458941</v>
      </c>
      <c r="G75" s="7" t="s">
        <v>7</v>
      </c>
      <c r="H75" s="8"/>
      <c r="I75" s="9">
        <f>_xlfn.FORECAST.ETS.SEASONALITY($B$4:$B$60,$A$4:$A$60,1,1)</f>
        <v>12</v>
      </c>
      <c r="J75" s="7"/>
      <c r="K75" s="10" t="s">
        <v>8</v>
      </c>
      <c r="L75" s="10"/>
      <c r="M75" s="10"/>
      <c r="N75" s="10"/>
      <c r="O75" s="10"/>
      <c r="P75" s="10"/>
      <c r="Q75" s="8"/>
    </row>
    <row r="76" spans="1:17" x14ac:dyDescent="0.45">
      <c r="A76" s="3">
        <v>42005</v>
      </c>
      <c r="C76" s="4">
        <f t="shared" si="2"/>
        <v>3539304.7866819515</v>
      </c>
      <c r="D76" s="4">
        <f t="shared" si="0"/>
        <v>3309277.1877112389</v>
      </c>
      <c r="E76" s="4">
        <f t="shared" si="1"/>
        <v>3769332.3856526641</v>
      </c>
      <c r="G76" s="7" t="s">
        <v>9</v>
      </c>
      <c r="H76" s="8"/>
      <c r="I76" s="9">
        <f>_xlfn.FORECAST.ETS.STAT($B$4:$B$60,$A$4:$A$60,1,I75,1,1)</f>
        <v>0.251</v>
      </c>
      <c r="J76" s="7"/>
      <c r="K76" s="10" t="s">
        <v>10</v>
      </c>
      <c r="L76" s="10"/>
      <c r="M76" s="10"/>
      <c r="N76" s="10"/>
      <c r="O76" s="10"/>
      <c r="P76" s="10"/>
      <c r="Q76" s="8"/>
    </row>
    <row r="77" spans="1:17" x14ac:dyDescent="0.45">
      <c r="A77" s="3">
        <v>42036</v>
      </c>
      <c r="C77" s="4">
        <f t="shared" si="2"/>
        <v>3283750.0494303512</v>
      </c>
      <c r="D77" s="4">
        <f t="shared" si="0"/>
        <v>3049672.8310821415</v>
      </c>
      <c r="E77" s="4">
        <f t="shared" si="1"/>
        <v>3517827.267778561</v>
      </c>
    </row>
    <row r="78" spans="1:17" x14ac:dyDescent="0.45">
      <c r="A78" s="3">
        <v>42064</v>
      </c>
      <c r="C78" s="4">
        <f t="shared" si="2"/>
        <v>3787517.6362771005</v>
      </c>
      <c r="D78" s="4">
        <f t="shared" si="0"/>
        <v>3549430.0544170653</v>
      </c>
      <c r="E78" s="4">
        <f t="shared" si="1"/>
        <v>4025605.2181371357</v>
      </c>
    </row>
    <row r="79" spans="1:17" x14ac:dyDescent="0.45">
      <c r="A79" s="3">
        <v>42095</v>
      </c>
      <c r="C79" s="4">
        <f t="shared" si="2"/>
        <v>3839279.5431395615</v>
      </c>
      <c r="D79" s="4">
        <f t="shared" si="0"/>
        <v>3597218.7935852995</v>
      </c>
      <c r="E79" s="4">
        <f t="shared" si="1"/>
        <v>4081340.2926938236</v>
      </c>
    </row>
    <row r="80" spans="1:17" x14ac:dyDescent="0.45">
      <c r="A80" s="3">
        <v>42125</v>
      </c>
      <c r="C80" s="4">
        <f t="shared" si="2"/>
        <v>4133652.4573516585</v>
      </c>
      <c r="D80" s="4">
        <f t="shared" si="0"/>
        <v>3887653.8264740822</v>
      </c>
      <c r="E80" s="4">
        <f t="shared" si="1"/>
        <v>4379651.0882292343</v>
      </c>
    </row>
    <row r="81" spans="1:5" x14ac:dyDescent="0.45">
      <c r="A81" s="3">
        <v>42156</v>
      </c>
      <c r="C81" s="4">
        <f t="shared" si="2"/>
        <v>4355733.3865535362</v>
      </c>
      <c r="D81" s="4">
        <f t="shared" si="0"/>
        <v>4105830.3871314777</v>
      </c>
      <c r="E81" s="4">
        <f t="shared" si="1"/>
        <v>4605636.3859755946</v>
      </c>
    </row>
    <row r="82" spans="1:5" x14ac:dyDescent="0.45">
      <c r="A82" s="3">
        <v>42186</v>
      </c>
      <c r="C82" s="4">
        <f t="shared" si="2"/>
        <v>4540294.5274652867</v>
      </c>
      <c r="D82" s="4">
        <f t="shared" si="0"/>
        <v>4286519.0215908252</v>
      </c>
      <c r="E82" s="4">
        <f t="shared" si="1"/>
        <v>4794070.0333397482</v>
      </c>
    </row>
    <row r="83" spans="1:5" x14ac:dyDescent="0.45">
      <c r="A83" s="3">
        <v>42217</v>
      </c>
      <c r="C83" s="4">
        <f t="shared" si="2"/>
        <v>4536302.592918301</v>
      </c>
      <c r="D83" s="4">
        <f t="shared" si="0"/>
        <v>4278684.903490141</v>
      </c>
      <c r="E83" s="4">
        <f t="shared" si="1"/>
        <v>4793920.282346461</v>
      </c>
    </row>
    <row r="84" spans="1:5" x14ac:dyDescent="0.45">
      <c r="A84" s="3">
        <v>42248</v>
      </c>
      <c r="C84" s="4">
        <f t="shared" si="2"/>
        <v>4126862.8508015722</v>
      </c>
      <c r="D84" s="4">
        <f t="shared" si="0"/>
        <v>3865431.8629269381</v>
      </c>
      <c r="E84" s="4">
        <f t="shared" si="1"/>
        <v>4388293.8386762068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zoomScale="68" workbookViewId="0">
      <selection activeCell="E3" sqref="E3"/>
    </sheetView>
  </sheetViews>
  <sheetFormatPr defaultRowHeight="14.5" x14ac:dyDescent="0.35"/>
  <cols>
    <col min="1" max="1" width="10" bestFit="1" customWidth="1"/>
    <col min="2" max="2" width="8.81640625" bestFit="1" customWidth="1"/>
    <col min="3" max="3" width="17" bestFit="1" customWidth="1"/>
    <col min="4" max="4" width="19.453125" bestFit="1" customWidth="1"/>
    <col min="5" max="5" width="22" bestFit="1" customWidth="1"/>
    <col min="6" max="6" width="13.6328125" bestFit="1" customWidth="1"/>
    <col min="7" max="7" width="21.90625" bestFit="1" customWidth="1"/>
    <col min="8" max="8" width="22.7265625" bestFit="1" customWidth="1"/>
    <col min="9" max="9" width="10.90625" bestFit="1" customWidth="1"/>
    <col min="11" max="11" width="22.6328125" bestFit="1" customWidth="1"/>
    <col min="12" max="12" width="41.81640625" bestFit="1" customWidth="1"/>
    <col min="15" max="15" width="16.08984375" bestFit="1" customWidth="1"/>
  </cols>
  <sheetData>
    <row r="1" spans="1:16" ht="15.5" x14ac:dyDescent="0.35">
      <c r="A1" s="20" t="s">
        <v>2</v>
      </c>
      <c r="B1" s="20" t="s">
        <v>11</v>
      </c>
      <c r="C1" s="20" t="s">
        <v>0</v>
      </c>
      <c r="D1" s="30" t="s">
        <v>12</v>
      </c>
      <c r="E1" s="30" t="s">
        <v>13</v>
      </c>
      <c r="F1" s="21" t="s">
        <v>14</v>
      </c>
      <c r="G1" s="21" t="s">
        <v>15</v>
      </c>
      <c r="H1" s="21" t="s">
        <v>16</v>
      </c>
    </row>
    <row r="2" spans="1:16" x14ac:dyDescent="0.35">
      <c r="A2" s="22">
        <v>39814</v>
      </c>
      <c r="B2" s="23">
        <v>1</v>
      </c>
      <c r="C2" s="32">
        <v>2644539</v>
      </c>
      <c r="D2" s="31">
        <f>FORECAST(B2,$C$2:$C$58,$B$2:$B$58)</f>
        <v>2965435.1191772539</v>
      </c>
      <c r="E2" s="31">
        <f>$L$19*B2+$L$18</f>
        <v>2965435.1191772535</v>
      </c>
      <c r="F2" s="25">
        <f>C2-E2</f>
        <v>-320896.11917725345</v>
      </c>
      <c r="G2" s="25">
        <f>ABS(F2)</f>
        <v>320896.11917725345</v>
      </c>
      <c r="H2" s="25">
        <f>G2^2</f>
        <v>102974319303.02205</v>
      </c>
      <c r="I2" s="14"/>
      <c r="K2" t="s">
        <v>17</v>
      </c>
    </row>
    <row r="3" spans="1:16" ht="15" thickBot="1" x14ac:dyDescent="0.4">
      <c r="A3" s="26">
        <v>39845</v>
      </c>
      <c r="B3" s="23">
        <v>2</v>
      </c>
      <c r="C3" s="33">
        <v>2359800</v>
      </c>
      <c r="D3" s="31">
        <f t="shared" ref="D3:D66" si="0">FORECAST(B3,$C$2:$C$58,$B$2:$B$58)</f>
        <v>2982129.3035174147</v>
      </c>
      <c r="E3" s="31">
        <f t="shared" ref="E3:E66" si="1">$L$19*B3+$L$18</f>
        <v>2982129.3035174143</v>
      </c>
      <c r="F3" s="25">
        <f t="shared" ref="F3:F58" si="2">C3-E3</f>
        <v>-622329.30351741426</v>
      </c>
      <c r="G3" s="25">
        <f t="shared" ref="G3:G58" si="3">ABS(F3)</f>
        <v>622329.30351741426</v>
      </c>
      <c r="H3" s="25">
        <f t="shared" ref="H3:H58" si="4">G3^2</f>
        <v>387293762016.46991</v>
      </c>
    </row>
    <row r="4" spans="1:16" x14ac:dyDescent="0.35">
      <c r="A4" s="22">
        <v>39873</v>
      </c>
      <c r="B4" s="23">
        <v>3</v>
      </c>
      <c r="C4" s="32">
        <v>2925918</v>
      </c>
      <c r="D4" s="31">
        <f t="shared" si="0"/>
        <v>2998823.4878575755</v>
      </c>
      <c r="E4" s="31">
        <f t="shared" si="1"/>
        <v>2998823.4878575751</v>
      </c>
      <c r="F4" s="25">
        <f t="shared" si="2"/>
        <v>-72905.487857575063</v>
      </c>
      <c r="G4" s="25">
        <f t="shared" si="3"/>
        <v>72905.487857575063</v>
      </c>
      <c r="H4" s="25">
        <f t="shared" si="4"/>
        <v>5315210159.7510252</v>
      </c>
      <c r="K4" s="13" t="s">
        <v>18</v>
      </c>
      <c r="L4" s="13"/>
    </row>
    <row r="5" spans="1:16" x14ac:dyDescent="0.35">
      <c r="A5" s="26">
        <v>39904</v>
      </c>
      <c r="B5" s="23">
        <v>4</v>
      </c>
      <c r="C5" s="33">
        <v>3024973</v>
      </c>
      <c r="D5" s="31">
        <f t="shared" si="0"/>
        <v>3015517.6721977359</v>
      </c>
      <c r="E5" s="31">
        <f t="shared" si="1"/>
        <v>3015517.6721977359</v>
      </c>
      <c r="F5" s="25">
        <f t="shared" si="2"/>
        <v>9455.3278022641316</v>
      </c>
      <c r="G5" s="25">
        <f t="shared" si="3"/>
        <v>9455.3278022641316</v>
      </c>
      <c r="H5" s="25">
        <f t="shared" si="4"/>
        <v>89403223.84826906</v>
      </c>
      <c r="K5" t="s">
        <v>19</v>
      </c>
      <c r="L5">
        <v>0.60349070194319987</v>
      </c>
    </row>
    <row r="6" spans="1:16" x14ac:dyDescent="0.35">
      <c r="A6" s="22">
        <v>39934</v>
      </c>
      <c r="B6" s="23">
        <v>5</v>
      </c>
      <c r="C6" s="32">
        <v>3177100</v>
      </c>
      <c r="D6" s="31">
        <f t="shared" si="0"/>
        <v>3032211.8565378967</v>
      </c>
      <c r="E6" s="31">
        <f t="shared" si="1"/>
        <v>3032211.8565378962</v>
      </c>
      <c r="F6" s="25">
        <f t="shared" si="2"/>
        <v>144888.14346210379</v>
      </c>
      <c r="G6" s="25">
        <f t="shared" si="3"/>
        <v>144888.14346210379</v>
      </c>
      <c r="H6" s="25">
        <f t="shared" si="4"/>
        <v>20992574115.895168</v>
      </c>
      <c r="K6" t="s">
        <v>20</v>
      </c>
      <c r="L6">
        <v>0.36420102733189613</v>
      </c>
    </row>
    <row r="7" spans="1:16" x14ac:dyDescent="0.35">
      <c r="A7" s="26">
        <v>39965</v>
      </c>
      <c r="B7" s="23">
        <v>6</v>
      </c>
      <c r="C7" s="33">
        <v>3419595</v>
      </c>
      <c r="D7" s="31">
        <f t="shared" si="0"/>
        <v>3048906.0408780575</v>
      </c>
      <c r="E7" s="31">
        <f t="shared" si="1"/>
        <v>3048906.040878057</v>
      </c>
      <c r="F7" s="25">
        <f t="shared" si="2"/>
        <v>370688.95912194299</v>
      </c>
      <c r="G7" s="25">
        <f t="shared" si="3"/>
        <v>370688.95912194299</v>
      </c>
      <c r="H7" s="25">
        <f t="shared" si="4"/>
        <v>137410304414.90952</v>
      </c>
      <c r="K7" t="s">
        <v>21</v>
      </c>
      <c r="L7">
        <v>0.35264104601065788</v>
      </c>
    </row>
    <row r="8" spans="1:16" x14ac:dyDescent="0.35">
      <c r="A8" s="22">
        <v>39995</v>
      </c>
      <c r="B8" s="23">
        <v>7</v>
      </c>
      <c r="C8" s="32">
        <v>3649702</v>
      </c>
      <c r="D8" s="31">
        <f t="shared" si="0"/>
        <v>3065600.2252182183</v>
      </c>
      <c r="E8" s="31">
        <f t="shared" si="1"/>
        <v>3065600.2252182178</v>
      </c>
      <c r="F8" s="25">
        <f t="shared" si="2"/>
        <v>584101.77478178218</v>
      </c>
      <c r="G8" s="25">
        <f t="shared" si="3"/>
        <v>584101.77478178218</v>
      </c>
      <c r="H8" s="25">
        <f t="shared" si="4"/>
        <v>341174883303.22778</v>
      </c>
      <c r="K8" t="s">
        <v>22</v>
      </c>
      <c r="L8">
        <v>369426.4637455605</v>
      </c>
    </row>
    <row r="9" spans="1:16" ht="15" thickBot="1" x14ac:dyDescent="0.4">
      <c r="A9" s="26">
        <v>40026</v>
      </c>
      <c r="B9" s="23">
        <v>8</v>
      </c>
      <c r="C9" s="33">
        <v>3650668</v>
      </c>
      <c r="D9" s="31">
        <f t="shared" si="0"/>
        <v>3082294.4095583791</v>
      </c>
      <c r="E9" s="31">
        <f t="shared" si="1"/>
        <v>3082294.4095583786</v>
      </c>
      <c r="F9" s="25">
        <f t="shared" si="2"/>
        <v>568373.59044162137</v>
      </c>
      <c r="G9" s="25">
        <f t="shared" si="3"/>
        <v>568373.59044162137</v>
      </c>
      <c r="H9" s="25">
        <f t="shared" si="4"/>
        <v>323048538311.49994</v>
      </c>
      <c r="K9" s="11" t="s">
        <v>23</v>
      </c>
      <c r="L9" s="11">
        <v>57</v>
      </c>
    </row>
    <row r="10" spans="1:16" x14ac:dyDescent="0.35">
      <c r="A10" s="22">
        <v>40057</v>
      </c>
      <c r="B10" s="23">
        <v>9</v>
      </c>
      <c r="C10" s="32">
        <v>3191526</v>
      </c>
      <c r="D10" s="31">
        <f t="shared" si="0"/>
        <v>3098988.5938985399</v>
      </c>
      <c r="E10" s="31">
        <f t="shared" si="1"/>
        <v>3098988.5938985394</v>
      </c>
      <c r="F10" s="25">
        <f t="shared" si="2"/>
        <v>92537.406101460569</v>
      </c>
      <c r="G10" s="25">
        <f t="shared" si="3"/>
        <v>92537.406101460569</v>
      </c>
      <c r="H10" s="25">
        <f t="shared" si="4"/>
        <v>8563171527.9866314</v>
      </c>
    </row>
    <row r="11" spans="1:16" ht="15" thickBot="1" x14ac:dyDescent="0.4">
      <c r="A11" s="26">
        <v>40087</v>
      </c>
      <c r="B11" s="23">
        <v>10</v>
      </c>
      <c r="C11" s="33">
        <v>3249428</v>
      </c>
      <c r="D11" s="31">
        <f t="shared" si="0"/>
        <v>3115682.7782387007</v>
      </c>
      <c r="E11" s="31">
        <f t="shared" si="1"/>
        <v>3115682.7782387002</v>
      </c>
      <c r="F11" s="25">
        <f t="shared" si="2"/>
        <v>133745.22176129976</v>
      </c>
      <c r="G11" s="25">
        <f t="shared" si="3"/>
        <v>133745.22176129976</v>
      </c>
      <c r="H11" s="25">
        <f t="shared" si="4"/>
        <v>17887784343.979252</v>
      </c>
      <c r="K11" t="s">
        <v>24</v>
      </c>
    </row>
    <row r="12" spans="1:16" x14ac:dyDescent="0.35">
      <c r="A12" s="22">
        <v>40118</v>
      </c>
      <c r="B12" s="23">
        <v>11</v>
      </c>
      <c r="C12" s="32">
        <v>2971484</v>
      </c>
      <c r="D12" s="31">
        <f t="shared" si="0"/>
        <v>3132376.9625788615</v>
      </c>
      <c r="E12" s="31">
        <f t="shared" si="1"/>
        <v>3132376.962578861</v>
      </c>
      <c r="F12" s="25">
        <f t="shared" si="2"/>
        <v>-160892.96257886104</v>
      </c>
      <c r="G12" s="25">
        <f t="shared" si="3"/>
        <v>160892.96257886104</v>
      </c>
      <c r="H12" s="25">
        <f t="shared" si="4"/>
        <v>25886545407.402779</v>
      </c>
      <c r="K12" s="12"/>
      <c r="L12" s="12" t="s">
        <v>29</v>
      </c>
      <c r="M12" s="12" t="s">
        <v>30</v>
      </c>
      <c r="N12" s="12" t="s">
        <v>31</v>
      </c>
      <c r="O12" s="12" t="s">
        <v>32</v>
      </c>
      <c r="P12" s="12" t="s">
        <v>33</v>
      </c>
    </row>
    <row r="13" spans="1:16" x14ac:dyDescent="0.35">
      <c r="A13" s="26">
        <v>40148</v>
      </c>
      <c r="B13" s="23">
        <v>12</v>
      </c>
      <c r="C13" s="33">
        <v>3074209</v>
      </c>
      <c r="D13" s="31">
        <f t="shared" si="0"/>
        <v>3149071.1469190218</v>
      </c>
      <c r="E13" s="31">
        <f t="shared" si="1"/>
        <v>3149071.1469190218</v>
      </c>
      <c r="F13" s="25">
        <f t="shared" si="2"/>
        <v>-74862.146919021849</v>
      </c>
      <c r="G13" s="25">
        <f t="shared" si="3"/>
        <v>74862.146919021849</v>
      </c>
      <c r="H13" s="25">
        <f t="shared" si="4"/>
        <v>5604341041.3252125</v>
      </c>
      <c r="K13" t="s">
        <v>25</v>
      </c>
      <c r="L13">
        <v>1</v>
      </c>
      <c r="M13">
        <v>4299718660204.2646</v>
      </c>
      <c r="N13">
        <v>4299718660204.2646</v>
      </c>
      <c r="O13">
        <v>31.505330087582237</v>
      </c>
      <c r="P13">
        <v>6.7293019440954709E-7</v>
      </c>
    </row>
    <row r="14" spans="1:16" x14ac:dyDescent="0.35">
      <c r="A14" s="22">
        <v>40179</v>
      </c>
      <c r="B14" s="23">
        <v>13</v>
      </c>
      <c r="C14" s="32">
        <v>2785466</v>
      </c>
      <c r="D14" s="31">
        <f t="shared" si="0"/>
        <v>3165765.3312591827</v>
      </c>
      <c r="E14" s="31">
        <f t="shared" si="1"/>
        <v>3165765.3312591827</v>
      </c>
      <c r="F14" s="25">
        <f t="shared" si="2"/>
        <v>-380299.33125918265</v>
      </c>
      <c r="G14" s="25">
        <f t="shared" si="3"/>
        <v>380299.33125918265</v>
      </c>
      <c r="H14" s="25">
        <f t="shared" si="4"/>
        <v>144627581356.18155</v>
      </c>
      <c r="K14" t="s">
        <v>26</v>
      </c>
      <c r="L14">
        <v>55</v>
      </c>
      <c r="M14">
        <v>7506175166355.2471</v>
      </c>
      <c r="N14">
        <v>136475912115.54994</v>
      </c>
    </row>
    <row r="15" spans="1:16" ht="15" thickBot="1" x14ac:dyDescent="0.4">
      <c r="A15" s="26">
        <v>40210</v>
      </c>
      <c r="B15" s="23">
        <v>14</v>
      </c>
      <c r="C15" s="33">
        <v>2515361</v>
      </c>
      <c r="D15" s="31">
        <f t="shared" si="0"/>
        <v>3182459.5155993435</v>
      </c>
      <c r="E15" s="31">
        <f t="shared" si="1"/>
        <v>3182459.515599343</v>
      </c>
      <c r="F15" s="25">
        <f t="shared" si="2"/>
        <v>-667098.51559934299</v>
      </c>
      <c r="G15" s="25">
        <f t="shared" si="3"/>
        <v>667098.51559934299</v>
      </c>
      <c r="H15" s="25">
        <f t="shared" si="4"/>
        <v>445020429514.84686</v>
      </c>
      <c r="K15" s="11" t="s">
        <v>27</v>
      </c>
      <c r="L15" s="11">
        <v>56</v>
      </c>
      <c r="M15" s="11">
        <v>11805893826559.512</v>
      </c>
      <c r="N15" s="11"/>
      <c r="O15" s="11"/>
      <c r="P15" s="11"/>
    </row>
    <row r="16" spans="1:16" ht="15" thickBot="1" x14ac:dyDescent="0.4">
      <c r="A16" s="22">
        <v>40238</v>
      </c>
      <c r="B16" s="23">
        <v>15</v>
      </c>
      <c r="C16" s="32">
        <v>3105958</v>
      </c>
      <c r="D16" s="31">
        <f t="shared" si="0"/>
        <v>3199153.6999395043</v>
      </c>
      <c r="E16" s="31">
        <f t="shared" si="1"/>
        <v>3199153.6999395038</v>
      </c>
      <c r="F16" s="25">
        <f t="shared" si="2"/>
        <v>-93195.6999395038</v>
      </c>
      <c r="G16" s="25">
        <f t="shared" si="3"/>
        <v>93195.6999395038</v>
      </c>
      <c r="H16" s="25">
        <f t="shared" si="4"/>
        <v>8685438487.2140293</v>
      </c>
    </row>
    <row r="17" spans="1:19" x14ac:dyDescent="0.35">
      <c r="A17" s="26">
        <v>40269</v>
      </c>
      <c r="B17" s="23">
        <v>16</v>
      </c>
      <c r="C17" s="33">
        <v>3139059</v>
      </c>
      <c r="D17" s="31">
        <f t="shared" si="0"/>
        <v>3215847.8842796651</v>
      </c>
      <c r="E17" s="31">
        <f t="shared" si="1"/>
        <v>3215847.8842796646</v>
      </c>
      <c r="F17" s="25">
        <f t="shared" si="2"/>
        <v>-76788.884279664606</v>
      </c>
      <c r="G17" s="25">
        <f t="shared" si="3"/>
        <v>76788.884279664606</v>
      </c>
      <c r="H17" s="25">
        <f t="shared" si="4"/>
        <v>5896532748.9157219</v>
      </c>
      <c r="K17" s="12"/>
      <c r="L17" s="12" t="s">
        <v>34</v>
      </c>
      <c r="M17" s="12" t="s">
        <v>22</v>
      </c>
      <c r="N17" s="12" t="s">
        <v>35</v>
      </c>
      <c r="O17" s="12" t="s">
        <v>36</v>
      </c>
      <c r="P17" s="12" t="s">
        <v>37</v>
      </c>
      <c r="Q17" s="12" t="s">
        <v>38</v>
      </c>
      <c r="R17" s="12" t="s">
        <v>39</v>
      </c>
      <c r="S17" s="12" t="s">
        <v>40</v>
      </c>
    </row>
    <row r="18" spans="1:19" x14ac:dyDescent="0.35">
      <c r="A18" s="22">
        <v>40299</v>
      </c>
      <c r="B18" s="23">
        <v>17</v>
      </c>
      <c r="C18" s="32">
        <v>3380355</v>
      </c>
      <c r="D18" s="31">
        <f t="shared" si="0"/>
        <v>3232542.0686198259</v>
      </c>
      <c r="E18" s="31">
        <f t="shared" si="1"/>
        <v>3232542.0686198254</v>
      </c>
      <c r="F18" s="25">
        <f t="shared" si="2"/>
        <v>147812.93138017459</v>
      </c>
      <c r="G18" s="25">
        <f t="shared" si="3"/>
        <v>147812.93138017459</v>
      </c>
      <c r="H18" s="25">
        <f t="shared" si="4"/>
        <v>21848662683.200203</v>
      </c>
      <c r="K18" t="s">
        <v>28</v>
      </c>
      <c r="L18">
        <v>2948740.9348370926</v>
      </c>
      <c r="M18">
        <v>99165.471107412406</v>
      </c>
      <c r="N18">
        <v>29.735561197940807</v>
      </c>
      <c r="O18">
        <v>1.4174138465925139E-35</v>
      </c>
      <c r="P18">
        <v>2750008.8897818723</v>
      </c>
      <c r="Q18">
        <v>3147472.979892313</v>
      </c>
      <c r="R18">
        <v>2750008.8897818723</v>
      </c>
      <c r="S18">
        <v>3147472.979892313</v>
      </c>
    </row>
    <row r="19" spans="1:19" ht="15" thickBot="1" x14ac:dyDescent="0.4">
      <c r="A19" s="26">
        <v>40330</v>
      </c>
      <c r="B19" s="23">
        <v>18</v>
      </c>
      <c r="C19" s="33">
        <v>3612886</v>
      </c>
      <c r="D19" s="31">
        <f t="shared" si="0"/>
        <v>3249236.2529599867</v>
      </c>
      <c r="E19" s="31">
        <f t="shared" si="1"/>
        <v>3249236.2529599862</v>
      </c>
      <c r="F19" s="25">
        <f t="shared" si="2"/>
        <v>363649.74704001378</v>
      </c>
      <c r="G19" s="25">
        <f t="shared" si="3"/>
        <v>363649.74704001378</v>
      </c>
      <c r="H19" s="25">
        <f t="shared" si="4"/>
        <v>132241138522.26601</v>
      </c>
      <c r="K19" s="11" t="s">
        <v>11</v>
      </c>
      <c r="L19" s="11">
        <v>16694.184340160755</v>
      </c>
      <c r="M19" s="11">
        <v>2974.2206709757952</v>
      </c>
      <c r="N19" s="11">
        <v>5.6129609020179574</v>
      </c>
      <c r="O19" s="11">
        <v>6.7293019440954709E-7</v>
      </c>
      <c r="P19" s="11">
        <v>10733.71292014097</v>
      </c>
      <c r="Q19" s="11">
        <v>22654.65576018054</v>
      </c>
      <c r="R19" s="11">
        <v>10733.71292014097</v>
      </c>
      <c r="S19" s="11">
        <v>22654.65576018054</v>
      </c>
    </row>
    <row r="20" spans="1:19" x14ac:dyDescent="0.35">
      <c r="A20" s="22">
        <v>40360</v>
      </c>
      <c r="B20" s="23">
        <v>19</v>
      </c>
      <c r="C20" s="32">
        <v>3765824</v>
      </c>
      <c r="D20" s="31">
        <f t="shared" si="0"/>
        <v>3265930.4373001475</v>
      </c>
      <c r="E20" s="31">
        <f t="shared" si="1"/>
        <v>3265930.437300147</v>
      </c>
      <c r="F20" s="25">
        <f t="shared" si="2"/>
        <v>499893.56269985298</v>
      </c>
      <c r="G20" s="25">
        <f t="shared" si="3"/>
        <v>499893.56269985298</v>
      </c>
      <c r="H20" s="25">
        <f t="shared" si="4"/>
        <v>249893574028.75183</v>
      </c>
    </row>
    <row r="21" spans="1:19" ht="15.5" x14ac:dyDescent="0.35">
      <c r="A21" s="26">
        <v>40391</v>
      </c>
      <c r="B21" s="23">
        <v>20</v>
      </c>
      <c r="C21" s="33">
        <v>3771842</v>
      </c>
      <c r="D21" s="31">
        <f t="shared" si="0"/>
        <v>3282624.6216403078</v>
      </c>
      <c r="E21" s="31">
        <f t="shared" si="1"/>
        <v>3282624.6216403078</v>
      </c>
      <c r="F21" s="25">
        <f t="shared" si="2"/>
        <v>489217.37835969217</v>
      </c>
      <c r="G21" s="25">
        <f t="shared" si="3"/>
        <v>489217.37835969217</v>
      </c>
      <c r="H21" s="25">
        <f t="shared" si="4"/>
        <v>239333643289.13022</v>
      </c>
      <c r="K21" s="17" t="s">
        <v>45</v>
      </c>
      <c r="L21" s="16" t="s">
        <v>46</v>
      </c>
      <c r="M21" s="15" t="s">
        <v>41</v>
      </c>
      <c r="N21" s="15" t="s">
        <v>43</v>
      </c>
      <c r="O21" s="15" t="s">
        <v>42</v>
      </c>
      <c r="P21" s="15" t="s">
        <v>44</v>
      </c>
    </row>
    <row r="22" spans="1:19" ht="15.5" x14ac:dyDescent="0.35">
      <c r="A22" s="22">
        <v>40422</v>
      </c>
      <c r="B22" s="23">
        <v>21</v>
      </c>
      <c r="C22" s="32">
        <v>3356365</v>
      </c>
      <c r="D22" s="31">
        <f t="shared" si="0"/>
        <v>3299318.8059804686</v>
      </c>
      <c r="E22" s="31">
        <f t="shared" si="1"/>
        <v>3299318.8059804686</v>
      </c>
      <c r="F22" s="25">
        <f t="shared" si="2"/>
        <v>57046.194019531365</v>
      </c>
      <c r="G22" s="25">
        <f t="shared" si="3"/>
        <v>57046.194019531365</v>
      </c>
      <c r="H22" s="25">
        <f t="shared" si="4"/>
        <v>3254268252.1140161</v>
      </c>
      <c r="K22" s="18" t="s">
        <v>47</v>
      </c>
      <c r="L22" s="16" t="s">
        <v>48</v>
      </c>
      <c r="M22" s="14">
        <f>AVERAGE(F2:F58)</f>
        <v>-1.5522042910257974E-10</v>
      </c>
      <c r="N22" s="14">
        <f>AVERAGE(G2:G58)</f>
        <v>297371.93508878065</v>
      </c>
      <c r="O22" s="14">
        <f>AVERAGE(H2:H58)</f>
        <v>131687283620.26747</v>
      </c>
      <c r="P22">
        <f>SQRT(O22)</f>
        <v>362887.42554719013</v>
      </c>
    </row>
    <row r="23" spans="1:19" ht="15.5" x14ac:dyDescent="0.35">
      <c r="A23" s="26">
        <v>40452</v>
      </c>
      <c r="B23" s="23">
        <v>22</v>
      </c>
      <c r="C23" s="33">
        <v>3490100</v>
      </c>
      <c r="D23" s="31">
        <f t="shared" si="0"/>
        <v>3316012.9903206294</v>
      </c>
      <c r="E23" s="31">
        <f t="shared" si="1"/>
        <v>3316012.9903206294</v>
      </c>
      <c r="F23" s="25">
        <f t="shared" si="2"/>
        <v>174087.00967937056</v>
      </c>
      <c r="G23" s="25">
        <f t="shared" si="3"/>
        <v>174087.00967937056</v>
      </c>
      <c r="H23" s="25">
        <f t="shared" si="4"/>
        <v>30306286939.105259</v>
      </c>
      <c r="K23" s="17" t="s">
        <v>49</v>
      </c>
      <c r="L23" s="16" t="s">
        <v>50</v>
      </c>
    </row>
    <row r="24" spans="1:19" ht="15.5" x14ac:dyDescent="0.35">
      <c r="A24" s="22">
        <v>40483</v>
      </c>
      <c r="B24" s="23">
        <v>23</v>
      </c>
      <c r="C24" s="32">
        <v>3163659</v>
      </c>
      <c r="D24" s="31">
        <f t="shared" si="0"/>
        <v>3332707.1746607902</v>
      </c>
      <c r="E24" s="31">
        <f t="shared" si="1"/>
        <v>3332707.1746607898</v>
      </c>
      <c r="F24" s="25">
        <f t="shared" si="2"/>
        <v>-169048.17466078978</v>
      </c>
      <c r="G24" s="25">
        <f t="shared" si="3"/>
        <v>169048.17466078978</v>
      </c>
      <c r="H24" s="25">
        <f t="shared" si="4"/>
        <v>28577285356.14489</v>
      </c>
      <c r="K24" s="17" t="s">
        <v>51</v>
      </c>
      <c r="L24" s="16" t="s">
        <v>52</v>
      </c>
    </row>
    <row r="25" spans="1:19" x14ac:dyDescent="0.35">
      <c r="A25" s="26">
        <v>40513</v>
      </c>
      <c r="B25" s="23">
        <v>24</v>
      </c>
      <c r="C25" s="33">
        <v>3167124</v>
      </c>
      <c r="D25" s="31">
        <f t="shared" si="0"/>
        <v>3349401.3590009511</v>
      </c>
      <c r="E25" s="31">
        <f t="shared" si="1"/>
        <v>3349401.3590009506</v>
      </c>
      <c r="F25" s="25">
        <f t="shared" si="2"/>
        <v>-182277.35900095059</v>
      </c>
      <c r="G25" s="25">
        <f t="shared" si="3"/>
        <v>182277.35900095059</v>
      </c>
      <c r="H25" s="25">
        <f t="shared" si="4"/>
        <v>33225035604.361423</v>
      </c>
    </row>
    <row r="26" spans="1:19" x14ac:dyDescent="0.35">
      <c r="A26" s="22">
        <v>40544</v>
      </c>
      <c r="B26" s="23">
        <v>25</v>
      </c>
      <c r="C26" s="32">
        <v>2883810</v>
      </c>
      <c r="D26" s="31">
        <f t="shared" si="0"/>
        <v>3366095.5433411119</v>
      </c>
      <c r="E26" s="31">
        <f t="shared" si="1"/>
        <v>3366095.5433411114</v>
      </c>
      <c r="F26" s="25">
        <f t="shared" si="2"/>
        <v>-482285.54334111139</v>
      </c>
      <c r="G26" s="25">
        <f t="shared" si="3"/>
        <v>482285.54334111139</v>
      </c>
      <c r="H26" s="25">
        <f t="shared" si="4"/>
        <v>232599345315.83102</v>
      </c>
    </row>
    <row r="27" spans="1:19" x14ac:dyDescent="0.35">
      <c r="A27" s="26">
        <v>40575</v>
      </c>
      <c r="B27" s="23">
        <v>26</v>
      </c>
      <c r="C27" s="33">
        <v>2610667</v>
      </c>
      <c r="D27" s="31">
        <f t="shared" si="0"/>
        <v>3382789.7276812727</v>
      </c>
      <c r="E27" s="31">
        <f t="shared" si="1"/>
        <v>3382789.7276812722</v>
      </c>
      <c r="F27" s="25">
        <f t="shared" si="2"/>
        <v>-772122.7276812722</v>
      </c>
      <c r="G27" s="25">
        <f t="shared" si="3"/>
        <v>772122.7276812722</v>
      </c>
      <c r="H27" s="25">
        <f t="shared" si="4"/>
        <v>596173506601.96802</v>
      </c>
    </row>
    <row r="28" spans="1:19" x14ac:dyDescent="0.35">
      <c r="A28" s="22">
        <v>40603</v>
      </c>
      <c r="B28" s="23">
        <v>27</v>
      </c>
      <c r="C28" s="32">
        <v>3129205</v>
      </c>
      <c r="D28" s="31">
        <f t="shared" si="0"/>
        <v>3399483.912021433</v>
      </c>
      <c r="E28" s="31">
        <f t="shared" si="1"/>
        <v>3399483.912021433</v>
      </c>
      <c r="F28" s="25">
        <f t="shared" si="2"/>
        <v>-270278.912021433</v>
      </c>
      <c r="G28" s="25">
        <f t="shared" si="3"/>
        <v>270278.912021433</v>
      </c>
      <c r="H28" s="25">
        <f t="shared" si="4"/>
        <v>73050690283.489517</v>
      </c>
    </row>
    <row r="29" spans="1:19" x14ac:dyDescent="0.35">
      <c r="A29" s="26">
        <v>40634</v>
      </c>
      <c r="B29" s="23">
        <v>28</v>
      </c>
      <c r="C29" s="33">
        <v>3200527</v>
      </c>
      <c r="D29" s="31">
        <f t="shared" si="0"/>
        <v>3416178.0963615938</v>
      </c>
      <c r="E29" s="31">
        <f t="shared" si="1"/>
        <v>3416178.0963615938</v>
      </c>
      <c r="F29" s="25">
        <f t="shared" si="2"/>
        <v>-215651.09636159381</v>
      </c>
      <c r="G29" s="25">
        <f t="shared" si="3"/>
        <v>215651.09636159381</v>
      </c>
      <c r="H29" s="25">
        <f t="shared" si="4"/>
        <v>46505395361.95742</v>
      </c>
    </row>
    <row r="30" spans="1:19" x14ac:dyDescent="0.35">
      <c r="A30" s="22">
        <v>40664</v>
      </c>
      <c r="B30" s="23">
        <v>29</v>
      </c>
      <c r="C30" s="32">
        <v>3547804</v>
      </c>
      <c r="D30" s="31">
        <f t="shared" si="0"/>
        <v>3432872.2807017546</v>
      </c>
      <c r="E30" s="31">
        <f t="shared" si="1"/>
        <v>3432872.2807017546</v>
      </c>
      <c r="F30" s="25">
        <f t="shared" si="2"/>
        <v>114931.71929824539</v>
      </c>
      <c r="G30" s="25">
        <f t="shared" si="3"/>
        <v>114931.71929824539</v>
      </c>
      <c r="H30" s="25">
        <f t="shared" si="4"/>
        <v>13209300100.85067</v>
      </c>
    </row>
    <row r="31" spans="1:19" x14ac:dyDescent="0.35">
      <c r="A31" s="26">
        <v>40695</v>
      </c>
      <c r="B31" s="23">
        <v>30</v>
      </c>
      <c r="C31" s="33">
        <v>3766323</v>
      </c>
      <c r="D31" s="31">
        <f t="shared" si="0"/>
        <v>3449566.4650419154</v>
      </c>
      <c r="E31" s="31">
        <f t="shared" si="1"/>
        <v>3449566.4650419154</v>
      </c>
      <c r="F31" s="25">
        <f t="shared" si="2"/>
        <v>316756.53495808458</v>
      </c>
      <c r="G31" s="25">
        <f t="shared" si="3"/>
        <v>316756.53495808458</v>
      </c>
      <c r="H31" s="25">
        <f t="shared" si="4"/>
        <v>100334702438.65225</v>
      </c>
    </row>
    <row r="32" spans="1:19" x14ac:dyDescent="0.35">
      <c r="A32" s="22">
        <v>40725</v>
      </c>
      <c r="B32" s="23">
        <v>31</v>
      </c>
      <c r="C32" s="32">
        <v>3935589</v>
      </c>
      <c r="D32" s="31">
        <f t="shared" si="0"/>
        <v>3466260.6493820762</v>
      </c>
      <c r="E32" s="31">
        <f t="shared" si="1"/>
        <v>3466260.6493820762</v>
      </c>
      <c r="F32" s="25">
        <f t="shared" si="2"/>
        <v>469328.35061792377</v>
      </c>
      <c r="G32" s="25">
        <f t="shared" si="3"/>
        <v>469328.35061792377</v>
      </c>
      <c r="H32" s="25">
        <f t="shared" si="4"/>
        <v>220269100693.74078</v>
      </c>
    </row>
    <row r="33" spans="1:8" x14ac:dyDescent="0.35">
      <c r="A33" s="26">
        <v>40756</v>
      </c>
      <c r="B33" s="23">
        <v>32</v>
      </c>
      <c r="C33" s="33">
        <v>3917884</v>
      </c>
      <c r="D33" s="31">
        <f t="shared" si="0"/>
        <v>3482954.833722237</v>
      </c>
      <c r="E33" s="31">
        <f t="shared" si="1"/>
        <v>3482954.8337222366</v>
      </c>
      <c r="F33" s="25">
        <f t="shared" si="2"/>
        <v>434929.16627776343</v>
      </c>
      <c r="G33" s="25">
        <f t="shared" si="3"/>
        <v>434929.16627776343</v>
      </c>
      <c r="H33" s="25">
        <f t="shared" si="4"/>
        <v>189163379679.0704</v>
      </c>
    </row>
    <row r="34" spans="1:8" x14ac:dyDescent="0.35">
      <c r="A34" s="22">
        <v>40787</v>
      </c>
      <c r="B34" s="23">
        <v>33</v>
      </c>
      <c r="C34" s="32">
        <v>3564970</v>
      </c>
      <c r="D34" s="31">
        <f t="shared" si="0"/>
        <v>3499649.0180623978</v>
      </c>
      <c r="E34" s="31">
        <f t="shared" si="1"/>
        <v>3499649.0180623978</v>
      </c>
      <c r="F34" s="25">
        <f t="shared" si="2"/>
        <v>65320.981937602162</v>
      </c>
      <c r="G34" s="25">
        <f t="shared" si="3"/>
        <v>65320.981937602162</v>
      </c>
      <c r="H34" s="25">
        <f t="shared" si="4"/>
        <v>4266830681.2925482</v>
      </c>
    </row>
    <row r="35" spans="1:8" x14ac:dyDescent="0.35">
      <c r="A35" s="26">
        <v>40817</v>
      </c>
      <c r="B35" s="23">
        <v>34</v>
      </c>
      <c r="C35" s="33">
        <v>3602455</v>
      </c>
      <c r="D35" s="31">
        <f t="shared" si="0"/>
        <v>3516343.2024025582</v>
      </c>
      <c r="E35" s="31">
        <f t="shared" si="1"/>
        <v>3516343.2024025582</v>
      </c>
      <c r="F35" s="25">
        <f t="shared" si="2"/>
        <v>86111.797597441822</v>
      </c>
      <c r="G35" s="25">
        <f t="shared" si="3"/>
        <v>86111.797597441822</v>
      </c>
      <c r="H35" s="25">
        <f t="shared" si="4"/>
        <v>7415241685.4627876</v>
      </c>
    </row>
    <row r="36" spans="1:8" x14ac:dyDescent="0.35">
      <c r="A36" s="22">
        <v>40848</v>
      </c>
      <c r="B36" s="23">
        <v>35</v>
      </c>
      <c r="C36" s="32">
        <v>3326859</v>
      </c>
      <c r="D36" s="31">
        <f t="shared" si="0"/>
        <v>3533037.386742719</v>
      </c>
      <c r="E36" s="31">
        <f t="shared" si="1"/>
        <v>3533037.386742719</v>
      </c>
      <c r="F36" s="25">
        <f t="shared" si="2"/>
        <v>-206178.38674271898</v>
      </c>
      <c r="G36" s="25">
        <f t="shared" si="3"/>
        <v>206178.38674271898</v>
      </c>
      <c r="H36" s="25">
        <f t="shared" si="4"/>
        <v>42509527159.8302</v>
      </c>
    </row>
    <row r="37" spans="1:8" x14ac:dyDescent="0.35">
      <c r="A37" s="26">
        <v>40878</v>
      </c>
      <c r="B37" s="23">
        <v>36</v>
      </c>
      <c r="C37" s="33">
        <v>3441693</v>
      </c>
      <c r="D37" s="31">
        <f t="shared" si="0"/>
        <v>3549731.5710828798</v>
      </c>
      <c r="E37" s="31">
        <f t="shared" si="1"/>
        <v>3549731.5710828798</v>
      </c>
      <c r="F37" s="25">
        <f t="shared" si="2"/>
        <v>-108038.57108287979</v>
      </c>
      <c r="G37" s="25">
        <f t="shared" si="3"/>
        <v>108038.57108287979</v>
      </c>
      <c r="H37" s="25">
        <f t="shared" si="4"/>
        <v>11672332841.630468</v>
      </c>
    </row>
    <row r="38" spans="1:8" x14ac:dyDescent="0.35">
      <c r="A38" s="22">
        <v>40909</v>
      </c>
      <c r="B38" s="23">
        <v>37</v>
      </c>
      <c r="C38" s="32">
        <v>3211600</v>
      </c>
      <c r="D38" s="31">
        <f t="shared" si="0"/>
        <v>3566425.7554230406</v>
      </c>
      <c r="E38" s="31">
        <f t="shared" si="1"/>
        <v>3566425.7554230406</v>
      </c>
      <c r="F38" s="25">
        <f t="shared" si="2"/>
        <v>-354825.75542304059</v>
      </c>
      <c r="G38" s="25">
        <f t="shared" si="3"/>
        <v>354825.75542304059</v>
      </c>
      <c r="H38" s="25">
        <f t="shared" si="4"/>
        <v>125901316711.53142</v>
      </c>
    </row>
    <row r="39" spans="1:8" x14ac:dyDescent="0.35">
      <c r="A39" s="26">
        <v>40940</v>
      </c>
      <c r="B39" s="23">
        <v>38</v>
      </c>
      <c r="C39" s="33">
        <v>2998119</v>
      </c>
      <c r="D39" s="31">
        <f t="shared" si="0"/>
        <v>3583119.9397632014</v>
      </c>
      <c r="E39" s="31">
        <f t="shared" si="1"/>
        <v>3583119.9397632014</v>
      </c>
      <c r="F39" s="25">
        <f t="shared" si="2"/>
        <v>-585000.9397632014</v>
      </c>
      <c r="G39" s="25">
        <f t="shared" si="3"/>
        <v>585000.9397632014</v>
      </c>
      <c r="H39" s="25">
        <f t="shared" si="4"/>
        <v>342226099523.8288</v>
      </c>
    </row>
    <row r="40" spans="1:8" x14ac:dyDescent="0.35">
      <c r="A40" s="22">
        <v>40969</v>
      </c>
      <c r="B40" s="23">
        <v>39</v>
      </c>
      <c r="C40" s="32">
        <v>3472440</v>
      </c>
      <c r="D40" s="31">
        <f t="shared" si="0"/>
        <v>3599814.1241033622</v>
      </c>
      <c r="E40" s="31">
        <f t="shared" si="1"/>
        <v>3599814.1241033622</v>
      </c>
      <c r="F40" s="25">
        <f t="shared" si="2"/>
        <v>-127374.12410336221</v>
      </c>
      <c r="G40" s="25">
        <f t="shared" si="3"/>
        <v>127374.12410336221</v>
      </c>
      <c r="H40" s="25">
        <f t="shared" si="4"/>
        <v>16224167491.098717</v>
      </c>
    </row>
    <row r="41" spans="1:8" x14ac:dyDescent="0.35">
      <c r="A41" s="26">
        <v>41000</v>
      </c>
      <c r="B41" s="23">
        <v>40</v>
      </c>
      <c r="C41" s="33">
        <v>3563007</v>
      </c>
      <c r="D41" s="31">
        <f t="shared" si="0"/>
        <v>3616508.308443523</v>
      </c>
      <c r="E41" s="31">
        <f t="shared" si="1"/>
        <v>3616508.308443523</v>
      </c>
      <c r="F41" s="25">
        <f t="shared" si="2"/>
        <v>-53501.308443523012</v>
      </c>
      <c r="G41" s="25">
        <f t="shared" si="3"/>
        <v>53501.308443523012</v>
      </c>
      <c r="H41" s="25">
        <f t="shared" si="4"/>
        <v>2862390005.1689868</v>
      </c>
    </row>
    <row r="42" spans="1:8" x14ac:dyDescent="0.35">
      <c r="A42" s="22">
        <v>41030</v>
      </c>
      <c r="B42" s="23">
        <v>41</v>
      </c>
      <c r="C42" s="32">
        <v>3820570</v>
      </c>
      <c r="D42" s="31">
        <f t="shared" si="0"/>
        <v>3633202.4927836834</v>
      </c>
      <c r="E42" s="31">
        <f t="shared" si="1"/>
        <v>3633202.4927836834</v>
      </c>
      <c r="F42" s="25">
        <f t="shared" si="2"/>
        <v>187367.50721631665</v>
      </c>
      <c r="G42" s="25">
        <f t="shared" si="3"/>
        <v>187367.50721631665</v>
      </c>
      <c r="H42" s="25">
        <f t="shared" si="4"/>
        <v>35106582760.456474</v>
      </c>
    </row>
    <row r="43" spans="1:8" x14ac:dyDescent="0.35">
      <c r="A43" s="26">
        <v>41061</v>
      </c>
      <c r="B43" s="23">
        <v>42</v>
      </c>
      <c r="C43" s="33">
        <v>4107195</v>
      </c>
      <c r="D43" s="31">
        <f t="shared" si="0"/>
        <v>3649896.6771238446</v>
      </c>
      <c r="E43" s="31">
        <f t="shared" si="1"/>
        <v>3649896.6771238446</v>
      </c>
      <c r="F43" s="25">
        <f t="shared" si="2"/>
        <v>457298.32287615538</v>
      </c>
      <c r="G43" s="25">
        <f t="shared" si="3"/>
        <v>457298.32287615538</v>
      </c>
      <c r="H43" s="25">
        <f t="shared" si="4"/>
        <v>209121756105.34445</v>
      </c>
    </row>
    <row r="44" spans="1:8" x14ac:dyDescent="0.35">
      <c r="A44" s="22">
        <v>41091</v>
      </c>
      <c r="B44" s="23">
        <v>43</v>
      </c>
      <c r="C44" s="32">
        <v>4284443</v>
      </c>
      <c r="D44" s="31">
        <f t="shared" si="0"/>
        <v>3666590.861464005</v>
      </c>
      <c r="E44" s="31">
        <f t="shared" si="1"/>
        <v>3666590.861464005</v>
      </c>
      <c r="F44" s="25">
        <f t="shared" si="2"/>
        <v>617852.13853599504</v>
      </c>
      <c r="G44" s="25">
        <f t="shared" si="3"/>
        <v>617852.13853599504</v>
      </c>
      <c r="H44" s="25">
        <f t="shared" si="4"/>
        <v>381741265093.50238</v>
      </c>
    </row>
    <row r="45" spans="1:8" x14ac:dyDescent="0.35">
      <c r="A45" s="26">
        <v>41122</v>
      </c>
      <c r="B45" s="23">
        <v>44</v>
      </c>
      <c r="C45" s="33">
        <v>4356216</v>
      </c>
      <c r="D45" s="31">
        <f t="shared" si="0"/>
        <v>3683285.0458041658</v>
      </c>
      <c r="E45" s="31">
        <f t="shared" si="1"/>
        <v>3683285.0458041658</v>
      </c>
      <c r="F45" s="25">
        <f t="shared" si="2"/>
        <v>672930.95419583423</v>
      </c>
      <c r="G45" s="25">
        <f t="shared" si="3"/>
        <v>672930.95419583423</v>
      </c>
      <c r="H45" s="25">
        <f t="shared" si="4"/>
        <v>452836069114.91595</v>
      </c>
    </row>
    <row r="46" spans="1:8" x14ac:dyDescent="0.35">
      <c r="A46" s="22">
        <v>41153</v>
      </c>
      <c r="B46" s="23">
        <v>45</v>
      </c>
      <c r="C46" s="32">
        <v>3819379</v>
      </c>
      <c r="D46" s="31">
        <f t="shared" si="0"/>
        <v>3699979.2301443266</v>
      </c>
      <c r="E46" s="31">
        <f t="shared" si="1"/>
        <v>3699979.2301443266</v>
      </c>
      <c r="F46" s="25">
        <f t="shared" si="2"/>
        <v>119399.76985567342</v>
      </c>
      <c r="G46" s="25">
        <f t="shared" si="3"/>
        <v>119399.76985567342</v>
      </c>
      <c r="H46" s="25">
        <f t="shared" si="4"/>
        <v>14256305041.58778</v>
      </c>
    </row>
    <row r="47" spans="1:8" x14ac:dyDescent="0.35">
      <c r="A47" s="26">
        <v>41183</v>
      </c>
      <c r="B47" s="23">
        <v>46</v>
      </c>
      <c r="C47" s="33">
        <v>3844987</v>
      </c>
      <c r="D47" s="31">
        <f t="shared" si="0"/>
        <v>3716673.4144844874</v>
      </c>
      <c r="E47" s="31">
        <f t="shared" si="1"/>
        <v>3716673.4144844874</v>
      </c>
      <c r="F47" s="25">
        <f t="shared" si="2"/>
        <v>128313.58551551262</v>
      </c>
      <c r="G47" s="25">
        <f t="shared" si="3"/>
        <v>128313.58551551262</v>
      </c>
      <c r="H47" s="25">
        <f t="shared" si="4"/>
        <v>16464376227.846769</v>
      </c>
    </row>
    <row r="48" spans="1:8" x14ac:dyDescent="0.35">
      <c r="A48" s="22">
        <v>41214</v>
      </c>
      <c r="B48" s="23">
        <v>47</v>
      </c>
      <c r="C48" s="32">
        <v>3478890</v>
      </c>
      <c r="D48" s="31">
        <f t="shared" si="0"/>
        <v>3733367.5988246482</v>
      </c>
      <c r="E48" s="31">
        <f t="shared" si="1"/>
        <v>3733367.5988246482</v>
      </c>
      <c r="F48" s="25">
        <f t="shared" si="2"/>
        <v>-254477.59882464819</v>
      </c>
      <c r="G48" s="25">
        <f t="shared" si="3"/>
        <v>254477.59882464819</v>
      </c>
      <c r="H48" s="25">
        <f t="shared" si="4"/>
        <v>64758848303.558586</v>
      </c>
    </row>
    <row r="49" spans="1:8" x14ac:dyDescent="0.35">
      <c r="A49" s="26">
        <v>41244</v>
      </c>
      <c r="B49" s="23">
        <v>48</v>
      </c>
      <c r="C49" s="33">
        <v>3443039</v>
      </c>
      <c r="D49" s="31">
        <f t="shared" si="0"/>
        <v>3750061.7831648085</v>
      </c>
      <c r="E49" s="31">
        <f t="shared" si="1"/>
        <v>3750061.783164809</v>
      </c>
      <c r="F49" s="25">
        <f t="shared" si="2"/>
        <v>-307022.78316480899</v>
      </c>
      <c r="G49" s="25">
        <f t="shared" si="3"/>
        <v>307022.78316480899</v>
      </c>
      <c r="H49" s="25">
        <f t="shared" si="4"/>
        <v>94262989382.26532</v>
      </c>
    </row>
    <row r="50" spans="1:8" x14ac:dyDescent="0.35">
      <c r="A50" s="22">
        <v>41275</v>
      </c>
      <c r="B50" s="23">
        <v>49</v>
      </c>
      <c r="C50" s="32">
        <v>3204637</v>
      </c>
      <c r="D50" s="31">
        <f t="shared" si="0"/>
        <v>3766755.9675049698</v>
      </c>
      <c r="E50" s="31">
        <f t="shared" si="1"/>
        <v>3766755.9675049698</v>
      </c>
      <c r="F50" s="25">
        <f t="shared" si="2"/>
        <v>-562118.9675049698</v>
      </c>
      <c r="G50" s="25">
        <f t="shared" si="3"/>
        <v>562118.9675049698</v>
      </c>
      <c r="H50" s="25">
        <f t="shared" si="4"/>
        <v>315977733628.85327</v>
      </c>
    </row>
    <row r="51" spans="1:8" x14ac:dyDescent="0.35">
      <c r="A51" s="26">
        <v>41306</v>
      </c>
      <c r="B51" s="23">
        <v>50</v>
      </c>
      <c r="C51" s="33">
        <v>2966477</v>
      </c>
      <c r="D51" s="31">
        <f t="shared" si="0"/>
        <v>3783450.1518451301</v>
      </c>
      <c r="E51" s="31">
        <f t="shared" si="1"/>
        <v>3783450.1518451301</v>
      </c>
      <c r="F51" s="25">
        <f t="shared" si="2"/>
        <v>-816973.15184513014</v>
      </c>
      <c r="G51" s="25">
        <f t="shared" si="3"/>
        <v>816973.15184513014</v>
      </c>
      <c r="H51" s="25">
        <f t="shared" si="4"/>
        <v>667445130835.76611</v>
      </c>
    </row>
    <row r="52" spans="1:8" x14ac:dyDescent="0.35">
      <c r="A52" s="22">
        <v>41334</v>
      </c>
      <c r="B52" s="23">
        <v>51</v>
      </c>
      <c r="C52" s="32">
        <v>3593364</v>
      </c>
      <c r="D52" s="31">
        <f t="shared" si="0"/>
        <v>3800144.3361852909</v>
      </c>
      <c r="E52" s="31">
        <f t="shared" si="1"/>
        <v>3800144.3361852914</v>
      </c>
      <c r="F52" s="25">
        <f t="shared" si="2"/>
        <v>-206780.33618529141</v>
      </c>
      <c r="G52" s="25">
        <f t="shared" si="3"/>
        <v>206780.33618529141</v>
      </c>
      <c r="H52" s="25">
        <f t="shared" si="4"/>
        <v>42758107432.902138</v>
      </c>
    </row>
    <row r="53" spans="1:8" x14ac:dyDescent="0.35">
      <c r="A53" s="26">
        <v>41365</v>
      </c>
      <c r="B53" s="23">
        <v>52</v>
      </c>
      <c r="C53" s="33">
        <v>3604104</v>
      </c>
      <c r="D53" s="31">
        <f t="shared" si="0"/>
        <v>3816838.5205254517</v>
      </c>
      <c r="E53" s="31">
        <f t="shared" si="1"/>
        <v>3816838.5205254517</v>
      </c>
      <c r="F53" s="25">
        <f t="shared" si="2"/>
        <v>-212734.52052545175</v>
      </c>
      <c r="G53" s="25">
        <f t="shared" si="3"/>
        <v>212734.52052545175</v>
      </c>
      <c r="H53" s="25">
        <f t="shared" si="4"/>
        <v>45255976223.193855</v>
      </c>
    </row>
    <row r="54" spans="1:8" x14ac:dyDescent="0.35">
      <c r="A54" s="22">
        <v>41395</v>
      </c>
      <c r="B54" s="23">
        <v>53</v>
      </c>
      <c r="C54" s="32">
        <v>3933016</v>
      </c>
      <c r="D54" s="31">
        <f t="shared" si="0"/>
        <v>3833532.7048656126</v>
      </c>
      <c r="E54" s="31">
        <f t="shared" si="1"/>
        <v>3833532.7048656126</v>
      </c>
      <c r="F54" s="25">
        <f t="shared" si="2"/>
        <v>99483.295134387445</v>
      </c>
      <c r="G54" s="25">
        <f t="shared" si="3"/>
        <v>99483.295134387445</v>
      </c>
      <c r="H54" s="25">
        <f t="shared" si="4"/>
        <v>9896926010.7956371</v>
      </c>
    </row>
    <row r="55" spans="1:8" x14ac:dyDescent="0.35">
      <c r="A55" s="26">
        <v>41426</v>
      </c>
      <c r="B55" s="23">
        <v>54</v>
      </c>
      <c r="C55" s="33">
        <v>4146797</v>
      </c>
      <c r="D55" s="31">
        <f t="shared" si="0"/>
        <v>3850226.8892057734</v>
      </c>
      <c r="E55" s="31">
        <f t="shared" si="1"/>
        <v>3850226.8892057734</v>
      </c>
      <c r="F55" s="25">
        <f t="shared" si="2"/>
        <v>296570.11079422664</v>
      </c>
      <c r="G55" s="25">
        <f t="shared" si="3"/>
        <v>296570.11079422664</v>
      </c>
      <c r="H55" s="25">
        <f t="shared" si="4"/>
        <v>87953830616.499863</v>
      </c>
    </row>
    <row r="56" spans="1:8" x14ac:dyDescent="0.35">
      <c r="A56" s="22">
        <v>41456</v>
      </c>
      <c r="B56" s="23">
        <v>55</v>
      </c>
      <c r="C56" s="32">
        <v>4176486</v>
      </c>
      <c r="D56" s="31">
        <f t="shared" si="0"/>
        <v>3866921.0735459342</v>
      </c>
      <c r="E56" s="31">
        <f t="shared" si="1"/>
        <v>3866921.0735459342</v>
      </c>
      <c r="F56" s="25">
        <f t="shared" si="2"/>
        <v>309564.92645406583</v>
      </c>
      <c r="G56" s="25">
        <f t="shared" si="3"/>
        <v>309564.92645406583</v>
      </c>
      <c r="H56" s="25">
        <f t="shared" si="4"/>
        <v>95830443690.511185</v>
      </c>
    </row>
    <row r="57" spans="1:8" x14ac:dyDescent="0.35">
      <c r="A57" s="26">
        <v>41487</v>
      </c>
      <c r="B57" s="23">
        <v>56</v>
      </c>
      <c r="C57" s="33">
        <v>4347059</v>
      </c>
      <c r="D57" s="31">
        <f t="shared" si="0"/>
        <v>3883615.257886095</v>
      </c>
      <c r="E57" s="31">
        <f t="shared" si="1"/>
        <v>3883615.257886095</v>
      </c>
      <c r="F57" s="25">
        <f t="shared" si="2"/>
        <v>463443.74211390503</v>
      </c>
      <c r="G57" s="25">
        <f t="shared" si="3"/>
        <v>463443.74211390503</v>
      </c>
      <c r="H57" s="25">
        <f t="shared" si="4"/>
        <v>214780102104.5397</v>
      </c>
    </row>
    <row r="58" spans="1:8" x14ac:dyDescent="0.35">
      <c r="A58" s="22">
        <v>41518</v>
      </c>
      <c r="B58" s="23">
        <v>57</v>
      </c>
      <c r="C58" s="32">
        <v>3781168</v>
      </c>
      <c r="D58" s="31">
        <f t="shared" si="0"/>
        <v>3900309.4422262553</v>
      </c>
      <c r="E58" s="31">
        <f t="shared" si="1"/>
        <v>3900309.4422262558</v>
      </c>
      <c r="F58" s="25">
        <f t="shared" si="2"/>
        <v>-119141.44222625578</v>
      </c>
      <c r="G58" s="25">
        <f t="shared" si="3"/>
        <v>119141.44222625578</v>
      </c>
      <c r="H58" s="25">
        <f t="shared" si="4"/>
        <v>14194683255.752243</v>
      </c>
    </row>
    <row r="59" spans="1:8" x14ac:dyDescent="0.35">
      <c r="A59" s="26">
        <v>41548</v>
      </c>
      <c r="B59" s="23">
        <v>58</v>
      </c>
      <c r="C59" s="28"/>
      <c r="D59" s="31">
        <f t="shared" si="0"/>
        <v>3917003.6265664161</v>
      </c>
      <c r="E59" s="31">
        <f t="shared" si="1"/>
        <v>3917003.6265664166</v>
      </c>
      <c r="F59" s="28"/>
      <c r="G59" s="28"/>
      <c r="H59" s="28"/>
    </row>
    <row r="60" spans="1:8" x14ac:dyDescent="0.35">
      <c r="A60" s="22">
        <v>41579</v>
      </c>
      <c r="B60" s="23">
        <v>59</v>
      </c>
      <c r="C60" s="29"/>
      <c r="D60" s="31">
        <f t="shared" si="0"/>
        <v>3933697.8109065769</v>
      </c>
      <c r="E60" s="31">
        <f t="shared" si="1"/>
        <v>3933697.8109065769</v>
      </c>
      <c r="F60" s="28"/>
      <c r="G60" s="28"/>
      <c r="H60" s="28"/>
    </row>
    <row r="61" spans="1:8" x14ac:dyDescent="0.35">
      <c r="A61" s="26">
        <v>41609</v>
      </c>
      <c r="B61" s="23">
        <v>60</v>
      </c>
      <c r="C61" s="28"/>
      <c r="D61" s="31">
        <f t="shared" si="0"/>
        <v>3950391.9952467377</v>
      </c>
      <c r="E61" s="31">
        <f t="shared" si="1"/>
        <v>3950391.9952467382</v>
      </c>
      <c r="F61" s="28"/>
      <c r="G61" s="28"/>
      <c r="H61" s="28"/>
    </row>
    <row r="62" spans="1:8" x14ac:dyDescent="0.35">
      <c r="A62" s="22">
        <v>41640</v>
      </c>
      <c r="B62" s="23">
        <v>61</v>
      </c>
      <c r="C62" s="29"/>
      <c r="D62" s="31">
        <f t="shared" si="0"/>
        <v>3967086.1795868985</v>
      </c>
      <c r="E62" s="31">
        <f t="shared" si="1"/>
        <v>3967086.1795868985</v>
      </c>
      <c r="F62" s="28"/>
      <c r="G62" s="28"/>
      <c r="H62" s="28"/>
    </row>
    <row r="63" spans="1:8" x14ac:dyDescent="0.35">
      <c r="A63" s="26">
        <v>41671</v>
      </c>
      <c r="B63" s="23">
        <v>62</v>
      </c>
      <c r="C63" s="28"/>
      <c r="D63" s="31">
        <f t="shared" si="0"/>
        <v>3983780.3639270593</v>
      </c>
      <c r="E63" s="31">
        <f t="shared" si="1"/>
        <v>3983780.3639270593</v>
      </c>
      <c r="F63" s="28"/>
      <c r="G63" s="28"/>
      <c r="H63" s="28"/>
    </row>
    <row r="64" spans="1:8" x14ac:dyDescent="0.35">
      <c r="A64" s="22">
        <v>41699</v>
      </c>
      <c r="B64" s="23">
        <v>63</v>
      </c>
      <c r="C64" s="29"/>
      <c r="D64" s="31">
        <f t="shared" si="0"/>
        <v>4000474.5482672201</v>
      </c>
      <c r="E64" s="31">
        <f t="shared" si="1"/>
        <v>4000474.5482672201</v>
      </c>
      <c r="F64" s="28"/>
      <c r="G64" s="28"/>
      <c r="H64" s="28"/>
    </row>
    <row r="65" spans="1:8" x14ac:dyDescent="0.35">
      <c r="A65" s="26">
        <v>41730</v>
      </c>
      <c r="B65" s="23">
        <v>64</v>
      </c>
      <c r="C65" s="28"/>
      <c r="D65" s="31">
        <f t="shared" si="0"/>
        <v>4017168.7326073805</v>
      </c>
      <c r="E65" s="31">
        <f t="shared" si="1"/>
        <v>4017168.732607381</v>
      </c>
      <c r="F65" s="28"/>
      <c r="G65" s="28"/>
      <c r="H65" s="28"/>
    </row>
    <row r="66" spans="1:8" x14ac:dyDescent="0.35">
      <c r="A66" s="22">
        <v>41760</v>
      </c>
      <c r="B66" s="23">
        <v>65</v>
      </c>
      <c r="C66" s="29"/>
      <c r="D66" s="31">
        <f t="shared" si="0"/>
        <v>4033862.9169475418</v>
      </c>
      <c r="E66" s="31">
        <f t="shared" si="1"/>
        <v>4033862.9169475418</v>
      </c>
      <c r="F66" s="28"/>
      <c r="G66" s="28"/>
      <c r="H66" s="28"/>
    </row>
    <row r="67" spans="1:8" x14ac:dyDescent="0.35">
      <c r="A67" s="26">
        <v>41791</v>
      </c>
      <c r="B67" s="23">
        <v>66</v>
      </c>
      <c r="C67" s="28"/>
      <c r="D67" s="31">
        <f t="shared" ref="D67:D82" si="5">FORECAST(B67,$C$2:$C$58,$B$2:$B$58)</f>
        <v>4050557.1012877021</v>
      </c>
      <c r="E67" s="31">
        <f t="shared" ref="E67:E82" si="6">$L$19*B67+$L$18</f>
        <v>4050557.1012877026</v>
      </c>
      <c r="F67" s="28"/>
      <c r="G67" s="28"/>
      <c r="H67" s="28"/>
    </row>
    <row r="68" spans="1:8" x14ac:dyDescent="0.35">
      <c r="A68" s="22">
        <v>41821</v>
      </c>
      <c r="B68" s="23">
        <v>67</v>
      </c>
      <c r="C68" s="29"/>
      <c r="D68" s="31">
        <f t="shared" si="5"/>
        <v>4067251.2856278629</v>
      </c>
      <c r="E68" s="31">
        <f t="shared" si="6"/>
        <v>4067251.2856278634</v>
      </c>
      <c r="F68" s="28"/>
      <c r="G68" s="28"/>
      <c r="H68" s="28"/>
    </row>
    <row r="69" spans="1:8" x14ac:dyDescent="0.35">
      <c r="A69" s="26">
        <v>41852</v>
      </c>
      <c r="B69" s="23">
        <v>68</v>
      </c>
      <c r="C69" s="28"/>
      <c r="D69" s="31">
        <f t="shared" si="5"/>
        <v>4083945.4699680237</v>
      </c>
      <c r="E69" s="31">
        <f t="shared" si="6"/>
        <v>4083945.4699680237</v>
      </c>
      <c r="F69" s="28"/>
      <c r="G69" s="28"/>
      <c r="H69" s="28"/>
    </row>
    <row r="70" spans="1:8" x14ac:dyDescent="0.35">
      <c r="A70" s="22">
        <v>41883</v>
      </c>
      <c r="B70" s="23">
        <v>69</v>
      </c>
      <c r="C70" s="29"/>
      <c r="D70" s="31">
        <f t="shared" si="5"/>
        <v>4100639.6543081845</v>
      </c>
      <c r="E70" s="31">
        <f t="shared" si="6"/>
        <v>4100639.654308185</v>
      </c>
      <c r="F70" s="28"/>
      <c r="G70" s="28"/>
      <c r="H70" s="28"/>
    </row>
    <row r="71" spans="1:8" x14ac:dyDescent="0.35">
      <c r="A71" s="26">
        <v>41913</v>
      </c>
      <c r="B71" s="23">
        <v>70</v>
      </c>
      <c r="C71" s="28"/>
      <c r="D71" s="31">
        <f t="shared" si="5"/>
        <v>4117333.8386483453</v>
      </c>
      <c r="E71" s="31">
        <f t="shared" si="6"/>
        <v>4117333.8386483453</v>
      </c>
      <c r="F71" s="28"/>
      <c r="G71" s="28"/>
      <c r="H71" s="28"/>
    </row>
    <row r="72" spans="1:8" x14ac:dyDescent="0.35">
      <c r="A72" s="22">
        <v>41944</v>
      </c>
      <c r="B72" s="23">
        <v>71</v>
      </c>
      <c r="C72" s="29"/>
      <c r="D72" s="31">
        <f t="shared" si="5"/>
        <v>4134028.0229885057</v>
      </c>
      <c r="E72" s="31">
        <f t="shared" si="6"/>
        <v>4134028.0229885061</v>
      </c>
      <c r="F72" s="28"/>
      <c r="G72" s="28"/>
      <c r="H72" s="28"/>
    </row>
    <row r="73" spans="1:8" x14ac:dyDescent="0.35">
      <c r="A73" s="26">
        <v>41974</v>
      </c>
      <c r="B73" s="23">
        <v>72</v>
      </c>
      <c r="C73" s="28"/>
      <c r="D73" s="31">
        <f t="shared" si="5"/>
        <v>4150722.2073286669</v>
      </c>
      <c r="E73" s="31">
        <f t="shared" si="6"/>
        <v>4150722.2073286669</v>
      </c>
      <c r="F73" s="28"/>
      <c r="G73" s="28"/>
      <c r="H73" s="28"/>
    </row>
    <row r="74" spans="1:8" x14ac:dyDescent="0.35">
      <c r="A74" s="22">
        <v>42005</v>
      </c>
      <c r="B74" s="23">
        <v>73</v>
      </c>
      <c r="C74" s="29"/>
      <c r="D74" s="31">
        <f t="shared" si="5"/>
        <v>4167416.3916688273</v>
      </c>
      <c r="E74" s="31">
        <f t="shared" si="6"/>
        <v>4167416.3916688277</v>
      </c>
      <c r="F74" s="28"/>
      <c r="G74" s="28"/>
      <c r="H74" s="28"/>
    </row>
    <row r="75" spans="1:8" x14ac:dyDescent="0.35">
      <c r="A75" s="26">
        <v>42036</v>
      </c>
      <c r="B75" s="23">
        <v>74</v>
      </c>
      <c r="C75" s="28"/>
      <c r="D75" s="31">
        <f t="shared" si="5"/>
        <v>4184110.5760089881</v>
      </c>
      <c r="E75" s="31">
        <f t="shared" si="6"/>
        <v>4184110.5760089885</v>
      </c>
      <c r="F75" s="28"/>
      <c r="G75" s="28"/>
      <c r="H75" s="28"/>
    </row>
    <row r="76" spans="1:8" x14ac:dyDescent="0.35">
      <c r="A76" s="22">
        <v>42064</v>
      </c>
      <c r="B76" s="23">
        <v>75</v>
      </c>
      <c r="C76" s="29"/>
      <c r="D76" s="31">
        <f t="shared" si="5"/>
        <v>4200804.7603491489</v>
      </c>
      <c r="E76" s="31">
        <f t="shared" si="6"/>
        <v>4200804.7603491489</v>
      </c>
      <c r="F76" s="28"/>
      <c r="G76" s="28"/>
      <c r="H76" s="28"/>
    </row>
    <row r="77" spans="1:8" x14ac:dyDescent="0.35">
      <c r="A77" s="26">
        <v>42095</v>
      </c>
      <c r="B77" s="23">
        <v>76</v>
      </c>
      <c r="C77" s="28"/>
      <c r="D77" s="31">
        <f t="shared" si="5"/>
        <v>4217498.9446893092</v>
      </c>
      <c r="E77" s="31">
        <f t="shared" si="6"/>
        <v>4217498.9446893102</v>
      </c>
      <c r="F77" s="28"/>
      <c r="G77" s="28"/>
      <c r="H77" s="28"/>
    </row>
    <row r="78" spans="1:8" x14ac:dyDescent="0.35">
      <c r="A78" s="22">
        <v>42125</v>
      </c>
      <c r="B78" s="23">
        <v>77</v>
      </c>
      <c r="C78" s="29"/>
      <c r="D78" s="31">
        <f t="shared" si="5"/>
        <v>4234193.1290294705</v>
      </c>
      <c r="E78" s="31">
        <f t="shared" si="6"/>
        <v>4234193.1290294705</v>
      </c>
      <c r="F78" s="28"/>
      <c r="G78" s="28"/>
      <c r="H78" s="28"/>
    </row>
    <row r="79" spans="1:8" x14ac:dyDescent="0.35">
      <c r="A79" s="26">
        <v>42156</v>
      </c>
      <c r="B79" s="23">
        <v>78</v>
      </c>
      <c r="C79" s="28"/>
      <c r="D79" s="31">
        <f t="shared" si="5"/>
        <v>4250887.3133696308</v>
      </c>
      <c r="E79" s="31">
        <f t="shared" si="6"/>
        <v>4250887.3133696318</v>
      </c>
      <c r="F79" s="28"/>
      <c r="G79" s="28"/>
      <c r="H79" s="28"/>
    </row>
    <row r="80" spans="1:8" x14ac:dyDescent="0.35">
      <c r="A80" s="22">
        <v>42186</v>
      </c>
      <c r="B80" s="23">
        <v>79</v>
      </c>
      <c r="C80" s="29"/>
      <c r="D80" s="31">
        <f t="shared" si="5"/>
        <v>4267581.4977097921</v>
      </c>
      <c r="E80" s="31">
        <f t="shared" si="6"/>
        <v>4267581.4977097921</v>
      </c>
      <c r="F80" s="28"/>
      <c r="G80" s="28"/>
      <c r="H80" s="28"/>
    </row>
    <row r="81" spans="1:8" x14ac:dyDescent="0.35">
      <c r="A81" s="26">
        <v>42217</v>
      </c>
      <c r="B81" s="23">
        <v>80</v>
      </c>
      <c r="C81" s="28"/>
      <c r="D81" s="31">
        <f t="shared" si="5"/>
        <v>4284275.6820499524</v>
      </c>
      <c r="E81" s="31">
        <f t="shared" si="6"/>
        <v>4284275.6820499524</v>
      </c>
      <c r="F81" s="28"/>
      <c r="G81" s="28"/>
      <c r="H81" s="28"/>
    </row>
    <row r="82" spans="1:8" x14ac:dyDescent="0.35">
      <c r="A82" s="22">
        <v>42248</v>
      </c>
      <c r="B82" s="23">
        <v>81</v>
      </c>
      <c r="C82" s="29"/>
      <c r="D82" s="31">
        <f t="shared" si="5"/>
        <v>4300969.8663901128</v>
      </c>
      <c r="E82" s="31">
        <f t="shared" si="6"/>
        <v>4300969.8663901137</v>
      </c>
      <c r="F82" s="28"/>
      <c r="G82" s="28"/>
      <c r="H82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topLeftCell="K1" zoomScale="68" zoomScaleNormal="68" workbookViewId="0">
      <selection activeCell="S23" sqref="S23"/>
    </sheetView>
  </sheetViews>
  <sheetFormatPr defaultRowHeight="14.5" x14ac:dyDescent="0.35"/>
  <cols>
    <col min="4" max="4" width="13.81640625" customWidth="1"/>
    <col min="19" max="19" width="18.453125" customWidth="1"/>
    <col min="20" max="20" width="11.81640625" bestFit="1" customWidth="1"/>
    <col min="22" max="22" width="21.7265625" bestFit="1" customWidth="1"/>
    <col min="23" max="23" width="27.26953125" customWidth="1"/>
    <col min="25" max="25" width="20.7265625" customWidth="1"/>
  </cols>
  <sheetData>
    <row r="1" spans="1:30" x14ac:dyDescent="0.35">
      <c r="S1" t="s">
        <v>85</v>
      </c>
      <c r="T1" t="s">
        <v>84</v>
      </c>
      <c r="U1" t="s">
        <v>83</v>
      </c>
      <c r="V1" t="s">
        <v>82</v>
      </c>
      <c r="W1" t="s">
        <v>81</v>
      </c>
    </row>
    <row r="2" spans="1:30" ht="15.5" x14ac:dyDescent="0.35">
      <c r="A2" s="34" t="s">
        <v>79</v>
      </c>
      <c r="B2" s="34" t="s">
        <v>80</v>
      </c>
      <c r="C2" s="34" t="s">
        <v>2</v>
      </c>
      <c r="D2" s="34" t="s">
        <v>0</v>
      </c>
      <c r="E2" s="34"/>
      <c r="F2" s="34" t="s">
        <v>66</v>
      </c>
      <c r="G2" s="34" t="s">
        <v>79</v>
      </c>
      <c r="H2" s="34" t="s">
        <v>75</v>
      </c>
      <c r="I2" s="34" t="s">
        <v>74</v>
      </c>
      <c r="J2" s="34" t="s">
        <v>73</v>
      </c>
      <c r="K2" s="34" t="s">
        <v>72</v>
      </c>
      <c r="L2" s="34" t="s">
        <v>71</v>
      </c>
      <c r="M2" s="34" t="s">
        <v>70</v>
      </c>
      <c r="N2" s="34" t="s">
        <v>69</v>
      </c>
      <c r="O2" s="34" t="s">
        <v>68</v>
      </c>
      <c r="P2" s="34" t="s">
        <v>67</v>
      </c>
      <c r="Q2" s="34" t="s">
        <v>78</v>
      </c>
      <c r="R2" s="34" t="s">
        <v>77</v>
      </c>
      <c r="S2" s="34" t="s">
        <v>0</v>
      </c>
      <c r="T2" s="34" t="s">
        <v>65</v>
      </c>
      <c r="U2" s="21" t="s">
        <v>14</v>
      </c>
      <c r="V2" s="21" t="s">
        <v>15</v>
      </c>
      <c r="W2" s="21" t="s">
        <v>16</v>
      </c>
    </row>
    <row r="3" spans="1:30" x14ac:dyDescent="0.35">
      <c r="A3" s="28">
        <v>1</v>
      </c>
      <c r="B3" s="28" t="s">
        <v>75</v>
      </c>
      <c r="C3" s="35">
        <v>39814</v>
      </c>
      <c r="D3" s="24">
        <v>2644539</v>
      </c>
      <c r="E3" s="28"/>
      <c r="F3" s="28">
        <v>2009</v>
      </c>
      <c r="G3" s="28">
        <v>1</v>
      </c>
      <c r="H3" s="28">
        <f t="shared" ref="H3:R12" si="0">IF($B3=H$2,1,0)</f>
        <v>1</v>
      </c>
      <c r="I3" s="28">
        <f t="shared" si="0"/>
        <v>0</v>
      </c>
      <c r="J3" s="28">
        <f t="shared" si="0"/>
        <v>0</v>
      </c>
      <c r="K3" s="28">
        <f t="shared" si="0"/>
        <v>0</v>
      </c>
      <c r="L3" s="28">
        <f t="shared" si="0"/>
        <v>0</v>
      </c>
      <c r="M3" s="28">
        <f t="shared" si="0"/>
        <v>0</v>
      </c>
      <c r="N3" s="28">
        <f t="shared" si="0"/>
        <v>0</v>
      </c>
      <c r="O3" s="28">
        <f t="shared" si="0"/>
        <v>0</v>
      </c>
      <c r="P3" s="28">
        <f t="shared" si="0"/>
        <v>0</v>
      </c>
      <c r="Q3" s="28">
        <f t="shared" si="0"/>
        <v>0</v>
      </c>
      <c r="R3" s="28">
        <f t="shared" si="0"/>
        <v>0</v>
      </c>
      <c r="S3" s="32">
        <v>2644539</v>
      </c>
      <c r="T3" s="40" cm="1">
        <f t="array" ref="T3">$Z$19+MMULT(G3:R3,$Z$20:$Z$31)</f>
        <v>2601225.9904761896</v>
      </c>
      <c r="U3" s="36">
        <f t="shared" ref="U3:U34" si="1">S3-T3</f>
        <v>43313.009523810353</v>
      </c>
      <c r="V3" s="28">
        <f t="shared" ref="V3:V34" si="2">ABS(U3)</f>
        <v>43313.009523810353</v>
      </c>
      <c r="W3" s="37">
        <f t="shared" ref="W3:W34" si="3">U3^2</f>
        <v>1876016794.0096865</v>
      </c>
      <c r="Y3" t="s">
        <v>17</v>
      </c>
    </row>
    <row r="4" spans="1:30" ht="15" thickBot="1" x14ac:dyDescent="0.4">
      <c r="A4" s="28">
        <v>2</v>
      </c>
      <c r="B4" s="28" t="s">
        <v>74</v>
      </c>
      <c r="C4" s="38">
        <v>39845</v>
      </c>
      <c r="D4" s="27">
        <v>2359800</v>
      </c>
      <c r="E4" s="28"/>
      <c r="F4" s="28"/>
      <c r="G4" s="28">
        <v>2</v>
      </c>
      <c r="H4" s="28">
        <f t="shared" si="0"/>
        <v>0</v>
      </c>
      <c r="I4" s="28">
        <f t="shared" si="0"/>
        <v>1</v>
      </c>
      <c r="J4" s="28">
        <f t="shared" si="0"/>
        <v>0</v>
      </c>
      <c r="K4" s="28">
        <f t="shared" si="0"/>
        <v>0</v>
      </c>
      <c r="L4" s="28">
        <f t="shared" si="0"/>
        <v>0</v>
      </c>
      <c r="M4" s="28">
        <f t="shared" si="0"/>
        <v>0</v>
      </c>
      <c r="N4" s="28">
        <f t="shared" si="0"/>
        <v>0</v>
      </c>
      <c r="O4" s="28">
        <f t="shared" si="0"/>
        <v>0</v>
      </c>
      <c r="P4" s="28">
        <f t="shared" si="0"/>
        <v>0</v>
      </c>
      <c r="Q4" s="28">
        <f t="shared" si="0"/>
        <v>0</v>
      </c>
      <c r="R4" s="28">
        <f t="shared" si="0"/>
        <v>0</v>
      </c>
      <c r="S4" s="33">
        <v>2359800</v>
      </c>
      <c r="T4" s="40" cm="1">
        <f t="array" ref="T4">$Z$19+MMULT(G4:R4,$Z$20:$Z$31)</f>
        <v>2345300.3904761891</v>
      </c>
      <c r="U4" s="36">
        <f t="shared" si="1"/>
        <v>14499.609523810912</v>
      </c>
      <c r="V4" s="28">
        <f t="shared" si="2"/>
        <v>14499.609523810912</v>
      </c>
      <c r="W4" s="37">
        <f t="shared" si="3"/>
        <v>210238676.3429881</v>
      </c>
    </row>
    <row r="5" spans="1:30" x14ac:dyDescent="0.35">
      <c r="A5" s="28">
        <v>3</v>
      </c>
      <c r="B5" s="28" t="s">
        <v>73</v>
      </c>
      <c r="C5" s="35">
        <v>39873</v>
      </c>
      <c r="D5" s="24">
        <v>2925918</v>
      </c>
      <c r="E5" s="28"/>
      <c r="F5" s="28"/>
      <c r="G5" s="28">
        <v>3</v>
      </c>
      <c r="H5" s="28">
        <f t="shared" si="0"/>
        <v>0</v>
      </c>
      <c r="I5" s="28">
        <f t="shared" si="0"/>
        <v>0</v>
      </c>
      <c r="J5" s="28">
        <f t="shared" si="0"/>
        <v>1</v>
      </c>
      <c r="K5" s="28">
        <f t="shared" si="0"/>
        <v>0</v>
      </c>
      <c r="L5" s="28">
        <f t="shared" si="0"/>
        <v>0</v>
      </c>
      <c r="M5" s="28">
        <f t="shared" si="0"/>
        <v>0</v>
      </c>
      <c r="N5" s="28">
        <f t="shared" si="0"/>
        <v>0</v>
      </c>
      <c r="O5" s="28">
        <f t="shared" si="0"/>
        <v>0</v>
      </c>
      <c r="P5" s="28">
        <f t="shared" si="0"/>
        <v>0</v>
      </c>
      <c r="Q5" s="28">
        <f t="shared" si="0"/>
        <v>0</v>
      </c>
      <c r="R5" s="28">
        <f t="shared" si="0"/>
        <v>0</v>
      </c>
      <c r="S5" s="32">
        <v>2925918</v>
      </c>
      <c r="T5" s="40" cm="1">
        <f t="array" ref="T5">$Z$19+MMULT(G5:R5,$Z$20:$Z$31)</f>
        <v>2900592.5904761897</v>
      </c>
      <c r="U5" s="36">
        <f t="shared" si="1"/>
        <v>25325.40952381026</v>
      </c>
      <c r="V5" s="28">
        <f t="shared" si="2"/>
        <v>25325.40952381026</v>
      </c>
      <c r="W5" s="37">
        <f t="shared" si="3"/>
        <v>641376367.54869938</v>
      </c>
      <c r="Y5" s="13" t="s">
        <v>18</v>
      </c>
      <c r="Z5" s="13"/>
    </row>
    <row r="6" spans="1:30" x14ac:dyDescent="0.35">
      <c r="A6" s="28">
        <v>4</v>
      </c>
      <c r="B6" s="28" t="s">
        <v>72</v>
      </c>
      <c r="C6" s="38">
        <v>39904</v>
      </c>
      <c r="D6" s="27">
        <v>3024973</v>
      </c>
      <c r="E6" s="28"/>
      <c r="F6" s="28"/>
      <c r="G6" s="28">
        <v>4</v>
      </c>
      <c r="H6" s="28">
        <f t="shared" si="0"/>
        <v>0</v>
      </c>
      <c r="I6" s="28">
        <f t="shared" si="0"/>
        <v>0</v>
      </c>
      <c r="J6" s="28">
        <f t="shared" si="0"/>
        <v>0</v>
      </c>
      <c r="K6" s="28">
        <f t="shared" si="0"/>
        <v>1</v>
      </c>
      <c r="L6" s="28">
        <f t="shared" si="0"/>
        <v>0</v>
      </c>
      <c r="M6" s="28">
        <f t="shared" si="0"/>
        <v>0</v>
      </c>
      <c r="N6" s="28">
        <f t="shared" si="0"/>
        <v>0</v>
      </c>
      <c r="O6" s="28">
        <f t="shared" si="0"/>
        <v>0</v>
      </c>
      <c r="P6" s="28">
        <f t="shared" si="0"/>
        <v>0</v>
      </c>
      <c r="Q6" s="28">
        <f t="shared" si="0"/>
        <v>0</v>
      </c>
      <c r="R6" s="28">
        <f t="shared" si="0"/>
        <v>0</v>
      </c>
      <c r="S6" s="33">
        <v>3024973</v>
      </c>
      <c r="T6" s="40" cm="1">
        <f t="array" ref="T6">$Z$19+MMULT(G6:R6,$Z$20:$Z$31)</f>
        <v>2961549.5904761897</v>
      </c>
      <c r="U6" s="36">
        <f t="shared" si="1"/>
        <v>63423.40952381026</v>
      </c>
      <c r="V6" s="28">
        <f t="shared" si="2"/>
        <v>63423.40952381026</v>
      </c>
      <c r="W6" s="37">
        <f t="shared" si="3"/>
        <v>4022528875.6249461</v>
      </c>
      <c r="Y6" t="s">
        <v>19</v>
      </c>
      <c r="Z6">
        <v>0.98910525083968615</v>
      </c>
    </row>
    <row r="7" spans="1:30" x14ac:dyDescent="0.35">
      <c r="A7" s="28">
        <v>5</v>
      </c>
      <c r="B7" s="28" t="s">
        <v>71</v>
      </c>
      <c r="C7" s="35">
        <v>39934</v>
      </c>
      <c r="D7" s="24">
        <v>3177100</v>
      </c>
      <c r="E7" s="28"/>
      <c r="F7" s="28"/>
      <c r="G7" s="28">
        <v>5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1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32">
        <v>3177100</v>
      </c>
      <c r="T7" s="40" cm="1">
        <f t="array" ref="T7">$Z$19+MMULT(G7:R7,$Z$20:$Z$31)</f>
        <v>3226984.5904761897</v>
      </c>
      <c r="U7" s="36">
        <f t="shared" si="1"/>
        <v>-49884.59047618974</v>
      </c>
      <c r="V7" s="28">
        <f t="shared" si="2"/>
        <v>49884.59047618974</v>
      </c>
      <c r="W7" s="37">
        <f t="shared" si="3"/>
        <v>2488472366.97716</v>
      </c>
      <c r="Y7" t="s">
        <v>20</v>
      </c>
      <c r="Z7">
        <v>0.97832919723863843</v>
      </c>
    </row>
    <row r="8" spans="1:30" x14ac:dyDescent="0.35">
      <c r="A8" s="28">
        <v>6</v>
      </c>
      <c r="B8" s="28" t="s">
        <v>70</v>
      </c>
      <c r="C8" s="38">
        <v>39965</v>
      </c>
      <c r="D8" s="27">
        <v>3419595</v>
      </c>
      <c r="E8" s="28"/>
      <c r="F8" s="28"/>
      <c r="G8" s="28">
        <v>6</v>
      </c>
      <c r="H8" s="28">
        <f t="shared" si="0"/>
        <v>0</v>
      </c>
      <c r="I8" s="28">
        <f t="shared" si="0"/>
        <v>0</v>
      </c>
      <c r="J8" s="28">
        <f t="shared" si="0"/>
        <v>0</v>
      </c>
      <c r="K8" s="28">
        <f t="shared" si="0"/>
        <v>0</v>
      </c>
      <c r="L8" s="28">
        <f t="shared" si="0"/>
        <v>0</v>
      </c>
      <c r="M8" s="28">
        <f t="shared" si="0"/>
        <v>1</v>
      </c>
      <c r="N8" s="28">
        <f t="shared" si="0"/>
        <v>0</v>
      </c>
      <c r="O8" s="28">
        <f t="shared" si="0"/>
        <v>0</v>
      </c>
      <c r="P8" s="28">
        <f t="shared" si="0"/>
        <v>0</v>
      </c>
      <c r="Q8" s="28">
        <f t="shared" si="0"/>
        <v>0</v>
      </c>
      <c r="R8" s="28">
        <f t="shared" si="0"/>
        <v>0</v>
      </c>
      <c r="S8" s="33">
        <v>3419595</v>
      </c>
      <c r="T8" s="40" cm="1">
        <f t="array" ref="T8">$Z$19+MMULT(G8:R8,$Z$20:$Z$31)</f>
        <v>3465774.7904761895</v>
      </c>
      <c r="U8" s="36">
        <f t="shared" si="1"/>
        <v>-46179.790476189461</v>
      </c>
      <c r="V8" s="28">
        <f t="shared" si="2"/>
        <v>46179.790476189461</v>
      </c>
      <c r="W8" s="37">
        <f t="shared" si="3"/>
        <v>2132573048.4247589</v>
      </c>
      <c r="Y8" t="s">
        <v>21</v>
      </c>
      <c r="Z8">
        <v>0.9724189783037217</v>
      </c>
    </row>
    <row r="9" spans="1:30" x14ac:dyDescent="0.35">
      <c r="A9" s="28">
        <v>7</v>
      </c>
      <c r="B9" s="28" t="s">
        <v>69</v>
      </c>
      <c r="C9" s="35">
        <v>39995</v>
      </c>
      <c r="D9" s="24">
        <v>3649702</v>
      </c>
      <c r="E9" s="28"/>
      <c r="F9" s="28"/>
      <c r="G9" s="28">
        <v>7</v>
      </c>
      <c r="H9" s="28">
        <f t="shared" si="0"/>
        <v>0</v>
      </c>
      <c r="I9" s="28">
        <f t="shared" si="0"/>
        <v>0</v>
      </c>
      <c r="J9" s="28">
        <f t="shared" si="0"/>
        <v>0</v>
      </c>
      <c r="K9" s="28">
        <f t="shared" si="0"/>
        <v>0</v>
      </c>
      <c r="L9" s="28">
        <f t="shared" si="0"/>
        <v>0</v>
      </c>
      <c r="M9" s="28">
        <f t="shared" si="0"/>
        <v>0</v>
      </c>
      <c r="N9" s="28">
        <f t="shared" si="0"/>
        <v>1</v>
      </c>
      <c r="O9" s="28">
        <f t="shared" si="0"/>
        <v>0</v>
      </c>
      <c r="P9" s="28">
        <f t="shared" si="0"/>
        <v>0</v>
      </c>
      <c r="Q9" s="28">
        <f t="shared" si="0"/>
        <v>0</v>
      </c>
      <c r="R9" s="28">
        <f t="shared" si="0"/>
        <v>0</v>
      </c>
      <c r="S9" s="32">
        <v>3649702</v>
      </c>
      <c r="T9" s="40" cm="1">
        <f t="array" ref="T9">$Z$19+MMULT(G9:R9,$Z$20:$Z$31)</f>
        <v>3617624.39047619</v>
      </c>
      <c r="U9" s="36">
        <f t="shared" si="1"/>
        <v>32077.609523809981</v>
      </c>
      <c r="V9" s="28">
        <f t="shared" si="2"/>
        <v>32077.609523809981</v>
      </c>
      <c r="W9" s="37">
        <f t="shared" si="3"/>
        <v>1028973032.7620248</v>
      </c>
      <c r="Y9" t="s">
        <v>22</v>
      </c>
      <c r="Z9">
        <v>76253.643212061957</v>
      </c>
    </row>
    <row r="10" spans="1:30" ht="15" thickBot="1" x14ac:dyDescent="0.4">
      <c r="A10" s="28">
        <v>8</v>
      </c>
      <c r="B10" s="28" t="s">
        <v>68</v>
      </c>
      <c r="C10" s="38">
        <v>40026</v>
      </c>
      <c r="D10" s="27">
        <v>3650668</v>
      </c>
      <c r="E10" s="28"/>
      <c r="F10" s="28"/>
      <c r="G10" s="28">
        <v>8</v>
      </c>
      <c r="H10" s="28">
        <f t="shared" si="0"/>
        <v>0</v>
      </c>
      <c r="I10" s="28">
        <f t="shared" si="0"/>
        <v>0</v>
      </c>
      <c r="J10" s="28">
        <f t="shared" si="0"/>
        <v>0</v>
      </c>
      <c r="K10" s="28">
        <f t="shared" si="0"/>
        <v>0</v>
      </c>
      <c r="L10" s="28">
        <f t="shared" si="0"/>
        <v>0</v>
      </c>
      <c r="M10" s="28">
        <f t="shared" si="0"/>
        <v>0</v>
      </c>
      <c r="N10" s="28">
        <f t="shared" si="0"/>
        <v>0</v>
      </c>
      <c r="O10" s="28">
        <f t="shared" si="0"/>
        <v>1</v>
      </c>
      <c r="P10" s="28">
        <f t="shared" si="0"/>
        <v>0</v>
      </c>
      <c r="Q10" s="28">
        <f t="shared" si="0"/>
        <v>0</v>
      </c>
      <c r="R10" s="28">
        <f t="shared" si="0"/>
        <v>0</v>
      </c>
      <c r="S10" s="33">
        <v>3650668</v>
      </c>
      <c r="T10" s="40" cm="1">
        <f t="array" ref="T10">$Z$19+MMULT(G10:R10,$Z$20:$Z$31)</f>
        <v>3663949.3904761896</v>
      </c>
      <c r="U10" s="36">
        <f t="shared" si="1"/>
        <v>-13281.390476189554</v>
      </c>
      <c r="V10" s="28">
        <f t="shared" si="2"/>
        <v>13281.390476189554</v>
      </c>
      <c r="W10" s="37">
        <f t="shared" si="3"/>
        <v>176395332.98101857</v>
      </c>
      <c r="Y10" s="11" t="s">
        <v>23</v>
      </c>
      <c r="Z10" s="11">
        <v>57</v>
      </c>
    </row>
    <row r="11" spans="1:30" x14ac:dyDescent="0.35">
      <c r="A11" s="28">
        <v>9</v>
      </c>
      <c r="B11" s="28" t="s">
        <v>67</v>
      </c>
      <c r="C11" s="35">
        <v>40057</v>
      </c>
      <c r="D11" s="24">
        <v>3191526</v>
      </c>
      <c r="E11" s="28"/>
      <c r="F11" s="28"/>
      <c r="G11" s="28">
        <v>9</v>
      </c>
      <c r="H11" s="28">
        <f t="shared" si="0"/>
        <v>0</v>
      </c>
      <c r="I11" s="28">
        <f t="shared" si="0"/>
        <v>0</v>
      </c>
      <c r="J11" s="28">
        <f t="shared" si="0"/>
        <v>0</v>
      </c>
      <c r="K11" s="28">
        <f t="shared" si="0"/>
        <v>0</v>
      </c>
      <c r="L11" s="28">
        <f t="shared" si="0"/>
        <v>0</v>
      </c>
      <c r="M11" s="28">
        <f t="shared" si="0"/>
        <v>0</v>
      </c>
      <c r="N11" s="28">
        <f t="shared" si="0"/>
        <v>0</v>
      </c>
      <c r="O11" s="28">
        <f t="shared" si="0"/>
        <v>0</v>
      </c>
      <c r="P11" s="28">
        <f t="shared" si="0"/>
        <v>1</v>
      </c>
      <c r="Q11" s="28">
        <f t="shared" si="0"/>
        <v>0</v>
      </c>
      <c r="R11" s="28">
        <f t="shared" si="0"/>
        <v>0</v>
      </c>
      <c r="S11" s="32">
        <v>3191526</v>
      </c>
      <c r="T11" s="40" cm="1">
        <f t="array" ref="T11">$Z$19+MMULT(G11:R11,$Z$20:$Z$31)</f>
        <v>3197897.1904761898</v>
      </c>
      <c r="U11" s="36">
        <f t="shared" si="1"/>
        <v>-6371.1904761898331</v>
      </c>
      <c r="V11" s="28">
        <f t="shared" si="2"/>
        <v>6371.1904761898331</v>
      </c>
      <c r="W11" s="37">
        <f t="shared" si="3"/>
        <v>40592068.083892033</v>
      </c>
    </row>
    <row r="12" spans="1:30" ht="15" thickBot="1" x14ac:dyDescent="0.4">
      <c r="A12" s="28">
        <v>10</v>
      </c>
      <c r="B12" s="28" t="s">
        <v>78</v>
      </c>
      <c r="C12" s="38">
        <v>40087</v>
      </c>
      <c r="D12" s="27">
        <v>3249428</v>
      </c>
      <c r="E12" s="28"/>
      <c r="F12" s="28"/>
      <c r="G12" s="28">
        <v>10</v>
      </c>
      <c r="H12" s="28">
        <f t="shared" si="0"/>
        <v>0</v>
      </c>
      <c r="I12" s="28">
        <f t="shared" si="0"/>
        <v>0</v>
      </c>
      <c r="J12" s="28">
        <f t="shared" si="0"/>
        <v>0</v>
      </c>
      <c r="K12" s="28">
        <f t="shared" si="0"/>
        <v>0</v>
      </c>
      <c r="L12" s="28">
        <f t="shared" si="0"/>
        <v>0</v>
      </c>
      <c r="M12" s="28">
        <f t="shared" si="0"/>
        <v>0</v>
      </c>
      <c r="N12" s="28">
        <f t="shared" si="0"/>
        <v>0</v>
      </c>
      <c r="O12" s="28">
        <f t="shared" si="0"/>
        <v>0</v>
      </c>
      <c r="P12" s="28">
        <f t="shared" si="0"/>
        <v>0</v>
      </c>
      <c r="Q12" s="28">
        <f t="shared" si="0"/>
        <v>1</v>
      </c>
      <c r="R12" s="28">
        <f t="shared" si="0"/>
        <v>0</v>
      </c>
      <c r="S12" s="33">
        <v>3249428</v>
      </c>
      <c r="T12" s="40" cm="1">
        <f t="array" ref="T12">$Z$19+MMULT(G12:R12,$Z$20:$Z$31)</f>
        <v>3288154.1928571421</v>
      </c>
      <c r="U12" s="36">
        <f t="shared" si="1"/>
        <v>-38726.192857142072</v>
      </c>
      <c r="V12" s="28">
        <f t="shared" si="2"/>
        <v>38726.192857142072</v>
      </c>
      <c r="W12" s="37">
        <f t="shared" si="3"/>
        <v>1499718013.2085617</v>
      </c>
      <c r="Y12" t="s">
        <v>24</v>
      </c>
    </row>
    <row r="13" spans="1:30" x14ac:dyDescent="0.35">
      <c r="A13" s="28">
        <v>11</v>
      </c>
      <c r="B13" s="28" t="s">
        <v>77</v>
      </c>
      <c r="C13" s="35">
        <v>40118</v>
      </c>
      <c r="D13" s="24">
        <v>2971484</v>
      </c>
      <c r="E13" s="28"/>
      <c r="F13" s="28"/>
      <c r="G13" s="28">
        <v>11</v>
      </c>
      <c r="H13" s="28">
        <f t="shared" ref="H13:R22" si="4">IF($B13=H$2,1,0)</f>
        <v>0</v>
      </c>
      <c r="I13" s="28">
        <f t="shared" si="4"/>
        <v>0</v>
      </c>
      <c r="J13" s="28">
        <f t="shared" si="4"/>
        <v>0</v>
      </c>
      <c r="K13" s="28">
        <f t="shared" si="4"/>
        <v>0</v>
      </c>
      <c r="L13" s="28">
        <f t="shared" si="4"/>
        <v>0</v>
      </c>
      <c r="M13" s="28">
        <f t="shared" si="4"/>
        <v>0</v>
      </c>
      <c r="N13" s="28">
        <f t="shared" si="4"/>
        <v>0</v>
      </c>
      <c r="O13" s="28">
        <f t="shared" si="4"/>
        <v>0</v>
      </c>
      <c r="P13" s="28">
        <f t="shared" si="4"/>
        <v>0</v>
      </c>
      <c r="Q13" s="28">
        <f t="shared" si="4"/>
        <v>0</v>
      </c>
      <c r="R13" s="28">
        <f t="shared" si="4"/>
        <v>1</v>
      </c>
      <c r="S13" s="32">
        <v>2971484</v>
      </c>
      <c r="T13" s="40" cm="1">
        <f t="array" ref="T13">$Z$19+MMULT(G13:R13,$Z$20:$Z$31)</f>
        <v>2976634.6928571421</v>
      </c>
      <c r="U13" s="36">
        <f t="shared" si="1"/>
        <v>-5150.6928571420722</v>
      </c>
      <c r="V13" s="28">
        <f t="shared" si="2"/>
        <v>5150.6928571420722</v>
      </c>
      <c r="W13" s="37">
        <f t="shared" si="3"/>
        <v>26529636.908614364</v>
      </c>
      <c r="Y13" s="12"/>
      <c r="Z13" s="12" t="s">
        <v>29</v>
      </c>
      <c r="AA13" s="12" t="s">
        <v>30</v>
      </c>
      <c r="AB13" s="12" t="s">
        <v>31</v>
      </c>
      <c r="AC13" s="12" t="s">
        <v>32</v>
      </c>
      <c r="AD13" s="12" t="s">
        <v>33</v>
      </c>
    </row>
    <row r="14" spans="1:30" x14ac:dyDescent="0.35">
      <c r="A14" s="28">
        <v>12</v>
      </c>
      <c r="B14" s="28" t="s">
        <v>76</v>
      </c>
      <c r="C14" s="38">
        <v>40148</v>
      </c>
      <c r="D14" s="27">
        <v>3074209</v>
      </c>
      <c r="E14" s="28"/>
      <c r="F14" s="28"/>
      <c r="G14" s="28">
        <v>12</v>
      </c>
      <c r="H14" s="28">
        <f t="shared" si="4"/>
        <v>0</v>
      </c>
      <c r="I14" s="28">
        <f t="shared" si="4"/>
        <v>0</v>
      </c>
      <c r="J14" s="28">
        <f t="shared" si="4"/>
        <v>0</v>
      </c>
      <c r="K14" s="28">
        <f t="shared" si="4"/>
        <v>0</v>
      </c>
      <c r="L14" s="28">
        <f t="shared" si="4"/>
        <v>0</v>
      </c>
      <c r="M14" s="28">
        <f t="shared" si="4"/>
        <v>0</v>
      </c>
      <c r="N14" s="28">
        <f t="shared" si="4"/>
        <v>0</v>
      </c>
      <c r="O14" s="28">
        <f t="shared" si="4"/>
        <v>0</v>
      </c>
      <c r="P14" s="28">
        <f t="shared" si="4"/>
        <v>0</v>
      </c>
      <c r="Q14" s="28">
        <f t="shared" si="4"/>
        <v>0</v>
      </c>
      <c r="R14" s="28">
        <f t="shared" si="4"/>
        <v>0</v>
      </c>
      <c r="S14" s="33">
        <v>3074209</v>
      </c>
      <c r="T14" s="40" cm="1">
        <f t="array" ref="T14">$Z$19+MMULT(G14:R14,$Z$20:$Z$31)</f>
        <v>3022927.9428571421</v>
      </c>
      <c r="U14" s="36">
        <f t="shared" si="1"/>
        <v>51281.057142857928</v>
      </c>
      <c r="V14" s="28">
        <f t="shared" si="2"/>
        <v>51281.057142857928</v>
      </c>
      <c r="W14" s="37">
        <f t="shared" si="3"/>
        <v>2629746821.6890602</v>
      </c>
      <c r="Y14" t="s">
        <v>25</v>
      </c>
      <c r="Z14">
        <v>12</v>
      </c>
      <c r="AA14">
        <v>11550050630022.564</v>
      </c>
      <c r="AB14">
        <v>962504219168.547</v>
      </c>
      <c r="AC14">
        <v>165.53180313825578</v>
      </c>
      <c r="AD14">
        <v>1.7815745433007007E-32</v>
      </c>
    </row>
    <row r="15" spans="1:30" x14ac:dyDescent="0.35">
      <c r="A15" s="28">
        <v>13</v>
      </c>
      <c r="B15" s="28" t="s">
        <v>75</v>
      </c>
      <c r="C15" s="35">
        <v>40179</v>
      </c>
      <c r="D15" s="24">
        <v>2785466</v>
      </c>
      <c r="E15" s="28"/>
      <c r="F15" s="28">
        <v>2010</v>
      </c>
      <c r="G15" s="28">
        <v>13</v>
      </c>
      <c r="H15" s="28">
        <f t="shared" si="4"/>
        <v>1</v>
      </c>
      <c r="I15" s="28">
        <f t="shared" si="4"/>
        <v>0</v>
      </c>
      <c r="J15" s="28">
        <f t="shared" si="4"/>
        <v>0</v>
      </c>
      <c r="K15" s="28">
        <f t="shared" si="4"/>
        <v>0</v>
      </c>
      <c r="L15" s="28">
        <f t="shared" si="4"/>
        <v>0</v>
      </c>
      <c r="M15" s="28">
        <f t="shared" si="4"/>
        <v>0</v>
      </c>
      <c r="N15" s="28">
        <f t="shared" si="4"/>
        <v>0</v>
      </c>
      <c r="O15" s="28">
        <f t="shared" si="4"/>
        <v>0</v>
      </c>
      <c r="P15" s="28">
        <f t="shared" si="4"/>
        <v>0</v>
      </c>
      <c r="Q15" s="28">
        <f t="shared" si="4"/>
        <v>0</v>
      </c>
      <c r="R15" s="28">
        <f t="shared" si="4"/>
        <v>0</v>
      </c>
      <c r="S15" s="32">
        <v>2785466</v>
      </c>
      <c r="T15" s="40" cm="1">
        <f t="array" ref="T15">$Z$19+MMULT(G15:R15,$Z$20:$Z$31)</f>
        <v>2773618.1952380948</v>
      </c>
      <c r="U15" s="36">
        <f t="shared" si="1"/>
        <v>11847.804761905223</v>
      </c>
      <c r="V15" s="28">
        <f t="shared" si="2"/>
        <v>11847.804761905223</v>
      </c>
      <c r="W15" s="37">
        <f t="shared" si="3"/>
        <v>140370477.67622408</v>
      </c>
      <c r="Y15" t="s">
        <v>26</v>
      </c>
      <c r="Z15">
        <v>44</v>
      </c>
      <c r="AA15">
        <v>255843196536.94745</v>
      </c>
      <c r="AB15">
        <v>5814618103.112442</v>
      </c>
    </row>
    <row r="16" spans="1:30" ht="15" thickBot="1" x14ac:dyDescent="0.4">
      <c r="A16" s="28">
        <v>14</v>
      </c>
      <c r="B16" s="28" t="s">
        <v>74</v>
      </c>
      <c r="C16" s="38">
        <v>40210</v>
      </c>
      <c r="D16" s="27">
        <v>2515361</v>
      </c>
      <c r="E16" s="28"/>
      <c r="F16" s="28"/>
      <c r="G16" s="28">
        <v>14</v>
      </c>
      <c r="H16" s="28">
        <f t="shared" si="4"/>
        <v>0</v>
      </c>
      <c r="I16" s="28">
        <f t="shared" si="4"/>
        <v>1</v>
      </c>
      <c r="J16" s="28">
        <f t="shared" si="4"/>
        <v>0</v>
      </c>
      <c r="K16" s="28">
        <f t="shared" si="4"/>
        <v>0</v>
      </c>
      <c r="L16" s="28">
        <f t="shared" si="4"/>
        <v>0</v>
      </c>
      <c r="M16" s="28">
        <f t="shared" si="4"/>
        <v>0</v>
      </c>
      <c r="N16" s="28">
        <f t="shared" si="4"/>
        <v>0</v>
      </c>
      <c r="O16" s="28">
        <f t="shared" si="4"/>
        <v>0</v>
      </c>
      <c r="P16" s="28">
        <f t="shared" si="4"/>
        <v>0</v>
      </c>
      <c r="Q16" s="28">
        <f t="shared" si="4"/>
        <v>0</v>
      </c>
      <c r="R16" s="28">
        <f t="shared" si="4"/>
        <v>0</v>
      </c>
      <c r="S16" s="33">
        <v>2515361</v>
      </c>
      <c r="T16" s="40" cm="1">
        <f t="array" ref="T16">$Z$19+MMULT(G16:R16,$Z$20:$Z$31)</f>
        <v>2517692.5952380942</v>
      </c>
      <c r="U16" s="36">
        <f t="shared" si="1"/>
        <v>-2331.5952380942181</v>
      </c>
      <c r="V16" s="28">
        <f t="shared" si="2"/>
        <v>2331.5952380942181</v>
      </c>
      <c r="W16" s="37">
        <f t="shared" si="3"/>
        <v>5436336.3543036338</v>
      </c>
      <c r="Y16" s="11" t="s">
        <v>27</v>
      </c>
      <c r="Z16" s="11">
        <v>56</v>
      </c>
      <c r="AA16" s="11">
        <v>11805893826559.512</v>
      </c>
      <c r="AB16" s="11"/>
      <c r="AC16" s="11"/>
      <c r="AD16" s="11"/>
    </row>
    <row r="17" spans="1:33" ht="15" thickBot="1" x14ac:dyDescent="0.4">
      <c r="A17" s="28">
        <v>15</v>
      </c>
      <c r="B17" s="28" t="s">
        <v>73</v>
      </c>
      <c r="C17" s="35">
        <v>40238</v>
      </c>
      <c r="D17" s="24">
        <v>3105958</v>
      </c>
      <c r="E17" s="28"/>
      <c r="F17" s="28"/>
      <c r="G17" s="28">
        <v>15</v>
      </c>
      <c r="H17" s="28">
        <f t="shared" si="4"/>
        <v>0</v>
      </c>
      <c r="I17" s="28">
        <f t="shared" si="4"/>
        <v>0</v>
      </c>
      <c r="J17" s="28">
        <f t="shared" si="4"/>
        <v>1</v>
      </c>
      <c r="K17" s="28">
        <f t="shared" si="4"/>
        <v>0</v>
      </c>
      <c r="L17" s="28">
        <f t="shared" si="4"/>
        <v>0</v>
      </c>
      <c r="M17" s="28">
        <f t="shared" si="4"/>
        <v>0</v>
      </c>
      <c r="N17" s="28">
        <f t="shared" si="4"/>
        <v>0</v>
      </c>
      <c r="O17" s="28">
        <f t="shared" si="4"/>
        <v>0</v>
      </c>
      <c r="P17" s="28">
        <f t="shared" si="4"/>
        <v>0</v>
      </c>
      <c r="Q17" s="28">
        <f t="shared" si="4"/>
        <v>0</v>
      </c>
      <c r="R17" s="28">
        <f t="shared" si="4"/>
        <v>0</v>
      </c>
      <c r="S17" s="32">
        <v>3105958</v>
      </c>
      <c r="T17" s="40" cm="1">
        <f t="array" ref="T17">$Z$19+MMULT(G17:R17,$Z$20:$Z$31)</f>
        <v>3072984.7952380944</v>
      </c>
      <c r="U17" s="36">
        <f t="shared" si="1"/>
        <v>32973.204761905596</v>
      </c>
      <c r="V17" s="28">
        <f t="shared" si="2"/>
        <v>32973.204761905596</v>
      </c>
      <c r="W17" s="37">
        <f t="shared" si="3"/>
        <v>1087232232.2705538</v>
      </c>
    </row>
    <row r="18" spans="1:33" x14ac:dyDescent="0.35">
      <c r="A18" s="28">
        <v>16</v>
      </c>
      <c r="B18" s="28" t="s">
        <v>72</v>
      </c>
      <c r="C18" s="38">
        <v>40269</v>
      </c>
      <c r="D18" s="27">
        <v>3139059</v>
      </c>
      <c r="E18" s="28"/>
      <c r="F18" s="28"/>
      <c r="G18" s="28">
        <v>16</v>
      </c>
      <c r="H18" s="28">
        <f t="shared" si="4"/>
        <v>0</v>
      </c>
      <c r="I18" s="28">
        <f t="shared" si="4"/>
        <v>0</v>
      </c>
      <c r="J18" s="28">
        <f t="shared" si="4"/>
        <v>0</v>
      </c>
      <c r="K18" s="28">
        <f t="shared" si="4"/>
        <v>1</v>
      </c>
      <c r="L18" s="28">
        <f t="shared" si="4"/>
        <v>0</v>
      </c>
      <c r="M18" s="28">
        <f t="shared" si="4"/>
        <v>0</v>
      </c>
      <c r="N18" s="28">
        <f t="shared" si="4"/>
        <v>0</v>
      </c>
      <c r="O18" s="28">
        <f t="shared" si="4"/>
        <v>0</v>
      </c>
      <c r="P18" s="28">
        <f t="shared" si="4"/>
        <v>0</v>
      </c>
      <c r="Q18" s="28">
        <f t="shared" si="4"/>
        <v>0</v>
      </c>
      <c r="R18" s="28">
        <f t="shared" si="4"/>
        <v>0</v>
      </c>
      <c r="S18" s="33">
        <v>3139059</v>
      </c>
      <c r="T18" s="40" cm="1">
        <f t="array" ref="T18">$Z$19+MMULT(G18:R18,$Z$20:$Z$31)</f>
        <v>3133941.7952380944</v>
      </c>
      <c r="U18" s="36">
        <f t="shared" si="1"/>
        <v>5117.2047619055957</v>
      </c>
      <c r="V18" s="28">
        <f t="shared" si="2"/>
        <v>5117.2047619055957</v>
      </c>
      <c r="W18" s="37">
        <f t="shared" si="3"/>
        <v>26185784.575269304</v>
      </c>
      <c r="Y18" s="12"/>
      <c r="Z18" s="12" t="s">
        <v>34</v>
      </c>
      <c r="AA18" s="12" t="s">
        <v>22</v>
      </c>
      <c r="AB18" s="12" t="s">
        <v>35</v>
      </c>
      <c r="AC18" s="12" t="s">
        <v>36</v>
      </c>
      <c r="AD18" s="12" t="s">
        <v>37</v>
      </c>
      <c r="AE18" s="12" t="s">
        <v>38</v>
      </c>
      <c r="AF18" s="12" t="s">
        <v>39</v>
      </c>
      <c r="AG18" s="12" t="s">
        <v>40</v>
      </c>
    </row>
    <row r="19" spans="1:33" x14ac:dyDescent="0.35">
      <c r="A19" s="28">
        <v>17</v>
      </c>
      <c r="B19" s="28" t="s">
        <v>71</v>
      </c>
      <c r="C19" s="35">
        <v>40299</v>
      </c>
      <c r="D19" s="24">
        <v>3380355</v>
      </c>
      <c r="E19" s="28"/>
      <c r="F19" s="28"/>
      <c r="G19" s="28">
        <v>17</v>
      </c>
      <c r="H19" s="28">
        <f t="shared" si="4"/>
        <v>0</v>
      </c>
      <c r="I19" s="28">
        <f t="shared" si="4"/>
        <v>0</v>
      </c>
      <c r="J19" s="28">
        <f t="shared" si="4"/>
        <v>0</v>
      </c>
      <c r="K19" s="28">
        <f t="shared" si="4"/>
        <v>0</v>
      </c>
      <c r="L19" s="28">
        <f t="shared" si="4"/>
        <v>1</v>
      </c>
      <c r="M19" s="28">
        <f t="shared" si="4"/>
        <v>0</v>
      </c>
      <c r="N19" s="28">
        <f t="shared" si="4"/>
        <v>0</v>
      </c>
      <c r="O19" s="28">
        <f t="shared" si="4"/>
        <v>0</v>
      </c>
      <c r="P19" s="28">
        <f t="shared" si="4"/>
        <v>0</v>
      </c>
      <c r="Q19" s="28">
        <f t="shared" si="4"/>
        <v>0</v>
      </c>
      <c r="R19" s="28">
        <f t="shared" si="4"/>
        <v>0</v>
      </c>
      <c r="S19" s="32">
        <v>3380355</v>
      </c>
      <c r="T19" s="40" cm="1">
        <f t="array" ref="T19">$Z$19+MMULT(G19:R19,$Z$20:$Z$31)</f>
        <v>3399376.7952380944</v>
      </c>
      <c r="U19" s="36">
        <f t="shared" si="1"/>
        <v>-19021.795238094404</v>
      </c>
      <c r="V19" s="28">
        <f t="shared" si="2"/>
        <v>19021.795238094404</v>
      </c>
      <c r="W19" s="37">
        <f t="shared" si="3"/>
        <v>361828694.07999098</v>
      </c>
      <c r="Y19" t="s">
        <v>28</v>
      </c>
      <c r="Z19">
        <v>2850535.7380952374</v>
      </c>
      <c r="AA19">
        <v>42423.610716221105</v>
      </c>
      <c r="AB19">
        <v>67.192200050178798</v>
      </c>
      <c r="AC19">
        <v>5.5083903747150148E-46</v>
      </c>
      <c r="AD19">
        <v>2765036.5686669406</v>
      </c>
      <c r="AE19">
        <v>2936034.9075235343</v>
      </c>
      <c r="AF19">
        <v>2765036.5686669406</v>
      </c>
      <c r="AG19">
        <v>2936034.9075235343</v>
      </c>
    </row>
    <row r="20" spans="1:33" x14ac:dyDescent="0.35">
      <c r="A20" s="28">
        <v>18</v>
      </c>
      <c r="B20" s="28" t="s">
        <v>70</v>
      </c>
      <c r="C20" s="38">
        <v>40330</v>
      </c>
      <c r="D20" s="27">
        <v>3612886</v>
      </c>
      <c r="E20" s="28"/>
      <c r="F20" s="28"/>
      <c r="G20" s="28">
        <v>18</v>
      </c>
      <c r="H20" s="28">
        <f t="shared" si="4"/>
        <v>0</v>
      </c>
      <c r="I20" s="28">
        <f t="shared" si="4"/>
        <v>0</v>
      </c>
      <c r="J20" s="28">
        <f t="shared" si="4"/>
        <v>0</v>
      </c>
      <c r="K20" s="28">
        <f t="shared" si="4"/>
        <v>0</v>
      </c>
      <c r="L20" s="28">
        <f t="shared" si="4"/>
        <v>0</v>
      </c>
      <c r="M20" s="28">
        <f t="shared" si="4"/>
        <v>1</v>
      </c>
      <c r="N20" s="28">
        <f t="shared" si="4"/>
        <v>0</v>
      </c>
      <c r="O20" s="28">
        <f t="shared" si="4"/>
        <v>0</v>
      </c>
      <c r="P20" s="28">
        <f t="shared" si="4"/>
        <v>0</v>
      </c>
      <c r="Q20" s="28">
        <f t="shared" si="4"/>
        <v>0</v>
      </c>
      <c r="R20" s="28">
        <f t="shared" si="4"/>
        <v>0</v>
      </c>
      <c r="S20" s="33">
        <v>3612886</v>
      </c>
      <c r="T20" s="40" cm="1">
        <f t="array" ref="T20">$Z$19+MMULT(G20:R20,$Z$20:$Z$31)</f>
        <v>3638166.9952380946</v>
      </c>
      <c r="U20" s="36">
        <f t="shared" si="1"/>
        <v>-25280.995238094591</v>
      </c>
      <c r="V20" s="28">
        <f t="shared" si="2"/>
        <v>25280.995238094591</v>
      </c>
      <c r="W20" s="37">
        <f t="shared" si="3"/>
        <v>639128720.2285614</v>
      </c>
      <c r="Y20" t="s">
        <v>64</v>
      </c>
      <c r="Z20">
        <v>14366.017063492072</v>
      </c>
      <c r="AA20">
        <v>620.13279977702246</v>
      </c>
      <c r="AB20">
        <v>23.166033257162944</v>
      </c>
      <c r="AC20">
        <v>2.7776641203393401E-26</v>
      </c>
      <c r="AD20">
        <v>13116.221526972433</v>
      </c>
      <c r="AE20">
        <v>15615.812600011712</v>
      </c>
      <c r="AF20">
        <v>13116.221526972433</v>
      </c>
      <c r="AG20">
        <v>15615.812600011712</v>
      </c>
    </row>
    <row r="21" spans="1:33" x14ac:dyDescent="0.35">
      <c r="A21" s="28">
        <v>19</v>
      </c>
      <c r="B21" s="28" t="s">
        <v>69</v>
      </c>
      <c r="C21" s="35">
        <v>40360</v>
      </c>
      <c r="D21" s="24">
        <v>3765824</v>
      </c>
      <c r="E21" s="28"/>
      <c r="F21" s="28"/>
      <c r="G21" s="28">
        <v>19</v>
      </c>
      <c r="H21" s="28">
        <f t="shared" si="4"/>
        <v>0</v>
      </c>
      <c r="I21" s="28">
        <f t="shared" si="4"/>
        <v>0</v>
      </c>
      <c r="J21" s="28">
        <f t="shared" si="4"/>
        <v>0</v>
      </c>
      <c r="K21" s="28">
        <f t="shared" si="4"/>
        <v>0</v>
      </c>
      <c r="L21" s="28">
        <f t="shared" si="4"/>
        <v>0</v>
      </c>
      <c r="M21" s="28">
        <f t="shared" si="4"/>
        <v>0</v>
      </c>
      <c r="N21" s="28">
        <f t="shared" si="4"/>
        <v>1</v>
      </c>
      <c r="O21" s="28">
        <f t="shared" si="4"/>
        <v>0</v>
      </c>
      <c r="P21" s="28">
        <f t="shared" si="4"/>
        <v>0</v>
      </c>
      <c r="Q21" s="28">
        <f t="shared" si="4"/>
        <v>0</v>
      </c>
      <c r="R21" s="28">
        <f t="shared" si="4"/>
        <v>0</v>
      </c>
      <c r="S21" s="32">
        <v>3765824</v>
      </c>
      <c r="T21" s="40" cm="1">
        <f t="array" ref="T21">$Z$19+MMULT(G21:R21,$Z$20:$Z$31)</f>
        <v>3790016.5952380951</v>
      </c>
      <c r="U21" s="36">
        <f t="shared" si="1"/>
        <v>-24192.595238095149</v>
      </c>
      <c r="V21" s="28">
        <f t="shared" si="2"/>
        <v>24192.595238095149</v>
      </c>
      <c r="W21" s="37">
        <f t="shared" si="3"/>
        <v>585281664.35430408</v>
      </c>
      <c r="Y21" t="s">
        <v>63</v>
      </c>
      <c r="Z21">
        <v>-263675.76468253962</v>
      </c>
      <c r="AA21">
        <v>51246.387810601642</v>
      </c>
      <c r="AB21">
        <v>-5.1452556160063923</v>
      </c>
      <c r="AC21">
        <v>5.9593283395693131E-6</v>
      </c>
      <c r="AD21">
        <v>-366956.07298339636</v>
      </c>
      <c r="AE21">
        <v>-160395.45638168289</v>
      </c>
      <c r="AF21">
        <v>-366956.07298339636</v>
      </c>
      <c r="AG21">
        <v>-160395.45638168289</v>
      </c>
    </row>
    <row r="22" spans="1:33" x14ac:dyDescent="0.35">
      <c r="A22" s="28">
        <v>20</v>
      </c>
      <c r="B22" s="28" t="s">
        <v>68</v>
      </c>
      <c r="C22" s="38">
        <v>40391</v>
      </c>
      <c r="D22" s="27">
        <v>3771842</v>
      </c>
      <c r="E22" s="28"/>
      <c r="F22" s="28"/>
      <c r="G22" s="28">
        <v>20</v>
      </c>
      <c r="H22" s="28">
        <f t="shared" si="4"/>
        <v>0</v>
      </c>
      <c r="I22" s="28">
        <f t="shared" si="4"/>
        <v>0</v>
      </c>
      <c r="J22" s="28">
        <f t="shared" si="4"/>
        <v>0</v>
      </c>
      <c r="K22" s="28">
        <f t="shared" si="4"/>
        <v>0</v>
      </c>
      <c r="L22" s="28">
        <f t="shared" si="4"/>
        <v>0</v>
      </c>
      <c r="M22" s="28">
        <f t="shared" si="4"/>
        <v>0</v>
      </c>
      <c r="N22" s="28">
        <f t="shared" si="4"/>
        <v>0</v>
      </c>
      <c r="O22" s="28">
        <f t="shared" si="4"/>
        <v>1</v>
      </c>
      <c r="P22" s="28">
        <f t="shared" si="4"/>
        <v>0</v>
      </c>
      <c r="Q22" s="28">
        <f t="shared" si="4"/>
        <v>0</v>
      </c>
      <c r="R22" s="28">
        <f t="shared" si="4"/>
        <v>0</v>
      </c>
      <c r="S22" s="33">
        <v>3771842</v>
      </c>
      <c r="T22" s="40" cm="1">
        <f t="array" ref="T22">$Z$19+MMULT(G22:R22,$Z$20:$Z$31)</f>
        <v>3836341.5952380942</v>
      </c>
      <c r="U22" s="36">
        <f t="shared" si="1"/>
        <v>-64499.595238094218</v>
      </c>
      <c r="V22" s="28">
        <f t="shared" si="2"/>
        <v>64499.595238094218</v>
      </c>
      <c r="W22" s="37">
        <f t="shared" si="3"/>
        <v>4160197785.8779864</v>
      </c>
      <c r="Y22" t="s">
        <v>62</v>
      </c>
      <c r="Z22">
        <v>-533967.38174603239</v>
      </c>
      <c r="AA22">
        <v>51212.607641384027</v>
      </c>
      <c r="AB22">
        <v>-10.426482976323637</v>
      </c>
      <c r="AC22">
        <v>1.8137509633416595E-13</v>
      </c>
      <c r="AD22">
        <v>-637179.61058918876</v>
      </c>
      <c r="AE22">
        <v>-430755.15290287603</v>
      </c>
      <c r="AF22">
        <v>-637179.61058918876</v>
      </c>
      <c r="AG22">
        <v>-430755.15290287603</v>
      </c>
    </row>
    <row r="23" spans="1:33" x14ac:dyDescent="0.35">
      <c r="A23" s="28">
        <v>21</v>
      </c>
      <c r="B23" s="28" t="s">
        <v>67</v>
      </c>
      <c r="C23" s="35">
        <v>40422</v>
      </c>
      <c r="D23" s="24">
        <v>3356365</v>
      </c>
      <c r="E23" s="28"/>
      <c r="F23" s="28"/>
      <c r="G23" s="28">
        <v>21</v>
      </c>
      <c r="H23" s="28">
        <f t="shared" ref="H23:R32" si="5">IF($B23=H$2,1,0)</f>
        <v>0</v>
      </c>
      <c r="I23" s="28">
        <f t="shared" si="5"/>
        <v>0</v>
      </c>
      <c r="J23" s="28">
        <f t="shared" si="5"/>
        <v>0</v>
      </c>
      <c r="K23" s="28">
        <f t="shared" si="5"/>
        <v>0</v>
      </c>
      <c r="L23" s="28">
        <f t="shared" si="5"/>
        <v>0</v>
      </c>
      <c r="M23" s="28">
        <f t="shared" si="5"/>
        <v>0</v>
      </c>
      <c r="N23" s="28">
        <f t="shared" si="5"/>
        <v>0</v>
      </c>
      <c r="O23" s="28">
        <f t="shared" si="5"/>
        <v>0</v>
      </c>
      <c r="P23" s="28">
        <f t="shared" si="5"/>
        <v>1</v>
      </c>
      <c r="Q23" s="28">
        <f t="shared" si="5"/>
        <v>0</v>
      </c>
      <c r="R23" s="28">
        <f t="shared" si="5"/>
        <v>0</v>
      </c>
      <c r="S23" s="32">
        <v>3356365</v>
      </c>
      <c r="T23" s="40" cm="1">
        <f t="array" ref="T23">$Z$19+MMULT(G23:R23,$Z$20:$Z$31)</f>
        <v>3370289.395238095</v>
      </c>
      <c r="U23" s="36">
        <f t="shared" si="1"/>
        <v>-13924.395238094963</v>
      </c>
      <c r="V23" s="28">
        <f t="shared" si="2"/>
        <v>13924.395238094963</v>
      </c>
      <c r="W23" s="37">
        <f t="shared" si="3"/>
        <v>193888782.74668169</v>
      </c>
      <c r="Y23" t="s">
        <v>61</v>
      </c>
      <c r="Z23">
        <v>6958.8011904760524</v>
      </c>
      <c r="AA23">
        <v>51186.318763951291</v>
      </c>
      <c r="AB23">
        <v>0.13595041328459215</v>
      </c>
      <c r="AC23">
        <v>0.8924805820248578</v>
      </c>
      <c r="AD23">
        <v>-96200.445901533836</v>
      </c>
      <c r="AE23">
        <v>110118.04828248594</v>
      </c>
      <c r="AF23">
        <v>-96200.445901533836</v>
      </c>
      <c r="AG23">
        <v>110118.04828248594</v>
      </c>
    </row>
    <row r="24" spans="1:33" x14ac:dyDescent="0.35">
      <c r="A24" s="28">
        <v>22</v>
      </c>
      <c r="B24" s="28" t="s">
        <v>78</v>
      </c>
      <c r="C24" s="38">
        <v>40452</v>
      </c>
      <c r="D24" s="27">
        <v>3490100</v>
      </c>
      <c r="E24" s="28"/>
      <c r="F24" s="28"/>
      <c r="G24" s="28">
        <v>22</v>
      </c>
      <c r="H24" s="28">
        <f t="shared" si="5"/>
        <v>0</v>
      </c>
      <c r="I24" s="28">
        <f t="shared" si="5"/>
        <v>0</v>
      </c>
      <c r="J24" s="28">
        <f t="shared" si="5"/>
        <v>0</v>
      </c>
      <c r="K24" s="28">
        <f t="shared" si="5"/>
        <v>0</v>
      </c>
      <c r="L24" s="28">
        <f t="shared" si="5"/>
        <v>0</v>
      </c>
      <c r="M24" s="28">
        <f t="shared" si="5"/>
        <v>0</v>
      </c>
      <c r="N24" s="28">
        <f t="shared" si="5"/>
        <v>0</v>
      </c>
      <c r="O24" s="28">
        <f t="shared" si="5"/>
        <v>0</v>
      </c>
      <c r="P24" s="28">
        <f t="shared" si="5"/>
        <v>0</v>
      </c>
      <c r="Q24" s="28">
        <f t="shared" si="5"/>
        <v>1</v>
      </c>
      <c r="R24" s="28">
        <f t="shared" si="5"/>
        <v>0</v>
      </c>
      <c r="S24" s="33">
        <v>3490100</v>
      </c>
      <c r="T24" s="40" cm="1">
        <f t="array" ref="T24">$Z$19+MMULT(G24:R24,$Z$20:$Z$31)</f>
        <v>3460546.3976190472</v>
      </c>
      <c r="U24" s="36">
        <f t="shared" si="1"/>
        <v>29553.602380952798</v>
      </c>
      <c r="V24" s="28">
        <f t="shared" si="2"/>
        <v>29553.602380952798</v>
      </c>
      <c r="W24" s="37">
        <f t="shared" si="3"/>
        <v>873415413.69145882</v>
      </c>
      <c r="Y24" t="s">
        <v>60</v>
      </c>
      <c r="Z24">
        <v>53549.784126984021</v>
      </c>
      <c r="AA24">
        <v>51167.532724942241</v>
      </c>
      <c r="AB24">
        <v>1.0465578712745029</v>
      </c>
      <c r="AC24">
        <v>0.30101888161087775</v>
      </c>
      <c r="AD24">
        <v>-49571.602191154794</v>
      </c>
      <c r="AE24">
        <v>156671.17044512284</v>
      </c>
      <c r="AF24">
        <v>-49571.602191154794</v>
      </c>
      <c r="AG24">
        <v>156671.17044512284</v>
      </c>
    </row>
    <row r="25" spans="1:33" x14ac:dyDescent="0.35">
      <c r="A25" s="28">
        <v>23</v>
      </c>
      <c r="B25" s="28" t="s">
        <v>77</v>
      </c>
      <c r="C25" s="35">
        <v>40483</v>
      </c>
      <c r="D25" s="24">
        <v>3163659</v>
      </c>
      <c r="E25" s="28"/>
      <c r="F25" s="28"/>
      <c r="G25" s="28">
        <v>23</v>
      </c>
      <c r="H25" s="28">
        <f t="shared" si="5"/>
        <v>0</v>
      </c>
      <c r="I25" s="28">
        <f t="shared" si="5"/>
        <v>0</v>
      </c>
      <c r="J25" s="28">
        <f t="shared" si="5"/>
        <v>0</v>
      </c>
      <c r="K25" s="28">
        <f t="shared" si="5"/>
        <v>0</v>
      </c>
      <c r="L25" s="28">
        <f t="shared" si="5"/>
        <v>0</v>
      </c>
      <c r="M25" s="28">
        <f t="shared" si="5"/>
        <v>0</v>
      </c>
      <c r="N25" s="28">
        <f t="shared" si="5"/>
        <v>0</v>
      </c>
      <c r="O25" s="28">
        <f t="shared" si="5"/>
        <v>0</v>
      </c>
      <c r="P25" s="28">
        <f t="shared" si="5"/>
        <v>0</v>
      </c>
      <c r="Q25" s="28">
        <f t="shared" si="5"/>
        <v>0</v>
      </c>
      <c r="R25" s="28">
        <f t="shared" si="5"/>
        <v>1</v>
      </c>
      <c r="S25" s="32">
        <v>3163659</v>
      </c>
      <c r="T25" s="40" cm="1">
        <f t="array" ref="T25">$Z$19+MMULT(G25:R25,$Z$20:$Z$31)</f>
        <v>3149026.8976190472</v>
      </c>
      <c r="U25" s="36">
        <f t="shared" si="1"/>
        <v>14632.102380952798</v>
      </c>
      <c r="V25" s="28">
        <f t="shared" si="2"/>
        <v>14632.102380952798</v>
      </c>
      <c r="W25" s="37">
        <f t="shared" si="3"/>
        <v>214098420.08668453</v>
      </c>
      <c r="Y25" t="s">
        <v>59</v>
      </c>
      <c r="Z25">
        <v>304618.76706349192</v>
      </c>
      <c r="AA25">
        <v>51156.257790127274</v>
      </c>
      <c r="AB25">
        <v>5.9546726094237634</v>
      </c>
      <c r="AC25">
        <v>3.9339631069154377E-7</v>
      </c>
      <c r="AD25">
        <v>201520.10388338316</v>
      </c>
      <c r="AE25">
        <v>407717.43024360068</v>
      </c>
      <c r="AF25">
        <v>201520.10388338316</v>
      </c>
      <c r="AG25">
        <v>407717.43024360068</v>
      </c>
    </row>
    <row r="26" spans="1:33" x14ac:dyDescent="0.35">
      <c r="A26" s="28">
        <v>24</v>
      </c>
      <c r="B26" s="28" t="s">
        <v>76</v>
      </c>
      <c r="C26" s="38">
        <v>40513</v>
      </c>
      <c r="D26" s="27">
        <v>3167124</v>
      </c>
      <c r="E26" s="28"/>
      <c r="F26" s="28"/>
      <c r="G26" s="28">
        <v>24</v>
      </c>
      <c r="H26" s="28">
        <f t="shared" si="5"/>
        <v>0</v>
      </c>
      <c r="I26" s="28">
        <f t="shared" si="5"/>
        <v>0</v>
      </c>
      <c r="J26" s="28">
        <f t="shared" si="5"/>
        <v>0</v>
      </c>
      <c r="K26" s="28">
        <f t="shared" si="5"/>
        <v>0</v>
      </c>
      <c r="L26" s="28">
        <f t="shared" si="5"/>
        <v>0</v>
      </c>
      <c r="M26" s="28">
        <f t="shared" si="5"/>
        <v>0</v>
      </c>
      <c r="N26" s="28">
        <f t="shared" si="5"/>
        <v>0</v>
      </c>
      <c r="O26" s="28">
        <f t="shared" si="5"/>
        <v>0</v>
      </c>
      <c r="P26" s="28">
        <f t="shared" si="5"/>
        <v>0</v>
      </c>
      <c r="Q26" s="28">
        <f t="shared" si="5"/>
        <v>0</v>
      </c>
      <c r="R26" s="28">
        <f t="shared" si="5"/>
        <v>0</v>
      </c>
      <c r="S26" s="33">
        <v>3167124</v>
      </c>
      <c r="T26" s="40" cm="1">
        <f t="array" ref="T26">$Z$19+MMULT(G26:R26,$Z$20:$Z$31)</f>
        <v>3195320.1476190472</v>
      </c>
      <c r="U26" s="36">
        <f t="shared" si="1"/>
        <v>-28196.147619047202</v>
      </c>
      <c r="V26" s="28">
        <f t="shared" si="2"/>
        <v>28196.147619047202</v>
      </c>
      <c r="W26" s="37">
        <f t="shared" si="3"/>
        <v>795022740.55510116</v>
      </c>
      <c r="Y26" t="s">
        <v>58</v>
      </c>
      <c r="Z26">
        <v>529042.94999999972</v>
      </c>
      <c r="AA26">
        <v>51152.498926255794</v>
      </c>
      <c r="AB26">
        <v>10.342465394754157</v>
      </c>
      <c r="AC26">
        <v>2.3406620962233252E-13</v>
      </c>
      <c r="AD26">
        <v>425951.86231225426</v>
      </c>
      <c r="AE26">
        <v>632134.03768774518</v>
      </c>
      <c r="AF26">
        <v>425951.86231225426</v>
      </c>
      <c r="AG26">
        <v>632134.03768774518</v>
      </c>
    </row>
    <row r="27" spans="1:33" x14ac:dyDescent="0.35">
      <c r="A27" s="28">
        <v>25</v>
      </c>
      <c r="B27" s="28" t="s">
        <v>75</v>
      </c>
      <c r="C27" s="35">
        <v>40544</v>
      </c>
      <c r="D27" s="24">
        <v>2883810</v>
      </c>
      <c r="E27" s="28"/>
      <c r="F27" s="28">
        <v>2011</v>
      </c>
      <c r="G27" s="28">
        <v>25</v>
      </c>
      <c r="H27" s="28">
        <f t="shared" si="5"/>
        <v>1</v>
      </c>
      <c r="I27" s="28">
        <f t="shared" si="5"/>
        <v>0</v>
      </c>
      <c r="J27" s="28">
        <f t="shared" si="5"/>
        <v>0</v>
      </c>
      <c r="K27" s="28">
        <f t="shared" si="5"/>
        <v>0</v>
      </c>
      <c r="L27" s="28">
        <f t="shared" si="5"/>
        <v>0</v>
      </c>
      <c r="M27" s="28">
        <f t="shared" si="5"/>
        <v>0</v>
      </c>
      <c r="N27" s="28">
        <f t="shared" si="5"/>
        <v>0</v>
      </c>
      <c r="O27" s="28">
        <f t="shared" si="5"/>
        <v>0</v>
      </c>
      <c r="P27" s="28">
        <f t="shared" si="5"/>
        <v>0</v>
      </c>
      <c r="Q27" s="28">
        <f t="shared" si="5"/>
        <v>0</v>
      </c>
      <c r="R27" s="28">
        <f t="shared" si="5"/>
        <v>0</v>
      </c>
      <c r="S27" s="32">
        <v>2883810</v>
      </c>
      <c r="T27" s="40" cm="1">
        <f t="array" ref="T27">$Z$19+MMULT(G27:R27,$Z$20:$Z$31)</f>
        <v>2946010.3999999994</v>
      </c>
      <c r="U27" s="36">
        <f t="shared" si="1"/>
        <v>-62200.399999999441</v>
      </c>
      <c r="V27" s="28">
        <f t="shared" si="2"/>
        <v>62200.399999999441</v>
      </c>
      <c r="W27" s="37">
        <f t="shared" si="3"/>
        <v>3868889760.1599307</v>
      </c>
      <c r="Y27" t="s">
        <v>57</v>
      </c>
      <c r="Z27">
        <v>666526.53293650819</v>
      </c>
      <c r="AA27">
        <v>51156.257790127303</v>
      </c>
      <c r="AB27">
        <v>13.029227737317834</v>
      </c>
      <c r="AC27">
        <v>1.0541905341333271E-16</v>
      </c>
      <c r="AD27">
        <v>563427.86975639942</v>
      </c>
      <c r="AE27">
        <v>769625.19611661695</v>
      </c>
      <c r="AF27">
        <v>563427.86975639942</v>
      </c>
      <c r="AG27">
        <v>769625.19611661695</v>
      </c>
    </row>
    <row r="28" spans="1:33" x14ac:dyDescent="0.35">
      <c r="A28" s="28">
        <v>26</v>
      </c>
      <c r="B28" s="28" t="s">
        <v>74</v>
      </c>
      <c r="C28" s="38">
        <v>40575</v>
      </c>
      <c r="D28" s="27">
        <v>2610667</v>
      </c>
      <c r="E28" s="28"/>
      <c r="F28" s="28"/>
      <c r="G28" s="28">
        <v>26</v>
      </c>
      <c r="H28" s="28">
        <f t="shared" si="5"/>
        <v>0</v>
      </c>
      <c r="I28" s="28">
        <f t="shared" si="5"/>
        <v>1</v>
      </c>
      <c r="J28" s="28">
        <f t="shared" si="5"/>
        <v>0</v>
      </c>
      <c r="K28" s="28">
        <f t="shared" si="5"/>
        <v>0</v>
      </c>
      <c r="L28" s="28">
        <f t="shared" si="5"/>
        <v>0</v>
      </c>
      <c r="M28" s="28">
        <f t="shared" si="5"/>
        <v>0</v>
      </c>
      <c r="N28" s="28">
        <f t="shared" si="5"/>
        <v>0</v>
      </c>
      <c r="O28" s="28">
        <f t="shared" si="5"/>
        <v>0</v>
      </c>
      <c r="P28" s="28">
        <f t="shared" si="5"/>
        <v>0</v>
      </c>
      <c r="Q28" s="28">
        <f t="shared" si="5"/>
        <v>0</v>
      </c>
      <c r="R28" s="28">
        <f t="shared" si="5"/>
        <v>0</v>
      </c>
      <c r="S28" s="33">
        <v>2610667</v>
      </c>
      <c r="T28" s="40" cm="1">
        <f t="array" ref="T28">$Z$19+MMULT(G28:R28,$Z$20:$Z$31)</f>
        <v>2690084.7999999989</v>
      </c>
      <c r="U28" s="36">
        <f t="shared" si="1"/>
        <v>-79417.799999998882</v>
      </c>
      <c r="V28" s="28">
        <f t="shared" si="2"/>
        <v>79417.799999998882</v>
      </c>
      <c r="W28" s="37">
        <f t="shared" si="3"/>
        <v>6307186956.8398228</v>
      </c>
      <c r="Y28" t="s">
        <v>56</v>
      </c>
      <c r="Z28">
        <v>698485.51587301563</v>
      </c>
      <c r="AA28">
        <v>51167.532724942255</v>
      </c>
      <c r="AB28">
        <v>13.650951661629174</v>
      </c>
      <c r="AC28">
        <v>2.018619941467724E-17</v>
      </c>
      <c r="AD28">
        <v>595364.12955487682</v>
      </c>
      <c r="AE28">
        <v>801606.90219115443</v>
      </c>
      <c r="AF28">
        <v>595364.12955487682</v>
      </c>
      <c r="AG28">
        <v>801606.90219115443</v>
      </c>
    </row>
    <row r="29" spans="1:33" x14ac:dyDescent="0.35">
      <c r="A29" s="28">
        <v>27</v>
      </c>
      <c r="B29" s="28" t="s">
        <v>73</v>
      </c>
      <c r="C29" s="35">
        <v>40603</v>
      </c>
      <c r="D29" s="24">
        <v>3129205</v>
      </c>
      <c r="E29" s="28"/>
      <c r="F29" s="28"/>
      <c r="G29" s="28">
        <v>27</v>
      </c>
      <c r="H29" s="28">
        <f t="shared" si="5"/>
        <v>0</v>
      </c>
      <c r="I29" s="28">
        <f t="shared" si="5"/>
        <v>0</v>
      </c>
      <c r="J29" s="28">
        <f t="shared" si="5"/>
        <v>1</v>
      </c>
      <c r="K29" s="28">
        <f t="shared" si="5"/>
        <v>0</v>
      </c>
      <c r="L29" s="28">
        <f t="shared" si="5"/>
        <v>0</v>
      </c>
      <c r="M29" s="28">
        <f t="shared" si="5"/>
        <v>0</v>
      </c>
      <c r="N29" s="28">
        <f t="shared" si="5"/>
        <v>0</v>
      </c>
      <c r="O29" s="28">
        <f t="shared" si="5"/>
        <v>0</v>
      </c>
      <c r="P29" s="28">
        <f t="shared" si="5"/>
        <v>0</v>
      </c>
      <c r="Q29" s="28">
        <f t="shared" si="5"/>
        <v>0</v>
      </c>
      <c r="R29" s="28">
        <f t="shared" si="5"/>
        <v>0</v>
      </c>
      <c r="S29" s="32">
        <v>3129205</v>
      </c>
      <c r="T29" s="40" cm="1">
        <f t="array" ref="T29">$Z$19+MMULT(G29:R29,$Z$20:$Z$31)</f>
        <v>3245376.9999999995</v>
      </c>
      <c r="U29" s="36">
        <f t="shared" si="1"/>
        <v>-116171.99999999953</v>
      </c>
      <c r="V29" s="28">
        <f t="shared" si="2"/>
        <v>116171.99999999953</v>
      </c>
      <c r="W29" s="37">
        <f t="shared" si="3"/>
        <v>13495933583.999891</v>
      </c>
      <c r="Y29" t="s">
        <v>55</v>
      </c>
      <c r="Z29">
        <v>218067.29880952384</v>
      </c>
      <c r="AA29">
        <v>51186.318763951313</v>
      </c>
      <c r="AB29">
        <v>4.2602653223638507</v>
      </c>
      <c r="AC29">
        <v>1.0586793989128194E-4</v>
      </c>
      <c r="AD29">
        <v>114908.05171751391</v>
      </c>
      <c r="AE29">
        <v>321226.5459015338</v>
      </c>
      <c r="AF29">
        <v>114908.05171751391</v>
      </c>
      <c r="AG29">
        <v>321226.5459015338</v>
      </c>
    </row>
    <row r="30" spans="1:33" x14ac:dyDescent="0.35">
      <c r="A30" s="28">
        <v>28</v>
      </c>
      <c r="B30" s="28" t="s">
        <v>72</v>
      </c>
      <c r="C30" s="38">
        <v>40634</v>
      </c>
      <c r="D30" s="27">
        <v>3200527</v>
      </c>
      <c r="E30" s="28"/>
      <c r="F30" s="28"/>
      <c r="G30" s="28">
        <v>28</v>
      </c>
      <c r="H30" s="28">
        <f t="shared" si="5"/>
        <v>0</v>
      </c>
      <c r="I30" s="28">
        <f t="shared" si="5"/>
        <v>0</v>
      </c>
      <c r="J30" s="28">
        <f t="shared" si="5"/>
        <v>0</v>
      </c>
      <c r="K30" s="28">
        <f t="shared" si="5"/>
        <v>1</v>
      </c>
      <c r="L30" s="28">
        <f t="shared" si="5"/>
        <v>0</v>
      </c>
      <c r="M30" s="28">
        <f t="shared" si="5"/>
        <v>0</v>
      </c>
      <c r="N30" s="28">
        <f t="shared" si="5"/>
        <v>0</v>
      </c>
      <c r="O30" s="28">
        <f t="shared" si="5"/>
        <v>0</v>
      </c>
      <c r="P30" s="28">
        <f t="shared" si="5"/>
        <v>0</v>
      </c>
      <c r="Q30" s="28">
        <f t="shared" si="5"/>
        <v>0</v>
      </c>
      <c r="R30" s="28">
        <f t="shared" si="5"/>
        <v>0</v>
      </c>
      <c r="S30" s="33">
        <v>3200527</v>
      </c>
      <c r="T30" s="40" cm="1">
        <f t="array" ref="T30">$Z$19+MMULT(G30:R30,$Z$20:$Z$31)</f>
        <v>3306333.9999999995</v>
      </c>
      <c r="U30" s="36">
        <f t="shared" si="1"/>
        <v>-105806.99999999953</v>
      </c>
      <c r="V30" s="28">
        <f t="shared" si="2"/>
        <v>105806.99999999953</v>
      </c>
      <c r="W30" s="37">
        <f t="shared" si="3"/>
        <v>11195121248.999901</v>
      </c>
      <c r="Y30" t="s">
        <v>54</v>
      </c>
      <c r="Z30">
        <v>293958.28412698396</v>
      </c>
      <c r="AA30">
        <v>53933.730728679038</v>
      </c>
      <c r="AB30">
        <v>5.4503606584491822</v>
      </c>
      <c r="AC30">
        <v>2.1521375786340701E-6</v>
      </c>
      <c r="AD30">
        <v>185261.99204762292</v>
      </c>
      <c r="AE30">
        <v>402654.57620634499</v>
      </c>
      <c r="AF30">
        <v>185261.99204762292</v>
      </c>
      <c r="AG30">
        <v>402654.57620634499</v>
      </c>
    </row>
    <row r="31" spans="1:33" ht="15" thickBot="1" x14ac:dyDescent="0.4">
      <c r="A31" s="28">
        <v>29</v>
      </c>
      <c r="B31" s="28" t="s">
        <v>71</v>
      </c>
      <c r="C31" s="35">
        <v>40664</v>
      </c>
      <c r="D31" s="24">
        <v>3547804</v>
      </c>
      <c r="E31" s="28"/>
      <c r="F31" s="28"/>
      <c r="G31" s="28">
        <v>29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1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32">
        <v>3547804</v>
      </c>
      <c r="T31" s="40" cm="1">
        <f t="array" ref="T31">$Z$19+MMULT(G31:R31,$Z$20:$Z$31)</f>
        <v>3571768.9999999995</v>
      </c>
      <c r="U31" s="36">
        <f t="shared" si="1"/>
        <v>-23964.999999999534</v>
      </c>
      <c r="V31" s="28">
        <f t="shared" si="2"/>
        <v>23964.999999999534</v>
      </c>
      <c r="W31" s="37">
        <f t="shared" si="3"/>
        <v>574321224.99997771</v>
      </c>
      <c r="Y31" s="11" t="s">
        <v>53</v>
      </c>
      <c r="Z31" s="11">
        <v>-31927.232936508037</v>
      </c>
      <c r="AA31" s="11">
        <v>53923.034189904247</v>
      </c>
      <c r="AB31" s="11">
        <v>-0.59208895449146703</v>
      </c>
      <c r="AC31" s="11">
        <v>0.55682147442029239</v>
      </c>
      <c r="AD31" s="11">
        <v>-140601.96755846357</v>
      </c>
      <c r="AE31" s="11">
        <v>76747.501685447496</v>
      </c>
      <c r="AF31" s="11">
        <v>-140601.96755846357</v>
      </c>
      <c r="AG31" s="11">
        <v>76747.501685447496</v>
      </c>
    </row>
    <row r="32" spans="1:33" x14ac:dyDescent="0.35">
      <c r="A32" s="28">
        <v>30</v>
      </c>
      <c r="B32" s="28" t="s">
        <v>70</v>
      </c>
      <c r="C32" s="38">
        <v>40695</v>
      </c>
      <c r="D32" s="27">
        <v>3766323</v>
      </c>
      <c r="E32" s="28"/>
      <c r="F32" s="28"/>
      <c r="G32" s="28">
        <v>30</v>
      </c>
      <c r="H32" s="28">
        <f t="shared" si="5"/>
        <v>0</v>
      </c>
      <c r="I32" s="28">
        <f t="shared" si="5"/>
        <v>0</v>
      </c>
      <c r="J32" s="28">
        <f t="shared" si="5"/>
        <v>0</v>
      </c>
      <c r="K32" s="28">
        <f t="shared" si="5"/>
        <v>0</v>
      </c>
      <c r="L32" s="28">
        <f t="shared" si="5"/>
        <v>0</v>
      </c>
      <c r="M32" s="28">
        <f t="shared" si="5"/>
        <v>1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33">
        <v>3766323</v>
      </c>
      <c r="T32" s="40" cm="1">
        <f t="array" ref="T32">$Z$19+MMULT(G32:R32,$Z$20:$Z$31)</f>
        <v>3810559.1999999993</v>
      </c>
      <c r="U32" s="36">
        <f t="shared" si="1"/>
        <v>-44236.199999999255</v>
      </c>
      <c r="V32" s="28">
        <f t="shared" si="2"/>
        <v>44236.199999999255</v>
      </c>
      <c r="W32" s="37">
        <f t="shared" si="3"/>
        <v>1956841390.439934</v>
      </c>
    </row>
    <row r="33" spans="1:23" x14ac:dyDescent="0.35">
      <c r="A33" s="28">
        <v>31</v>
      </c>
      <c r="B33" s="28" t="s">
        <v>69</v>
      </c>
      <c r="C33" s="35">
        <v>40725</v>
      </c>
      <c r="D33" s="24">
        <v>3935589</v>
      </c>
      <c r="E33" s="28"/>
      <c r="F33" s="28"/>
      <c r="G33" s="28">
        <v>31</v>
      </c>
      <c r="H33" s="28">
        <f t="shared" ref="H33:R42" si="6">IF($B33=H$2,1,0)</f>
        <v>0</v>
      </c>
      <c r="I33" s="28">
        <f t="shared" si="6"/>
        <v>0</v>
      </c>
      <c r="J33" s="28">
        <f t="shared" si="6"/>
        <v>0</v>
      </c>
      <c r="K33" s="28">
        <f t="shared" si="6"/>
        <v>0</v>
      </c>
      <c r="L33" s="28">
        <f t="shared" si="6"/>
        <v>0</v>
      </c>
      <c r="M33" s="28">
        <f t="shared" si="6"/>
        <v>0</v>
      </c>
      <c r="N33" s="28">
        <f t="shared" si="6"/>
        <v>1</v>
      </c>
      <c r="O33" s="28">
        <f t="shared" si="6"/>
        <v>0</v>
      </c>
      <c r="P33" s="28">
        <f t="shared" si="6"/>
        <v>0</v>
      </c>
      <c r="Q33" s="28">
        <f t="shared" si="6"/>
        <v>0</v>
      </c>
      <c r="R33" s="28">
        <f t="shared" si="6"/>
        <v>0</v>
      </c>
      <c r="S33" s="32">
        <v>3935589</v>
      </c>
      <c r="T33" s="40" cm="1">
        <f t="array" ref="T33">$Z$19+MMULT(G33:R33,$Z$20:$Z$31)</f>
        <v>3962408.8</v>
      </c>
      <c r="U33" s="36">
        <f t="shared" si="1"/>
        <v>-26819.799999999814</v>
      </c>
      <c r="V33" s="28">
        <f t="shared" si="2"/>
        <v>26819.799999999814</v>
      </c>
      <c r="W33" s="37">
        <f t="shared" si="3"/>
        <v>719301672.03999007</v>
      </c>
    </row>
    <row r="34" spans="1:23" x14ac:dyDescent="0.35">
      <c r="A34" s="28">
        <v>32</v>
      </c>
      <c r="B34" s="28" t="s">
        <v>68</v>
      </c>
      <c r="C34" s="38">
        <v>40756</v>
      </c>
      <c r="D34" s="27">
        <v>3917884</v>
      </c>
      <c r="E34" s="28"/>
      <c r="F34" s="28"/>
      <c r="G34" s="28">
        <v>32</v>
      </c>
      <c r="H34" s="28">
        <f t="shared" si="6"/>
        <v>0</v>
      </c>
      <c r="I34" s="28">
        <f t="shared" si="6"/>
        <v>0</v>
      </c>
      <c r="J34" s="28">
        <f t="shared" si="6"/>
        <v>0</v>
      </c>
      <c r="K34" s="28">
        <f t="shared" si="6"/>
        <v>0</v>
      </c>
      <c r="L34" s="28">
        <f t="shared" si="6"/>
        <v>0</v>
      </c>
      <c r="M34" s="28">
        <f t="shared" si="6"/>
        <v>0</v>
      </c>
      <c r="N34" s="28">
        <f t="shared" si="6"/>
        <v>0</v>
      </c>
      <c r="O34" s="28">
        <f t="shared" si="6"/>
        <v>1</v>
      </c>
      <c r="P34" s="28">
        <f t="shared" si="6"/>
        <v>0</v>
      </c>
      <c r="Q34" s="28">
        <f t="shared" si="6"/>
        <v>0</v>
      </c>
      <c r="R34" s="28">
        <f t="shared" si="6"/>
        <v>0</v>
      </c>
      <c r="S34" s="33">
        <v>3917884</v>
      </c>
      <c r="T34" s="40" cm="1">
        <f t="array" ref="T34">$Z$19+MMULT(G34:R34,$Z$20:$Z$31)</f>
        <v>4008733.7999999993</v>
      </c>
      <c r="U34" s="36">
        <f t="shared" si="1"/>
        <v>-90849.799999999348</v>
      </c>
      <c r="V34" s="28">
        <f t="shared" si="2"/>
        <v>90849.799999999348</v>
      </c>
      <c r="W34" s="37">
        <f t="shared" si="3"/>
        <v>8253686160.0398817</v>
      </c>
    </row>
    <row r="35" spans="1:23" x14ac:dyDescent="0.35">
      <c r="A35" s="28">
        <v>33</v>
      </c>
      <c r="B35" s="28" t="s">
        <v>67</v>
      </c>
      <c r="C35" s="35">
        <v>40787</v>
      </c>
      <c r="D35" s="24">
        <v>3564970</v>
      </c>
      <c r="E35" s="28"/>
      <c r="F35" s="28"/>
      <c r="G35" s="28">
        <v>33</v>
      </c>
      <c r="H35" s="28">
        <f t="shared" si="6"/>
        <v>0</v>
      </c>
      <c r="I35" s="28">
        <f t="shared" si="6"/>
        <v>0</v>
      </c>
      <c r="J35" s="28">
        <f t="shared" si="6"/>
        <v>0</v>
      </c>
      <c r="K35" s="28">
        <f t="shared" si="6"/>
        <v>0</v>
      </c>
      <c r="L35" s="28">
        <f t="shared" si="6"/>
        <v>0</v>
      </c>
      <c r="M35" s="28">
        <f t="shared" si="6"/>
        <v>0</v>
      </c>
      <c r="N35" s="28">
        <f t="shared" si="6"/>
        <v>0</v>
      </c>
      <c r="O35" s="28">
        <f t="shared" si="6"/>
        <v>0</v>
      </c>
      <c r="P35" s="28">
        <f t="shared" si="6"/>
        <v>1</v>
      </c>
      <c r="Q35" s="28">
        <f t="shared" si="6"/>
        <v>0</v>
      </c>
      <c r="R35" s="28">
        <f t="shared" si="6"/>
        <v>0</v>
      </c>
      <c r="S35" s="32">
        <v>3564970</v>
      </c>
      <c r="T35" s="40" cm="1">
        <f t="array" ref="T35">$Z$19+MMULT(G35:R35,$Z$20:$Z$31)</f>
        <v>3542681.5999999996</v>
      </c>
      <c r="U35" s="36">
        <f t="shared" ref="U35:U59" si="7">S35-T35</f>
        <v>22288.400000000373</v>
      </c>
      <c r="V35" s="28">
        <f t="shared" ref="V35:V59" si="8">ABS(U35)</f>
        <v>22288.400000000373</v>
      </c>
      <c r="W35" s="37">
        <f t="shared" ref="W35:W59" si="9">U35^2</f>
        <v>496772774.56001663</v>
      </c>
    </row>
    <row r="36" spans="1:23" x14ac:dyDescent="0.35">
      <c r="A36" s="28">
        <v>34</v>
      </c>
      <c r="B36" s="28" t="s">
        <v>78</v>
      </c>
      <c r="C36" s="38">
        <v>40817</v>
      </c>
      <c r="D36" s="27">
        <v>3602455</v>
      </c>
      <c r="E36" s="28"/>
      <c r="F36" s="28"/>
      <c r="G36" s="28">
        <v>34</v>
      </c>
      <c r="H36" s="28">
        <f t="shared" si="6"/>
        <v>0</v>
      </c>
      <c r="I36" s="28">
        <f t="shared" si="6"/>
        <v>0</v>
      </c>
      <c r="J36" s="28">
        <f t="shared" si="6"/>
        <v>0</v>
      </c>
      <c r="K36" s="28">
        <f t="shared" si="6"/>
        <v>0</v>
      </c>
      <c r="L36" s="28">
        <f t="shared" si="6"/>
        <v>0</v>
      </c>
      <c r="M36" s="28">
        <f t="shared" si="6"/>
        <v>0</v>
      </c>
      <c r="N36" s="28">
        <f t="shared" si="6"/>
        <v>0</v>
      </c>
      <c r="O36" s="28">
        <f t="shared" si="6"/>
        <v>0</v>
      </c>
      <c r="P36" s="28">
        <f t="shared" si="6"/>
        <v>0</v>
      </c>
      <c r="Q36" s="28">
        <f t="shared" si="6"/>
        <v>1</v>
      </c>
      <c r="R36" s="28">
        <f t="shared" si="6"/>
        <v>0</v>
      </c>
      <c r="S36" s="33">
        <v>3602455</v>
      </c>
      <c r="T36" s="40" cm="1">
        <f t="array" ref="T36">$Z$19+MMULT(G36:R36,$Z$20:$Z$31)</f>
        <v>3632938.6023809519</v>
      </c>
      <c r="U36" s="36">
        <f t="shared" si="7"/>
        <v>-30483.602380951867</v>
      </c>
      <c r="V36" s="28">
        <f t="shared" si="8"/>
        <v>30483.602380951867</v>
      </c>
      <c r="W36" s="37">
        <f t="shared" si="9"/>
        <v>929250014.11997426</v>
      </c>
    </row>
    <row r="37" spans="1:23" x14ac:dyDescent="0.35">
      <c r="A37" s="28">
        <v>35</v>
      </c>
      <c r="B37" s="28" t="s">
        <v>77</v>
      </c>
      <c r="C37" s="35">
        <v>40848</v>
      </c>
      <c r="D37" s="24">
        <v>3326859</v>
      </c>
      <c r="E37" s="28"/>
      <c r="F37" s="28"/>
      <c r="G37" s="28">
        <v>35</v>
      </c>
      <c r="H37" s="28">
        <f t="shared" si="6"/>
        <v>0</v>
      </c>
      <c r="I37" s="28">
        <f t="shared" si="6"/>
        <v>0</v>
      </c>
      <c r="J37" s="28">
        <f t="shared" si="6"/>
        <v>0</v>
      </c>
      <c r="K37" s="28">
        <f t="shared" si="6"/>
        <v>0</v>
      </c>
      <c r="L37" s="28">
        <f t="shared" si="6"/>
        <v>0</v>
      </c>
      <c r="M37" s="28">
        <f t="shared" si="6"/>
        <v>0</v>
      </c>
      <c r="N37" s="28">
        <f t="shared" si="6"/>
        <v>0</v>
      </c>
      <c r="O37" s="28">
        <f t="shared" si="6"/>
        <v>0</v>
      </c>
      <c r="P37" s="28">
        <f t="shared" si="6"/>
        <v>0</v>
      </c>
      <c r="Q37" s="28">
        <f t="shared" si="6"/>
        <v>0</v>
      </c>
      <c r="R37" s="28">
        <f t="shared" si="6"/>
        <v>1</v>
      </c>
      <c r="S37" s="32">
        <v>3326859</v>
      </c>
      <c r="T37" s="40" cm="1">
        <f t="array" ref="T37">$Z$19+MMULT(G37:R37,$Z$20:$Z$31)</f>
        <v>3321419.1023809519</v>
      </c>
      <c r="U37" s="36">
        <f t="shared" si="7"/>
        <v>5439.8976190481335</v>
      </c>
      <c r="V37" s="28">
        <f t="shared" si="8"/>
        <v>5439.8976190481335</v>
      </c>
      <c r="W37" s="37">
        <f t="shared" si="9"/>
        <v>29592486.105725553</v>
      </c>
    </row>
    <row r="38" spans="1:23" x14ac:dyDescent="0.35">
      <c r="A38" s="28">
        <v>36</v>
      </c>
      <c r="B38" s="28" t="s">
        <v>76</v>
      </c>
      <c r="C38" s="38">
        <v>40878</v>
      </c>
      <c r="D38" s="27">
        <v>3441693</v>
      </c>
      <c r="E38" s="28"/>
      <c r="F38" s="28"/>
      <c r="G38" s="28">
        <v>36</v>
      </c>
      <c r="H38" s="28">
        <f t="shared" si="6"/>
        <v>0</v>
      </c>
      <c r="I38" s="28">
        <f t="shared" si="6"/>
        <v>0</v>
      </c>
      <c r="J38" s="28">
        <f t="shared" si="6"/>
        <v>0</v>
      </c>
      <c r="K38" s="28">
        <f t="shared" si="6"/>
        <v>0</v>
      </c>
      <c r="L38" s="28">
        <f t="shared" si="6"/>
        <v>0</v>
      </c>
      <c r="M38" s="28">
        <f t="shared" si="6"/>
        <v>0</v>
      </c>
      <c r="N38" s="28">
        <f t="shared" si="6"/>
        <v>0</v>
      </c>
      <c r="O38" s="28">
        <f t="shared" si="6"/>
        <v>0</v>
      </c>
      <c r="P38" s="28">
        <f t="shared" si="6"/>
        <v>0</v>
      </c>
      <c r="Q38" s="28">
        <f t="shared" si="6"/>
        <v>0</v>
      </c>
      <c r="R38" s="28">
        <f t="shared" si="6"/>
        <v>0</v>
      </c>
      <c r="S38" s="33">
        <v>3441693</v>
      </c>
      <c r="T38" s="40" cm="1">
        <f t="array" ref="T38">$Z$19+MMULT(G38:R38,$Z$20:$Z$31)</f>
        <v>3367712.3523809519</v>
      </c>
      <c r="U38" s="36">
        <f t="shared" si="7"/>
        <v>73980.647619048133</v>
      </c>
      <c r="V38" s="28">
        <f t="shared" si="8"/>
        <v>73980.647619048133</v>
      </c>
      <c r="W38" s="37">
        <f t="shared" si="9"/>
        <v>5473136222.1337719</v>
      </c>
    </row>
    <row r="39" spans="1:23" x14ac:dyDescent="0.35">
      <c r="A39" s="28">
        <v>37</v>
      </c>
      <c r="B39" s="28" t="s">
        <v>75</v>
      </c>
      <c r="C39" s="35">
        <v>40909</v>
      </c>
      <c r="D39" s="24">
        <v>3211600</v>
      </c>
      <c r="E39" s="28"/>
      <c r="F39" s="28">
        <v>2012</v>
      </c>
      <c r="G39" s="28">
        <v>37</v>
      </c>
      <c r="H39" s="28">
        <f t="shared" si="6"/>
        <v>1</v>
      </c>
      <c r="I39" s="28">
        <f t="shared" si="6"/>
        <v>0</v>
      </c>
      <c r="J39" s="28">
        <f t="shared" si="6"/>
        <v>0</v>
      </c>
      <c r="K39" s="28">
        <f t="shared" si="6"/>
        <v>0</v>
      </c>
      <c r="L39" s="28">
        <f t="shared" si="6"/>
        <v>0</v>
      </c>
      <c r="M39" s="28">
        <f t="shared" si="6"/>
        <v>0</v>
      </c>
      <c r="N39" s="28">
        <f t="shared" si="6"/>
        <v>0</v>
      </c>
      <c r="O39" s="28">
        <f t="shared" si="6"/>
        <v>0</v>
      </c>
      <c r="P39" s="28">
        <f t="shared" si="6"/>
        <v>0</v>
      </c>
      <c r="Q39" s="28">
        <f t="shared" si="6"/>
        <v>0</v>
      </c>
      <c r="R39" s="28">
        <f t="shared" si="6"/>
        <v>0</v>
      </c>
      <c r="S39" s="32">
        <v>3211600</v>
      </c>
      <c r="T39" s="40" cm="1">
        <f t="array" ref="T39">$Z$19+MMULT(G39:R39,$Z$20:$Z$31)</f>
        <v>3118402.6047619046</v>
      </c>
      <c r="U39" s="36">
        <f t="shared" si="7"/>
        <v>93197.395238095429</v>
      </c>
      <c r="V39" s="28">
        <f t="shared" si="8"/>
        <v>93197.395238095429</v>
      </c>
      <c r="W39" s="37">
        <f t="shared" si="9"/>
        <v>8685754479.1657734</v>
      </c>
    </row>
    <row r="40" spans="1:23" x14ac:dyDescent="0.35">
      <c r="A40" s="28">
        <v>38</v>
      </c>
      <c r="B40" s="28" t="s">
        <v>74</v>
      </c>
      <c r="C40" s="38">
        <v>40940</v>
      </c>
      <c r="D40" s="27">
        <v>2998119</v>
      </c>
      <c r="E40" s="28"/>
      <c r="F40" s="28"/>
      <c r="G40" s="28">
        <v>38</v>
      </c>
      <c r="H40" s="28">
        <f t="shared" si="6"/>
        <v>0</v>
      </c>
      <c r="I40" s="28">
        <f t="shared" si="6"/>
        <v>1</v>
      </c>
      <c r="J40" s="28">
        <f t="shared" si="6"/>
        <v>0</v>
      </c>
      <c r="K40" s="28">
        <f t="shared" si="6"/>
        <v>0</v>
      </c>
      <c r="L40" s="28">
        <f t="shared" si="6"/>
        <v>0</v>
      </c>
      <c r="M40" s="28">
        <f t="shared" si="6"/>
        <v>0</v>
      </c>
      <c r="N40" s="28">
        <f t="shared" si="6"/>
        <v>0</v>
      </c>
      <c r="O40" s="28">
        <f t="shared" si="6"/>
        <v>0</v>
      </c>
      <c r="P40" s="28">
        <f t="shared" si="6"/>
        <v>0</v>
      </c>
      <c r="Q40" s="28">
        <f t="shared" si="6"/>
        <v>0</v>
      </c>
      <c r="R40" s="28">
        <f t="shared" si="6"/>
        <v>0</v>
      </c>
      <c r="S40" s="33">
        <v>2998119</v>
      </c>
      <c r="T40" s="40" cm="1">
        <f t="array" ref="T40">$Z$19+MMULT(G40:R40,$Z$20:$Z$31)</f>
        <v>2862477.0047619035</v>
      </c>
      <c r="U40" s="36">
        <f t="shared" si="7"/>
        <v>135641.99523809645</v>
      </c>
      <c r="V40" s="28">
        <f t="shared" si="8"/>
        <v>135641.99523809645</v>
      </c>
      <c r="W40" s="37">
        <f t="shared" si="9"/>
        <v>18398750872.17178</v>
      </c>
    </row>
    <row r="41" spans="1:23" x14ac:dyDescent="0.35">
      <c r="A41" s="28">
        <v>39</v>
      </c>
      <c r="B41" s="28" t="s">
        <v>73</v>
      </c>
      <c r="C41" s="35">
        <v>40969</v>
      </c>
      <c r="D41" s="24">
        <v>3472440</v>
      </c>
      <c r="E41" s="28"/>
      <c r="F41" s="28"/>
      <c r="G41" s="28">
        <v>39</v>
      </c>
      <c r="H41" s="28">
        <f t="shared" si="6"/>
        <v>0</v>
      </c>
      <c r="I41" s="28">
        <f t="shared" si="6"/>
        <v>0</v>
      </c>
      <c r="J41" s="28">
        <f t="shared" si="6"/>
        <v>1</v>
      </c>
      <c r="K41" s="28">
        <f t="shared" si="6"/>
        <v>0</v>
      </c>
      <c r="L41" s="28">
        <f t="shared" si="6"/>
        <v>0</v>
      </c>
      <c r="M41" s="28">
        <f t="shared" si="6"/>
        <v>0</v>
      </c>
      <c r="N41" s="28">
        <f t="shared" si="6"/>
        <v>0</v>
      </c>
      <c r="O41" s="28">
        <f t="shared" si="6"/>
        <v>0</v>
      </c>
      <c r="P41" s="28">
        <f t="shared" si="6"/>
        <v>0</v>
      </c>
      <c r="Q41" s="28">
        <f t="shared" si="6"/>
        <v>0</v>
      </c>
      <c r="R41" s="28">
        <f t="shared" si="6"/>
        <v>0</v>
      </c>
      <c r="S41" s="32">
        <v>3472440</v>
      </c>
      <c r="T41" s="40" cm="1">
        <f t="array" ref="T41">$Z$19+MMULT(G41:R41,$Z$20:$Z$31)</f>
        <v>3417769.2047619042</v>
      </c>
      <c r="U41" s="36">
        <f t="shared" si="7"/>
        <v>54670.795238095801</v>
      </c>
      <c r="V41" s="28">
        <f t="shared" si="8"/>
        <v>54670.795238095801</v>
      </c>
      <c r="W41" s="37">
        <f t="shared" si="9"/>
        <v>2988895851.9657984</v>
      </c>
    </row>
    <row r="42" spans="1:23" x14ac:dyDescent="0.35">
      <c r="A42" s="28">
        <v>40</v>
      </c>
      <c r="B42" s="28" t="s">
        <v>72</v>
      </c>
      <c r="C42" s="38">
        <v>41000</v>
      </c>
      <c r="D42" s="27">
        <v>3563007</v>
      </c>
      <c r="E42" s="28"/>
      <c r="F42" s="28"/>
      <c r="G42" s="28">
        <v>40</v>
      </c>
      <c r="H42" s="28">
        <f t="shared" si="6"/>
        <v>0</v>
      </c>
      <c r="I42" s="28">
        <f t="shared" si="6"/>
        <v>0</v>
      </c>
      <c r="J42" s="28">
        <f t="shared" si="6"/>
        <v>0</v>
      </c>
      <c r="K42" s="28">
        <f t="shared" si="6"/>
        <v>1</v>
      </c>
      <c r="L42" s="28">
        <f t="shared" si="6"/>
        <v>0</v>
      </c>
      <c r="M42" s="28">
        <f t="shared" si="6"/>
        <v>0</v>
      </c>
      <c r="N42" s="28">
        <f t="shared" si="6"/>
        <v>0</v>
      </c>
      <c r="O42" s="28">
        <f t="shared" si="6"/>
        <v>0</v>
      </c>
      <c r="P42" s="28">
        <f t="shared" si="6"/>
        <v>0</v>
      </c>
      <c r="Q42" s="28">
        <f t="shared" si="6"/>
        <v>0</v>
      </c>
      <c r="R42" s="28">
        <f t="shared" si="6"/>
        <v>0</v>
      </c>
      <c r="S42" s="33">
        <v>3563007</v>
      </c>
      <c r="T42" s="40" cm="1">
        <f t="array" ref="T42">$Z$19+MMULT(G42:R42,$Z$20:$Z$31)</f>
        <v>3478726.2047619042</v>
      </c>
      <c r="U42" s="36">
        <f t="shared" si="7"/>
        <v>84280.795238095801</v>
      </c>
      <c r="V42" s="28">
        <f t="shared" si="8"/>
        <v>84280.795238095801</v>
      </c>
      <c r="W42" s="37">
        <f t="shared" si="9"/>
        <v>7103252445.9658318</v>
      </c>
    </row>
    <row r="43" spans="1:23" x14ac:dyDescent="0.35">
      <c r="A43" s="28">
        <v>41</v>
      </c>
      <c r="B43" s="28" t="s">
        <v>71</v>
      </c>
      <c r="C43" s="35">
        <v>41030</v>
      </c>
      <c r="D43" s="24">
        <v>3820570</v>
      </c>
      <c r="E43" s="28"/>
      <c r="F43" s="28"/>
      <c r="G43" s="28">
        <v>41</v>
      </c>
      <c r="H43" s="28">
        <f t="shared" ref="H43:R52" si="10">IF($B43=H$2,1,0)</f>
        <v>0</v>
      </c>
      <c r="I43" s="28">
        <f t="shared" si="10"/>
        <v>0</v>
      </c>
      <c r="J43" s="28">
        <f t="shared" si="10"/>
        <v>0</v>
      </c>
      <c r="K43" s="28">
        <f t="shared" si="10"/>
        <v>0</v>
      </c>
      <c r="L43" s="28">
        <f t="shared" si="10"/>
        <v>1</v>
      </c>
      <c r="M43" s="28">
        <f t="shared" si="10"/>
        <v>0</v>
      </c>
      <c r="N43" s="28">
        <f t="shared" si="10"/>
        <v>0</v>
      </c>
      <c r="O43" s="28">
        <f t="shared" si="10"/>
        <v>0</v>
      </c>
      <c r="P43" s="28">
        <f t="shared" si="10"/>
        <v>0</v>
      </c>
      <c r="Q43" s="28">
        <f t="shared" si="10"/>
        <v>0</v>
      </c>
      <c r="R43" s="28">
        <f t="shared" si="10"/>
        <v>0</v>
      </c>
      <c r="S43" s="32">
        <v>3820570</v>
      </c>
      <c r="T43" s="40" cm="1">
        <f t="array" ref="T43">$Z$19+MMULT(G43:R43,$Z$20:$Z$31)</f>
        <v>3744161.2047619042</v>
      </c>
      <c r="U43" s="36">
        <f t="shared" si="7"/>
        <v>76408.795238095801</v>
      </c>
      <c r="V43" s="28">
        <f t="shared" si="8"/>
        <v>76408.795238095801</v>
      </c>
      <c r="W43" s="37">
        <f t="shared" si="9"/>
        <v>5838303989.7372513</v>
      </c>
    </row>
    <row r="44" spans="1:23" x14ac:dyDescent="0.35">
      <c r="A44" s="28">
        <v>42</v>
      </c>
      <c r="B44" s="28" t="s">
        <v>70</v>
      </c>
      <c r="C44" s="38">
        <v>41061</v>
      </c>
      <c r="D44" s="27">
        <v>4107195</v>
      </c>
      <c r="E44" s="28"/>
      <c r="F44" s="28"/>
      <c r="G44" s="28">
        <v>42</v>
      </c>
      <c r="H44" s="28">
        <f t="shared" si="10"/>
        <v>0</v>
      </c>
      <c r="I44" s="28">
        <f t="shared" si="10"/>
        <v>0</v>
      </c>
      <c r="J44" s="28">
        <f t="shared" si="10"/>
        <v>0</v>
      </c>
      <c r="K44" s="28">
        <f t="shared" si="10"/>
        <v>0</v>
      </c>
      <c r="L44" s="28">
        <f t="shared" si="10"/>
        <v>0</v>
      </c>
      <c r="M44" s="28">
        <f t="shared" si="10"/>
        <v>1</v>
      </c>
      <c r="N44" s="28">
        <f t="shared" si="10"/>
        <v>0</v>
      </c>
      <c r="O44" s="28">
        <f t="shared" si="10"/>
        <v>0</v>
      </c>
      <c r="P44" s="28">
        <f t="shared" si="10"/>
        <v>0</v>
      </c>
      <c r="Q44" s="28">
        <f t="shared" si="10"/>
        <v>0</v>
      </c>
      <c r="R44" s="28">
        <f t="shared" si="10"/>
        <v>0</v>
      </c>
      <c r="S44" s="33">
        <v>4107195</v>
      </c>
      <c r="T44" s="40" cm="1">
        <f t="array" ref="T44">$Z$19+MMULT(G44:R44,$Z$20:$Z$31)</f>
        <v>3982951.4047619039</v>
      </c>
      <c r="U44" s="36">
        <f t="shared" si="7"/>
        <v>124243.59523809608</v>
      </c>
      <c r="V44" s="28">
        <f t="shared" si="8"/>
        <v>124243.59523809608</v>
      </c>
      <c r="W44" s="37">
        <f t="shared" si="9"/>
        <v>15436470957.687851</v>
      </c>
    </row>
    <row r="45" spans="1:23" x14ac:dyDescent="0.35">
      <c r="A45" s="28">
        <v>43</v>
      </c>
      <c r="B45" s="28" t="s">
        <v>69</v>
      </c>
      <c r="C45" s="35">
        <v>41091</v>
      </c>
      <c r="D45" s="24">
        <v>4284443</v>
      </c>
      <c r="E45" s="28"/>
      <c r="F45" s="28"/>
      <c r="G45" s="28">
        <v>43</v>
      </c>
      <c r="H45" s="28">
        <f t="shared" si="10"/>
        <v>0</v>
      </c>
      <c r="I45" s="28">
        <f t="shared" si="10"/>
        <v>0</v>
      </c>
      <c r="J45" s="28">
        <f t="shared" si="10"/>
        <v>0</v>
      </c>
      <c r="K45" s="28">
        <f t="shared" si="10"/>
        <v>0</v>
      </c>
      <c r="L45" s="28">
        <f t="shared" si="10"/>
        <v>0</v>
      </c>
      <c r="M45" s="28">
        <f t="shared" si="10"/>
        <v>0</v>
      </c>
      <c r="N45" s="28">
        <f t="shared" si="10"/>
        <v>1</v>
      </c>
      <c r="O45" s="28">
        <f t="shared" si="10"/>
        <v>0</v>
      </c>
      <c r="P45" s="28">
        <f t="shared" si="10"/>
        <v>0</v>
      </c>
      <c r="Q45" s="28">
        <f t="shared" si="10"/>
        <v>0</v>
      </c>
      <c r="R45" s="28">
        <f t="shared" si="10"/>
        <v>0</v>
      </c>
      <c r="S45" s="32">
        <v>4284443</v>
      </c>
      <c r="T45" s="40" cm="1">
        <f t="array" ref="T45">$Z$19+MMULT(G45:R45,$Z$20:$Z$31)</f>
        <v>4134801.0047619045</v>
      </c>
      <c r="U45" s="36">
        <f t="shared" si="7"/>
        <v>149641.99523809552</v>
      </c>
      <c r="V45" s="28">
        <f t="shared" si="8"/>
        <v>149641.99523809552</v>
      </c>
      <c r="W45" s="37">
        <f t="shared" si="9"/>
        <v>22392726738.838203</v>
      </c>
    </row>
    <row r="46" spans="1:23" x14ac:dyDescent="0.35">
      <c r="A46" s="28">
        <v>44</v>
      </c>
      <c r="B46" s="28" t="s">
        <v>68</v>
      </c>
      <c r="C46" s="38">
        <v>41122</v>
      </c>
      <c r="D46" s="27">
        <v>4356216</v>
      </c>
      <c r="E46" s="28"/>
      <c r="F46" s="28"/>
      <c r="G46" s="28">
        <v>44</v>
      </c>
      <c r="H46" s="28">
        <f t="shared" si="10"/>
        <v>0</v>
      </c>
      <c r="I46" s="28">
        <f t="shared" si="10"/>
        <v>0</v>
      </c>
      <c r="J46" s="28">
        <f t="shared" si="10"/>
        <v>0</v>
      </c>
      <c r="K46" s="28">
        <f t="shared" si="10"/>
        <v>0</v>
      </c>
      <c r="L46" s="28">
        <f t="shared" si="10"/>
        <v>0</v>
      </c>
      <c r="M46" s="28">
        <f t="shared" si="10"/>
        <v>0</v>
      </c>
      <c r="N46" s="28">
        <f t="shared" si="10"/>
        <v>0</v>
      </c>
      <c r="O46" s="28">
        <f t="shared" si="10"/>
        <v>1</v>
      </c>
      <c r="P46" s="28">
        <f t="shared" si="10"/>
        <v>0</v>
      </c>
      <c r="Q46" s="28">
        <f t="shared" si="10"/>
        <v>0</v>
      </c>
      <c r="R46" s="28">
        <f t="shared" si="10"/>
        <v>0</v>
      </c>
      <c r="S46" s="33">
        <v>4356216</v>
      </c>
      <c r="T46" s="40" cm="1">
        <f t="array" ref="T46">$Z$19+MMULT(G46:R46,$Z$20:$Z$31)</f>
        <v>4181126.0047619045</v>
      </c>
      <c r="U46" s="36">
        <f t="shared" si="7"/>
        <v>175089.99523809552</v>
      </c>
      <c r="V46" s="28">
        <f t="shared" si="8"/>
        <v>175089.99523809552</v>
      </c>
      <c r="W46" s="37">
        <f t="shared" si="9"/>
        <v>30656506432.476311</v>
      </c>
    </row>
    <row r="47" spans="1:23" x14ac:dyDescent="0.35">
      <c r="A47" s="28">
        <v>45</v>
      </c>
      <c r="B47" s="28" t="s">
        <v>67</v>
      </c>
      <c r="C47" s="35">
        <v>41153</v>
      </c>
      <c r="D47" s="24">
        <v>3819379</v>
      </c>
      <c r="E47" s="28"/>
      <c r="F47" s="28"/>
      <c r="G47" s="28">
        <v>45</v>
      </c>
      <c r="H47" s="28">
        <f t="shared" si="10"/>
        <v>0</v>
      </c>
      <c r="I47" s="28">
        <f t="shared" si="10"/>
        <v>0</v>
      </c>
      <c r="J47" s="28">
        <f t="shared" si="10"/>
        <v>0</v>
      </c>
      <c r="K47" s="28">
        <f t="shared" si="10"/>
        <v>0</v>
      </c>
      <c r="L47" s="28">
        <f t="shared" si="10"/>
        <v>0</v>
      </c>
      <c r="M47" s="28">
        <f t="shared" si="10"/>
        <v>0</v>
      </c>
      <c r="N47" s="28">
        <f t="shared" si="10"/>
        <v>0</v>
      </c>
      <c r="O47" s="28">
        <f t="shared" si="10"/>
        <v>0</v>
      </c>
      <c r="P47" s="28">
        <f t="shared" si="10"/>
        <v>1</v>
      </c>
      <c r="Q47" s="28">
        <f t="shared" si="10"/>
        <v>0</v>
      </c>
      <c r="R47" s="28">
        <f t="shared" si="10"/>
        <v>0</v>
      </c>
      <c r="S47" s="32">
        <v>3819379</v>
      </c>
      <c r="T47" s="40" cm="1">
        <f t="array" ref="T47">$Z$19+MMULT(G47:R47,$Z$20:$Z$31)</f>
        <v>3715073.8047619043</v>
      </c>
      <c r="U47" s="36">
        <f t="shared" si="7"/>
        <v>104305.19523809571</v>
      </c>
      <c r="V47" s="28">
        <f t="shared" si="8"/>
        <v>104305.19523809571</v>
      </c>
      <c r="W47" s="37">
        <f t="shared" si="9"/>
        <v>10879573753.657263</v>
      </c>
    </row>
    <row r="48" spans="1:23" x14ac:dyDescent="0.35">
      <c r="A48" s="28">
        <v>46</v>
      </c>
      <c r="B48" s="28" t="s">
        <v>78</v>
      </c>
      <c r="C48" s="38">
        <v>41183</v>
      </c>
      <c r="D48" s="27">
        <v>3844987</v>
      </c>
      <c r="E48" s="28"/>
      <c r="F48" s="28"/>
      <c r="G48" s="28">
        <v>46</v>
      </c>
      <c r="H48" s="28">
        <f t="shared" si="10"/>
        <v>0</v>
      </c>
      <c r="I48" s="28">
        <f t="shared" si="10"/>
        <v>0</v>
      </c>
      <c r="J48" s="28">
        <f t="shared" si="10"/>
        <v>0</v>
      </c>
      <c r="K48" s="28">
        <f t="shared" si="10"/>
        <v>0</v>
      </c>
      <c r="L48" s="28">
        <f t="shared" si="10"/>
        <v>0</v>
      </c>
      <c r="M48" s="28">
        <f t="shared" si="10"/>
        <v>0</v>
      </c>
      <c r="N48" s="28">
        <f t="shared" si="10"/>
        <v>0</v>
      </c>
      <c r="O48" s="28">
        <f t="shared" si="10"/>
        <v>0</v>
      </c>
      <c r="P48" s="28">
        <f t="shared" si="10"/>
        <v>0</v>
      </c>
      <c r="Q48" s="28">
        <f t="shared" si="10"/>
        <v>1</v>
      </c>
      <c r="R48" s="28">
        <f t="shared" si="10"/>
        <v>0</v>
      </c>
      <c r="S48" s="33">
        <v>3844987</v>
      </c>
      <c r="T48" s="40" cm="1">
        <f t="array" ref="T48">$Z$19+MMULT(G48:R48,$Z$20:$Z$31)</f>
        <v>3805330.8071428565</v>
      </c>
      <c r="U48" s="36">
        <f t="shared" si="7"/>
        <v>39656.192857143469</v>
      </c>
      <c r="V48" s="28">
        <f t="shared" si="8"/>
        <v>39656.192857143469</v>
      </c>
      <c r="W48" s="37">
        <f t="shared" si="9"/>
        <v>1572613631.9229567</v>
      </c>
    </row>
    <row r="49" spans="1:24" x14ac:dyDescent="0.35">
      <c r="A49" s="28">
        <v>47</v>
      </c>
      <c r="B49" s="28" t="s">
        <v>77</v>
      </c>
      <c r="C49" s="35">
        <v>41214</v>
      </c>
      <c r="D49" s="24">
        <v>3478890</v>
      </c>
      <c r="E49" s="28"/>
      <c r="F49" s="28"/>
      <c r="G49" s="28">
        <v>47</v>
      </c>
      <c r="H49" s="28">
        <f t="shared" si="10"/>
        <v>0</v>
      </c>
      <c r="I49" s="28">
        <f t="shared" si="10"/>
        <v>0</v>
      </c>
      <c r="J49" s="28">
        <f t="shared" si="10"/>
        <v>0</v>
      </c>
      <c r="K49" s="28">
        <f t="shared" si="10"/>
        <v>0</v>
      </c>
      <c r="L49" s="28">
        <f t="shared" si="10"/>
        <v>0</v>
      </c>
      <c r="M49" s="28">
        <f t="shared" si="10"/>
        <v>0</v>
      </c>
      <c r="N49" s="28">
        <f t="shared" si="10"/>
        <v>0</v>
      </c>
      <c r="O49" s="28">
        <f t="shared" si="10"/>
        <v>0</v>
      </c>
      <c r="P49" s="28">
        <f t="shared" si="10"/>
        <v>0</v>
      </c>
      <c r="Q49" s="28">
        <f t="shared" si="10"/>
        <v>0</v>
      </c>
      <c r="R49" s="28">
        <f t="shared" si="10"/>
        <v>1</v>
      </c>
      <c r="S49" s="32">
        <v>3478890</v>
      </c>
      <c r="T49" s="40" cm="1">
        <f t="array" ref="T49">$Z$19+MMULT(G49:R49,$Z$20:$Z$31)</f>
        <v>3493811.3071428565</v>
      </c>
      <c r="U49" s="36">
        <f t="shared" si="7"/>
        <v>-14921.307142856531</v>
      </c>
      <c r="V49" s="28">
        <f t="shared" si="8"/>
        <v>14921.307142856531</v>
      </c>
      <c r="W49" s="37">
        <f t="shared" si="9"/>
        <v>222645406.85146132</v>
      </c>
    </row>
    <row r="50" spans="1:24" x14ac:dyDescent="0.35">
      <c r="A50" s="28">
        <v>48</v>
      </c>
      <c r="B50" s="28" t="s">
        <v>76</v>
      </c>
      <c r="C50" s="38">
        <v>41244</v>
      </c>
      <c r="D50" s="27">
        <v>3443039</v>
      </c>
      <c r="E50" s="28"/>
      <c r="F50" s="28"/>
      <c r="G50" s="28">
        <v>48</v>
      </c>
      <c r="H50" s="28">
        <f t="shared" si="10"/>
        <v>0</v>
      </c>
      <c r="I50" s="28">
        <f t="shared" si="10"/>
        <v>0</v>
      </c>
      <c r="J50" s="28">
        <f t="shared" si="10"/>
        <v>0</v>
      </c>
      <c r="K50" s="28">
        <f t="shared" si="10"/>
        <v>0</v>
      </c>
      <c r="L50" s="28">
        <f t="shared" si="10"/>
        <v>0</v>
      </c>
      <c r="M50" s="28">
        <f t="shared" si="10"/>
        <v>0</v>
      </c>
      <c r="N50" s="28">
        <f t="shared" si="10"/>
        <v>0</v>
      </c>
      <c r="O50" s="28">
        <f t="shared" si="10"/>
        <v>0</v>
      </c>
      <c r="P50" s="28">
        <f t="shared" si="10"/>
        <v>0</v>
      </c>
      <c r="Q50" s="28">
        <f t="shared" si="10"/>
        <v>0</v>
      </c>
      <c r="R50" s="28">
        <f t="shared" si="10"/>
        <v>0</v>
      </c>
      <c r="S50" s="33">
        <v>3443039</v>
      </c>
      <c r="T50" s="40" cm="1">
        <f t="array" ref="T50">$Z$19+MMULT(G50:R50,$Z$20:$Z$31)</f>
        <v>3540104.557142857</v>
      </c>
      <c r="U50" s="36">
        <f t="shared" si="7"/>
        <v>-97065.557142856997</v>
      </c>
      <c r="V50" s="28">
        <f t="shared" si="8"/>
        <v>97065.557142856997</v>
      </c>
      <c r="W50" s="37">
        <f t="shared" si="9"/>
        <v>9421722383.4532375</v>
      </c>
    </row>
    <row r="51" spans="1:24" x14ac:dyDescent="0.35">
      <c r="A51" s="28">
        <v>49</v>
      </c>
      <c r="B51" s="28" t="s">
        <v>75</v>
      </c>
      <c r="C51" s="35">
        <v>41275</v>
      </c>
      <c r="D51" s="24">
        <v>3204637</v>
      </c>
      <c r="E51" s="28"/>
      <c r="F51" s="28">
        <v>2013</v>
      </c>
      <c r="G51" s="28">
        <v>49</v>
      </c>
      <c r="H51" s="28">
        <f t="shared" si="10"/>
        <v>1</v>
      </c>
      <c r="I51" s="28">
        <f t="shared" si="10"/>
        <v>0</v>
      </c>
      <c r="J51" s="28">
        <f t="shared" si="10"/>
        <v>0</v>
      </c>
      <c r="K51" s="28">
        <f t="shared" si="10"/>
        <v>0</v>
      </c>
      <c r="L51" s="28">
        <f t="shared" si="10"/>
        <v>0</v>
      </c>
      <c r="M51" s="28">
        <f t="shared" si="10"/>
        <v>0</v>
      </c>
      <c r="N51" s="28">
        <f t="shared" si="10"/>
        <v>0</v>
      </c>
      <c r="O51" s="28">
        <f t="shared" si="10"/>
        <v>0</v>
      </c>
      <c r="P51" s="28">
        <f t="shared" si="10"/>
        <v>0</v>
      </c>
      <c r="Q51" s="28">
        <f t="shared" si="10"/>
        <v>0</v>
      </c>
      <c r="R51" s="28">
        <f t="shared" si="10"/>
        <v>0</v>
      </c>
      <c r="S51" s="32">
        <v>3204637</v>
      </c>
      <c r="T51" s="40" cm="1">
        <f t="array" ref="T51">$Z$19+MMULT(G51:R51,$Z$20:$Z$31)</f>
        <v>3290794.8095238092</v>
      </c>
      <c r="U51" s="36">
        <f t="shared" si="7"/>
        <v>-86157.809523809236</v>
      </c>
      <c r="V51" s="28">
        <f t="shared" si="8"/>
        <v>86157.809523809236</v>
      </c>
      <c r="W51" s="37">
        <f t="shared" si="9"/>
        <v>7423168141.9409933</v>
      </c>
    </row>
    <row r="52" spans="1:24" x14ac:dyDescent="0.35">
      <c r="A52" s="28">
        <v>50</v>
      </c>
      <c r="B52" s="28" t="s">
        <v>74</v>
      </c>
      <c r="C52" s="38">
        <v>41306</v>
      </c>
      <c r="D52" s="27">
        <v>2966477</v>
      </c>
      <c r="E52" s="28"/>
      <c r="F52" s="28"/>
      <c r="G52" s="28">
        <v>50</v>
      </c>
      <c r="H52" s="28">
        <f t="shared" si="10"/>
        <v>0</v>
      </c>
      <c r="I52" s="28">
        <f t="shared" si="10"/>
        <v>1</v>
      </c>
      <c r="J52" s="28">
        <f t="shared" si="10"/>
        <v>0</v>
      </c>
      <c r="K52" s="28">
        <f t="shared" si="10"/>
        <v>0</v>
      </c>
      <c r="L52" s="28">
        <f t="shared" si="10"/>
        <v>0</v>
      </c>
      <c r="M52" s="28">
        <f t="shared" si="10"/>
        <v>0</v>
      </c>
      <c r="N52" s="28">
        <f t="shared" si="10"/>
        <v>0</v>
      </c>
      <c r="O52" s="28">
        <f t="shared" si="10"/>
        <v>0</v>
      </c>
      <c r="P52" s="28">
        <f t="shared" si="10"/>
        <v>0</v>
      </c>
      <c r="Q52" s="28">
        <f t="shared" si="10"/>
        <v>0</v>
      </c>
      <c r="R52" s="28">
        <f t="shared" si="10"/>
        <v>0</v>
      </c>
      <c r="S52" s="33">
        <v>2966477</v>
      </c>
      <c r="T52" s="40" cm="1">
        <f t="array" ref="T52">$Z$19+MMULT(G52:R52,$Z$20:$Z$31)</f>
        <v>3034869.2095238087</v>
      </c>
      <c r="U52" s="36">
        <f t="shared" si="7"/>
        <v>-68392.209523808677</v>
      </c>
      <c r="V52" s="28">
        <f t="shared" si="8"/>
        <v>68392.209523808677</v>
      </c>
      <c r="W52" s="37">
        <f t="shared" si="9"/>
        <v>4677494323.5485458</v>
      </c>
    </row>
    <row r="53" spans="1:24" x14ac:dyDescent="0.35">
      <c r="A53" s="28">
        <v>51</v>
      </c>
      <c r="B53" s="28" t="s">
        <v>73</v>
      </c>
      <c r="C53" s="35">
        <v>41334</v>
      </c>
      <c r="D53" s="24">
        <v>3593364</v>
      </c>
      <c r="E53" s="28"/>
      <c r="F53" s="28"/>
      <c r="G53" s="28">
        <v>51</v>
      </c>
      <c r="H53" s="28">
        <f t="shared" ref="H53:R62" si="11">IF($B53=H$2,1,0)</f>
        <v>0</v>
      </c>
      <c r="I53" s="28">
        <f t="shared" si="11"/>
        <v>0</v>
      </c>
      <c r="J53" s="28">
        <f t="shared" si="11"/>
        <v>1</v>
      </c>
      <c r="K53" s="28">
        <f t="shared" si="11"/>
        <v>0</v>
      </c>
      <c r="L53" s="28">
        <f t="shared" si="11"/>
        <v>0</v>
      </c>
      <c r="M53" s="28">
        <f t="shared" si="11"/>
        <v>0</v>
      </c>
      <c r="N53" s="28">
        <f t="shared" si="11"/>
        <v>0</v>
      </c>
      <c r="O53" s="28">
        <f t="shared" si="11"/>
        <v>0</v>
      </c>
      <c r="P53" s="28">
        <f t="shared" si="11"/>
        <v>0</v>
      </c>
      <c r="Q53" s="28">
        <f t="shared" si="11"/>
        <v>0</v>
      </c>
      <c r="R53" s="28">
        <f t="shared" si="11"/>
        <v>0</v>
      </c>
      <c r="S53" s="32">
        <v>3593364</v>
      </c>
      <c r="T53" s="40" cm="1">
        <f t="array" ref="T53">$Z$19+MMULT(G53:R53,$Z$20:$Z$31)</f>
        <v>3590161.4095238093</v>
      </c>
      <c r="U53" s="36">
        <f t="shared" si="7"/>
        <v>3202.5904761906713</v>
      </c>
      <c r="V53" s="28">
        <f t="shared" si="8"/>
        <v>3202.5904761906713</v>
      </c>
      <c r="W53" s="37">
        <f t="shared" si="9"/>
        <v>10256585.758187192</v>
      </c>
    </row>
    <row r="54" spans="1:24" x14ac:dyDescent="0.35">
      <c r="A54" s="28">
        <v>52</v>
      </c>
      <c r="B54" s="28" t="s">
        <v>72</v>
      </c>
      <c r="C54" s="38">
        <v>41365</v>
      </c>
      <c r="D54" s="27">
        <v>3604104</v>
      </c>
      <c r="E54" s="28"/>
      <c r="F54" s="28"/>
      <c r="G54" s="28">
        <v>52</v>
      </c>
      <c r="H54" s="28">
        <f t="shared" si="11"/>
        <v>0</v>
      </c>
      <c r="I54" s="28">
        <f t="shared" si="11"/>
        <v>0</v>
      </c>
      <c r="J54" s="28">
        <f t="shared" si="11"/>
        <v>0</v>
      </c>
      <c r="K54" s="28">
        <f t="shared" si="11"/>
        <v>1</v>
      </c>
      <c r="L54" s="28">
        <f t="shared" si="11"/>
        <v>0</v>
      </c>
      <c r="M54" s="28">
        <f t="shared" si="11"/>
        <v>0</v>
      </c>
      <c r="N54" s="28">
        <f t="shared" si="11"/>
        <v>0</v>
      </c>
      <c r="O54" s="28">
        <f t="shared" si="11"/>
        <v>0</v>
      </c>
      <c r="P54" s="28">
        <f t="shared" si="11"/>
        <v>0</v>
      </c>
      <c r="Q54" s="28">
        <f t="shared" si="11"/>
        <v>0</v>
      </c>
      <c r="R54" s="28">
        <f t="shared" si="11"/>
        <v>0</v>
      </c>
      <c r="S54" s="33">
        <v>3604104</v>
      </c>
      <c r="T54" s="40" cm="1">
        <f t="array" ref="T54">$Z$19+MMULT(G54:R54,$Z$20:$Z$31)</f>
        <v>3651118.4095238093</v>
      </c>
      <c r="U54" s="36">
        <f t="shared" si="7"/>
        <v>-47014.409523809329</v>
      </c>
      <c r="V54" s="28">
        <f t="shared" si="8"/>
        <v>47014.409523809329</v>
      </c>
      <c r="W54" s="37">
        <f t="shared" si="9"/>
        <v>2210354702.8724532</v>
      </c>
    </row>
    <row r="55" spans="1:24" x14ac:dyDescent="0.35">
      <c r="A55" s="28">
        <v>53</v>
      </c>
      <c r="B55" s="28" t="s">
        <v>71</v>
      </c>
      <c r="C55" s="35">
        <v>41395</v>
      </c>
      <c r="D55" s="24">
        <v>3933016</v>
      </c>
      <c r="E55" s="28"/>
      <c r="F55" s="28"/>
      <c r="G55" s="28">
        <v>53</v>
      </c>
      <c r="H55" s="28">
        <f t="shared" si="11"/>
        <v>0</v>
      </c>
      <c r="I55" s="28">
        <f t="shared" si="11"/>
        <v>0</v>
      </c>
      <c r="J55" s="28">
        <f t="shared" si="11"/>
        <v>0</v>
      </c>
      <c r="K55" s="28">
        <f t="shared" si="11"/>
        <v>0</v>
      </c>
      <c r="L55" s="28">
        <f t="shared" si="11"/>
        <v>1</v>
      </c>
      <c r="M55" s="28">
        <f t="shared" si="11"/>
        <v>0</v>
      </c>
      <c r="N55" s="28">
        <f t="shared" si="11"/>
        <v>0</v>
      </c>
      <c r="O55" s="28">
        <f t="shared" si="11"/>
        <v>0</v>
      </c>
      <c r="P55" s="28">
        <f t="shared" si="11"/>
        <v>0</v>
      </c>
      <c r="Q55" s="28">
        <f t="shared" si="11"/>
        <v>0</v>
      </c>
      <c r="R55" s="28">
        <f t="shared" si="11"/>
        <v>0</v>
      </c>
      <c r="S55" s="32">
        <v>3933016</v>
      </c>
      <c r="T55" s="40" cm="1">
        <f t="array" ref="T55">$Z$19+MMULT(G55:R55,$Z$20:$Z$31)</f>
        <v>3916553.4095238093</v>
      </c>
      <c r="U55" s="36">
        <f t="shared" si="7"/>
        <v>16462.590476190671</v>
      </c>
      <c r="V55" s="28">
        <f t="shared" si="8"/>
        <v>16462.590476190671</v>
      </c>
      <c r="W55" s="37">
        <f t="shared" si="9"/>
        <v>271016885.18676382</v>
      </c>
    </row>
    <row r="56" spans="1:24" x14ac:dyDescent="0.35">
      <c r="A56" s="28">
        <v>54</v>
      </c>
      <c r="B56" s="28" t="s">
        <v>70</v>
      </c>
      <c r="C56" s="38">
        <v>41426</v>
      </c>
      <c r="D56" s="27">
        <v>4146797</v>
      </c>
      <c r="E56" s="28"/>
      <c r="F56" s="28"/>
      <c r="G56" s="28">
        <v>54</v>
      </c>
      <c r="H56" s="28">
        <f t="shared" si="11"/>
        <v>0</v>
      </c>
      <c r="I56" s="28">
        <f t="shared" si="11"/>
        <v>0</v>
      </c>
      <c r="J56" s="28">
        <f t="shared" si="11"/>
        <v>0</v>
      </c>
      <c r="K56" s="28">
        <f t="shared" si="11"/>
        <v>0</v>
      </c>
      <c r="L56" s="28">
        <f t="shared" si="11"/>
        <v>0</v>
      </c>
      <c r="M56" s="28">
        <f t="shared" si="11"/>
        <v>1</v>
      </c>
      <c r="N56" s="28">
        <f t="shared" si="11"/>
        <v>0</v>
      </c>
      <c r="O56" s="28">
        <f t="shared" si="11"/>
        <v>0</v>
      </c>
      <c r="P56" s="28">
        <f t="shared" si="11"/>
        <v>0</v>
      </c>
      <c r="Q56" s="28">
        <f t="shared" si="11"/>
        <v>0</v>
      </c>
      <c r="R56" s="28">
        <f t="shared" si="11"/>
        <v>0</v>
      </c>
      <c r="S56" s="33">
        <v>4146797</v>
      </c>
      <c r="T56" s="40" cm="1">
        <f t="array" ref="T56">$Z$19+MMULT(G56:R56,$Z$20:$Z$31)</f>
        <v>4155343.609523809</v>
      </c>
      <c r="U56" s="36">
        <f t="shared" si="7"/>
        <v>-8546.6095238090493</v>
      </c>
      <c r="V56" s="28">
        <f t="shared" si="8"/>
        <v>8546.6095238090493</v>
      </c>
      <c r="W56" s="37">
        <f t="shared" si="9"/>
        <v>73044534.352463543</v>
      </c>
    </row>
    <row r="57" spans="1:24" x14ac:dyDescent="0.35">
      <c r="A57" s="28">
        <v>55</v>
      </c>
      <c r="B57" s="28" t="s">
        <v>69</v>
      </c>
      <c r="C57" s="35">
        <v>41456</v>
      </c>
      <c r="D57" s="24">
        <v>4176486</v>
      </c>
      <c r="E57" s="28"/>
      <c r="F57" s="28"/>
      <c r="G57" s="28">
        <v>55</v>
      </c>
      <c r="H57" s="28">
        <f t="shared" si="11"/>
        <v>0</v>
      </c>
      <c r="I57" s="28">
        <f t="shared" si="11"/>
        <v>0</v>
      </c>
      <c r="J57" s="28">
        <f t="shared" si="11"/>
        <v>0</v>
      </c>
      <c r="K57" s="28">
        <f t="shared" si="11"/>
        <v>0</v>
      </c>
      <c r="L57" s="28">
        <f t="shared" si="11"/>
        <v>0</v>
      </c>
      <c r="M57" s="28">
        <f t="shared" si="11"/>
        <v>0</v>
      </c>
      <c r="N57" s="28">
        <f t="shared" si="11"/>
        <v>1</v>
      </c>
      <c r="O57" s="28">
        <f t="shared" si="11"/>
        <v>0</v>
      </c>
      <c r="P57" s="28">
        <f t="shared" si="11"/>
        <v>0</v>
      </c>
      <c r="Q57" s="28">
        <f t="shared" si="11"/>
        <v>0</v>
      </c>
      <c r="R57" s="28">
        <f t="shared" si="11"/>
        <v>0</v>
      </c>
      <c r="S57" s="32">
        <v>4176486</v>
      </c>
      <c r="T57" s="40" cm="1">
        <f t="array" ref="T57">$Z$19+MMULT(G57:R57,$Z$20:$Z$31)</f>
        <v>4307193.2095238101</v>
      </c>
      <c r="U57" s="36">
        <f t="shared" si="7"/>
        <v>-130707.20952381007</v>
      </c>
      <c r="V57" s="28">
        <f t="shared" si="8"/>
        <v>130707.20952381007</v>
      </c>
      <c r="W57" s="37">
        <f t="shared" si="9"/>
        <v>17084374621.501186</v>
      </c>
    </row>
    <row r="58" spans="1:24" x14ac:dyDescent="0.35">
      <c r="A58" s="28">
        <v>56</v>
      </c>
      <c r="B58" s="28" t="s">
        <v>68</v>
      </c>
      <c r="C58" s="38">
        <v>41487</v>
      </c>
      <c r="D58" s="27">
        <v>4347059</v>
      </c>
      <c r="E58" s="28"/>
      <c r="F58" s="28"/>
      <c r="G58" s="28">
        <v>56</v>
      </c>
      <c r="H58" s="28">
        <f t="shared" si="11"/>
        <v>0</v>
      </c>
      <c r="I58" s="28">
        <f t="shared" si="11"/>
        <v>0</v>
      </c>
      <c r="J58" s="28">
        <f t="shared" si="11"/>
        <v>0</v>
      </c>
      <c r="K58" s="28">
        <f t="shared" si="11"/>
        <v>0</v>
      </c>
      <c r="L58" s="28">
        <f t="shared" si="11"/>
        <v>0</v>
      </c>
      <c r="M58" s="28">
        <f t="shared" si="11"/>
        <v>0</v>
      </c>
      <c r="N58" s="28">
        <f t="shared" si="11"/>
        <v>0</v>
      </c>
      <c r="O58" s="28">
        <f t="shared" si="11"/>
        <v>1</v>
      </c>
      <c r="P58" s="28">
        <f t="shared" si="11"/>
        <v>0</v>
      </c>
      <c r="Q58" s="28">
        <f t="shared" si="11"/>
        <v>0</v>
      </c>
      <c r="R58" s="28">
        <f t="shared" si="11"/>
        <v>0</v>
      </c>
      <c r="S58" s="33">
        <v>4347059</v>
      </c>
      <c r="T58" s="40" cm="1">
        <f t="array" ref="T58">$Z$19+MMULT(G58:R58,$Z$20:$Z$31)</f>
        <v>4353518.2095238091</v>
      </c>
      <c r="U58" s="36">
        <f t="shared" si="7"/>
        <v>-6459.2095238091424</v>
      </c>
      <c r="V58" s="28">
        <f t="shared" si="8"/>
        <v>6459.2095238091424</v>
      </c>
      <c r="W58" s="37">
        <f t="shared" si="9"/>
        <v>41721387.672466725</v>
      </c>
    </row>
    <row r="59" spans="1:24" x14ac:dyDescent="0.35">
      <c r="A59" s="28">
        <v>57</v>
      </c>
      <c r="B59" s="28" t="s">
        <v>67</v>
      </c>
      <c r="C59" s="35">
        <v>41518</v>
      </c>
      <c r="D59" s="24">
        <v>3781168</v>
      </c>
      <c r="E59" s="28"/>
      <c r="F59" s="28"/>
      <c r="G59" s="28">
        <v>57</v>
      </c>
      <c r="H59" s="28">
        <f t="shared" si="11"/>
        <v>0</v>
      </c>
      <c r="I59" s="28">
        <f t="shared" si="11"/>
        <v>0</v>
      </c>
      <c r="J59" s="28">
        <f t="shared" si="11"/>
        <v>0</v>
      </c>
      <c r="K59" s="28">
        <f t="shared" si="11"/>
        <v>0</v>
      </c>
      <c r="L59" s="28">
        <f t="shared" si="11"/>
        <v>0</v>
      </c>
      <c r="M59" s="28">
        <f t="shared" si="11"/>
        <v>0</v>
      </c>
      <c r="N59" s="28">
        <f t="shared" si="11"/>
        <v>0</v>
      </c>
      <c r="O59" s="28">
        <f t="shared" si="11"/>
        <v>0</v>
      </c>
      <c r="P59" s="28">
        <f t="shared" si="11"/>
        <v>1</v>
      </c>
      <c r="Q59" s="28">
        <f t="shared" si="11"/>
        <v>0</v>
      </c>
      <c r="R59" s="28">
        <f t="shared" si="11"/>
        <v>0</v>
      </c>
      <c r="S59" s="32">
        <v>3781168</v>
      </c>
      <c r="T59" s="40" cm="1">
        <f t="array" ref="T59">$Z$19+MMULT(G59:R59,$Z$20:$Z$31)</f>
        <v>3887466.0095238094</v>
      </c>
      <c r="U59" s="36">
        <f t="shared" si="7"/>
        <v>-106298.00952380942</v>
      </c>
      <c r="V59" s="28">
        <f t="shared" si="8"/>
        <v>106298.00952380942</v>
      </c>
      <c r="W59" s="37">
        <f t="shared" si="9"/>
        <v>11299266828.723879</v>
      </c>
    </row>
    <row r="60" spans="1:24" x14ac:dyDescent="0.35">
      <c r="A60" s="28">
        <v>58</v>
      </c>
      <c r="B60" s="28" t="s">
        <v>78</v>
      </c>
      <c r="C60" s="38">
        <v>41548</v>
      </c>
      <c r="D60" s="28"/>
      <c r="E60" s="28"/>
      <c r="F60" s="28"/>
      <c r="G60" s="28">
        <v>58</v>
      </c>
      <c r="H60" s="28">
        <f t="shared" si="11"/>
        <v>0</v>
      </c>
      <c r="I60" s="28">
        <f t="shared" si="11"/>
        <v>0</v>
      </c>
      <c r="J60" s="28">
        <f t="shared" si="11"/>
        <v>0</v>
      </c>
      <c r="K60" s="28">
        <f t="shared" si="11"/>
        <v>0</v>
      </c>
      <c r="L60" s="28">
        <f t="shared" si="11"/>
        <v>0</v>
      </c>
      <c r="M60" s="28">
        <f t="shared" si="11"/>
        <v>0</v>
      </c>
      <c r="N60" s="28">
        <f t="shared" si="11"/>
        <v>0</v>
      </c>
      <c r="O60" s="28">
        <f t="shared" si="11"/>
        <v>0</v>
      </c>
      <c r="P60" s="28">
        <f t="shared" si="11"/>
        <v>0</v>
      </c>
      <c r="Q60" s="28">
        <f t="shared" si="11"/>
        <v>1</v>
      </c>
      <c r="R60" s="28">
        <f t="shared" si="11"/>
        <v>0</v>
      </c>
      <c r="S60" s="28"/>
      <c r="T60" s="40" cm="1">
        <f t="array" ref="T60">$Z$19+MMULT(G60:R60,$Z$20:$Z$31)</f>
        <v>3977723.0119047617</v>
      </c>
      <c r="U60" s="39" t="s">
        <v>41</v>
      </c>
      <c r="V60" s="39" t="s">
        <v>43</v>
      </c>
      <c r="W60" s="39" t="s">
        <v>42</v>
      </c>
      <c r="X60" s="19" t="s">
        <v>44</v>
      </c>
    </row>
    <row r="61" spans="1:24" x14ac:dyDescent="0.35">
      <c r="A61" s="28">
        <v>59</v>
      </c>
      <c r="B61" s="28" t="s">
        <v>77</v>
      </c>
      <c r="C61" s="35">
        <v>41579</v>
      </c>
      <c r="D61" s="28"/>
      <c r="E61" s="28"/>
      <c r="F61" s="28"/>
      <c r="G61" s="28">
        <v>59</v>
      </c>
      <c r="H61" s="28">
        <f t="shared" si="11"/>
        <v>0</v>
      </c>
      <c r="I61" s="28">
        <f t="shared" si="11"/>
        <v>0</v>
      </c>
      <c r="J61" s="28">
        <f t="shared" si="11"/>
        <v>0</v>
      </c>
      <c r="K61" s="28">
        <f t="shared" si="11"/>
        <v>0</v>
      </c>
      <c r="L61" s="28">
        <f t="shared" si="11"/>
        <v>0</v>
      </c>
      <c r="M61" s="28">
        <f t="shared" si="11"/>
        <v>0</v>
      </c>
      <c r="N61" s="28">
        <f t="shared" si="11"/>
        <v>0</v>
      </c>
      <c r="O61" s="28">
        <f t="shared" si="11"/>
        <v>0</v>
      </c>
      <c r="P61" s="28">
        <f t="shared" si="11"/>
        <v>0</v>
      </c>
      <c r="Q61" s="28">
        <f t="shared" si="11"/>
        <v>0</v>
      </c>
      <c r="R61" s="28">
        <f t="shared" si="11"/>
        <v>1</v>
      </c>
      <c r="S61" s="28"/>
      <c r="T61" s="40" cm="1">
        <f t="array" ref="T61">$Z$19+MMULT(G61:R61,$Z$20:$Z$31)</f>
        <v>3666203.5119047617</v>
      </c>
      <c r="U61" s="36">
        <f>AVERAGE(U3:U59)</f>
        <v>5.636952425304212E-10</v>
      </c>
      <c r="V61" s="36">
        <f>AVERAGE(V3:V59)</f>
        <v>52019.470175438568</v>
      </c>
      <c r="W61" s="36">
        <f>AVERAGE(W3:W59)</f>
        <v>4488477132.2271585</v>
      </c>
      <c r="X61">
        <f>SQRT(W61)</f>
        <v>66996.097888064789</v>
      </c>
    </row>
    <row r="62" spans="1:24" x14ac:dyDescent="0.35">
      <c r="A62" s="28">
        <v>60</v>
      </c>
      <c r="B62" s="28" t="s">
        <v>76</v>
      </c>
      <c r="C62" s="38">
        <v>41609</v>
      </c>
      <c r="D62" s="28"/>
      <c r="E62" s="28"/>
      <c r="F62" s="28"/>
      <c r="G62" s="28">
        <v>60</v>
      </c>
      <c r="H62" s="28">
        <f t="shared" si="11"/>
        <v>0</v>
      </c>
      <c r="I62" s="28">
        <f t="shared" si="11"/>
        <v>0</v>
      </c>
      <c r="J62" s="28">
        <f t="shared" si="11"/>
        <v>0</v>
      </c>
      <c r="K62" s="28">
        <f t="shared" si="11"/>
        <v>0</v>
      </c>
      <c r="L62" s="28">
        <f t="shared" si="11"/>
        <v>0</v>
      </c>
      <c r="M62" s="28">
        <f t="shared" si="11"/>
        <v>0</v>
      </c>
      <c r="N62" s="28">
        <f t="shared" si="11"/>
        <v>0</v>
      </c>
      <c r="O62" s="28">
        <f t="shared" si="11"/>
        <v>0</v>
      </c>
      <c r="P62" s="28">
        <f t="shared" si="11"/>
        <v>0</v>
      </c>
      <c r="Q62" s="28">
        <f t="shared" si="11"/>
        <v>0</v>
      </c>
      <c r="R62" s="28">
        <f t="shared" si="11"/>
        <v>0</v>
      </c>
      <c r="S62" s="28"/>
      <c r="T62" s="40" cm="1">
        <f t="array" ref="T62">$Z$19+MMULT(G62:R62,$Z$20:$Z$31)</f>
        <v>3712496.7619047617</v>
      </c>
      <c r="U62" s="28"/>
      <c r="V62" s="28"/>
      <c r="W62" s="28"/>
    </row>
    <row r="63" spans="1:24" x14ac:dyDescent="0.35">
      <c r="A63" s="28">
        <v>61</v>
      </c>
      <c r="B63" s="28" t="s">
        <v>75</v>
      </c>
      <c r="C63" s="35">
        <v>41640</v>
      </c>
      <c r="D63" s="28"/>
      <c r="E63" s="28"/>
      <c r="F63" s="28"/>
      <c r="G63" s="28">
        <v>61</v>
      </c>
      <c r="H63" s="28">
        <f t="shared" ref="H63:R72" si="12">IF($B63=H$2,1,0)</f>
        <v>1</v>
      </c>
      <c r="I63" s="28">
        <f t="shared" si="12"/>
        <v>0</v>
      </c>
      <c r="J63" s="28">
        <f t="shared" si="12"/>
        <v>0</v>
      </c>
      <c r="K63" s="28">
        <f t="shared" si="12"/>
        <v>0</v>
      </c>
      <c r="L63" s="28">
        <f t="shared" si="12"/>
        <v>0</v>
      </c>
      <c r="M63" s="28">
        <f t="shared" si="12"/>
        <v>0</v>
      </c>
      <c r="N63" s="28">
        <f t="shared" si="12"/>
        <v>0</v>
      </c>
      <c r="O63" s="28">
        <f t="shared" si="12"/>
        <v>0</v>
      </c>
      <c r="P63" s="28">
        <f t="shared" si="12"/>
        <v>0</v>
      </c>
      <c r="Q63" s="28">
        <f t="shared" si="12"/>
        <v>0</v>
      </c>
      <c r="R63" s="28">
        <f t="shared" si="12"/>
        <v>0</v>
      </c>
      <c r="S63" s="28"/>
      <c r="T63" s="40" cm="1">
        <f t="array" ref="T63">$Z$19+MMULT(G63:R63,$Z$20:$Z$31)</f>
        <v>3463187.0142857144</v>
      </c>
      <c r="U63" s="28"/>
      <c r="V63" s="28"/>
      <c r="W63" s="28"/>
    </row>
    <row r="64" spans="1:24" x14ac:dyDescent="0.35">
      <c r="A64" s="28">
        <v>62</v>
      </c>
      <c r="B64" s="28" t="s">
        <v>74</v>
      </c>
      <c r="C64" s="38">
        <v>41671</v>
      </c>
      <c r="D64" s="28"/>
      <c r="E64" s="28"/>
      <c r="F64" s="28"/>
      <c r="G64" s="28">
        <v>62</v>
      </c>
      <c r="H64" s="28">
        <f t="shared" si="12"/>
        <v>0</v>
      </c>
      <c r="I64" s="28">
        <f t="shared" si="12"/>
        <v>1</v>
      </c>
      <c r="J64" s="28">
        <f t="shared" si="12"/>
        <v>0</v>
      </c>
      <c r="K64" s="28">
        <f t="shared" si="12"/>
        <v>0</v>
      </c>
      <c r="L64" s="28">
        <f t="shared" si="12"/>
        <v>0</v>
      </c>
      <c r="M64" s="28">
        <f t="shared" si="12"/>
        <v>0</v>
      </c>
      <c r="N64" s="28">
        <f t="shared" si="12"/>
        <v>0</v>
      </c>
      <c r="O64" s="28">
        <f t="shared" si="12"/>
        <v>0</v>
      </c>
      <c r="P64" s="28">
        <f t="shared" si="12"/>
        <v>0</v>
      </c>
      <c r="Q64" s="28">
        <f t="shared" si="12"/>
        <v>0</v>
      </c>
      <c r="R64" s="28">
        <f t="shared" si="12"/>
        <v>0</v>
      </c>
      <c r="S64" s="28"/>
      <c r="T64" s="40" cm="1">
        <f t="array" ref="T64">$Z$19+MMULT(G64:R64,$Z$20:$Z$31)</f>
        <v>3207261.4142857133</v>
      </c>
      <c r="U64" s="28"/>
      <c r="V64" s="28"/>
      <c r="W64" s="28"/>
    </row>
    <row r="65" spans="1:23" x14ac:dyDescent="0.35">
      <c r="A65" s="28">
        <v>63</v>
      </c>
      <c r="B65" s="28" t="s">
        <v>73</v>
      </c>
      <c r="C65" s="35">
        <v>41699</v>
      </c>
      <c r="D65" s="28"/>
      <c r="E65" s="28"/>
      <c r="F65" s="28"/>
      <c r="G65" s="28">
        <v>63</v>
      </c>
      <c r="H65" s="28">
        <f t="shared" si="12"/>
        <v>0</v>
      </c>
      <c r="I65" s="28">
        <f t="shared" si="12"/>
        <v>0</v>
      </c>
      <c r="J65" s="28">
        <f t="shared" si="12"/>
        <v>1</v>
      </c>
      <c r="K65" s="28">
        <f t="shared" si="12"/>
        <v>0</v>
      </c>
      <c r="L65" s="28">
        <f t="shared" si="12"/>
        <v>0</v>
      </c>
      <c r="M65" s="28">
        <f t="shared" si="12"/>
        <v>0</v>
      </c>
      <c r="N65" s="28">
        <f t="shared" si="12"/>
        <v>0</v>
      </c>
      <c r="O65" s="28">
        <f t="shared" si="12"/>
        <v>0</v>
      </c>
      <c r="P65" s="28">
        <f t="shared" si="12"/>
        <v>0</v>
      </c>
      <c r="Q65" s="28">
        <f t="shared" si="12"/>
        <v>0</v>
      </c>
      <c r="R65" s="28">
        <f t="shared" si="12"/>
        <v>0</v>
      </c>
      <c r="S65" s="28"/>
      <c r="T65" s="40" cm="1">
        <f t="array" ref="T65">$Z$19+MMULT(G65:R65,$Z$20:$Z$31)</f>
        <v>3762553.614285714</v>
      </c>
      <c r="U65" s="28"/>
      <c r="V65" s="28"/>
      <c r="W65" s="28"/>
    </row>
    <row r="66" spans="1:23" x14ac:dyDescent="0.35">
      <c r="A66" s="28">
        <v>64</v>
      </c>
      <c r="B66" s="28" t="s">
        <v>72</v>
      </c>
      <c r="C66" s="38">
        <v>41730</v>
      </c>
      <c r="D66" s="28"/>
      <c r="E66" s="28"/>
      <c r="F66" s="28"/>
      <c r="G66" s="28">
        <v>64</v>
      </c>
      <c r="H66" s="28">
        <f t="shared" si="12"/>
        <v>0</v>
      </c>
      <c r="I66" s="28">
        <f t="shared" si="12"/>
        <v>0</v>
      </c>
      <c r="J66" s="28">
        <f t="shared" si="12"/>
        <v>0</v>
      </c>
      <c r="K66" s="28">
        <f t="shared" si="12"/>
        <v>1</v>
      </c>
      <c r="L66" s="28">
        <f t="shared" si="12"/>
        <v>0</v>
      </c>
      <c r="M66" s="28">
        <f t="shared" si="12"/>
        <v>0</v>
      </c>
      <c r="N66" s="28">
        <f t="shared" si="12"/>
        <v>0</v>
      </c>
      <c r="O66" s="28">
        <f t="shared" si="12"/>
        <v>0</v>
      </c>
      <c r="P66" s="28">
        <f t="shared" si="12"/>
        <v>0</v>
      </c>
      <c r="Q66" s="28">
        <f t="shared" si="12"/>
        <v>0</v>
      </c>
      <c r="R66" s="28">
        <f t="shared" si="12"/>
        <v>0</v>
      </c>
      <c r="S66" s="28"/>
      <c r="T66" s="40" cm="1">
        <f t="array" ref="T66">$Z$19+MMULT(G66:R66,$Z$20:$Z$31)</f>
        <v>3823510.614285714</v>
      </c>
      <c r="U66" s="28"/>
      <c r="V66" s="28"/>
      <c r="W66" s="28"/>
    </row>
    <row r="67" spans="1:23" x14ac:dyDescent="0.35">
      <c r="A67" s="28">
        <v>65</v>
      </c>
      <c r="B67" s="28" t="s">
        <v>71</v>
      </c>
      <c r="C67" s="35">
        <v>41760</v>
      </c>
      <c r="D67" s="28"/>
      <c r="E67" s="28"/>
      <c r="F67" s="28"/>
      <c r="G67" s="28">
        <v>65</v>
      </c>
      <c r="H67" s="28">
        <f t="shared" si="12"/>
        <v>0</v>
      </c>
      <c r="I67" s="28">
        <f t="shared" si="12"/>
        <v>0</v>
      </c>
      <c r="J67" s="28">
        <f t="shared" si="12"/>
        <v>0</v>
      </c>
      <c r="K67" s="28">
        <f t="shared" si="12"/>
        <v>0</v>
      </c>
      <c r="L67" s="28">
        <f t="shared" si="12"/>
        <v>1</v>
      </c>
      <c r="M67" s="28">
        <f t="shared" si="12"/>
        <v>0</v>
      </c>
      <c r="N67" s="28">
        <f t="shared" si="12"/>
        <v>0</v>
      </c>
      <c r="O67" s="28">
        <f t="shared" si="12"/>
        <v>0</v>
      </c>
      <c r="P67" s="28">
        <f t="shared" si="12"/>
        <v>0</v>
      </c>
      <c r="Q67" s="28">
        <f t="shared" si="12"/>
        <v>0</v>
      </c>
      <c r="R67" s="28">
        <f t="shared" si="12"/>
        <v>0</v>
      </c>
      <c r="S67" s="28"/>
      <c r="T67" s="40" cm="1">
        <f t="array" ref="T67">$Z$19+MMULT(G67:R67,$Z$20:$Z$31)</f>
        <v>4088945.614285714</v>
      </c>
      <c r="U67" s="28"/>
      <c r="V67" s="28"/>
      <c r="W67" s="28"/>
    </row>
    <row r="68" spans="1:23" x14ac:dyDescent="0.35">
      <c r="A68" s="28">
        <v>66</v>
      </c>
      <c r="B68" s="28" t="s">
        <v>70</v>
      </c>
      <c r="C68" s="38">
        <v>41791</v>
      </c>
      <c r="D68" s="28"/>
      <c r="E68" s="28"/>
      <c r="F68" s="28"/>
      <c r="G68" s="28">
        <v>66</v>
      </c>
      <c r="H68" s="28">
        <f t="shared" si="12"/>
        <v>0</v>
      </c>
      <c r="I68" s="28">
        <f t="shared" si="12"/>
        <v>0</v>
      </c>
      <c r="J68" s="28">
        <f t="shared" si="12"/>
        <v>0</v>
      </c>
      <c r="K68" s="28">
        <f t="shared" si="12"/>
        <v>0</v>
      </c>
      <c r="L68" s="28">
        <f t="shared" si="12"/>
        <v>0</v>
      </c>
      <c r="M68" s="28">
        <f t="shared" si="12"/>
        <v>1</v>
      </c>
      <c r="N68" s="28">
        <f t="shared" si="12"/>
        <v>0</v>
      </c>
      <c r="O68" s="28">
        <f t="shared" si="12"/>
        <v>0</v>
      </c>
      <c r="P68" s="28">
        <f t="shared" si="12"/>
        <v>0</v>
      </c>
      <c r="Q68" s="28">
        <f t="shared" si="12"/>
        <v>0</v>
      </c>
      <c r="R68" s="28">
        <f t="shared" si="12"/>
        <v>0</v>
      </c>
      <c r="S68" s="28"/>
      <c r="T68" s="40" cm="1">
        <f t="array" ref="T68">$Z$19+MMULT(G68:R68,$Z$20:$Z$31)</f>
        <v>4327735.8142857142</v>
      </c>
      <c r="U68" s="28"/>
      <c r="V68" s="28"/>
      <c r="W68" s="28"/>
    </row>
    <row r="69" spans="1:23" x14ac:dyDescent="0.35">
      <c r="A69" s="28">
        <v>67</v>
      </c>
      <c r="B69" s="28" t="s">
        <v>69</v>
      </c>
      <c r="C69" s="35">
        <v>41821</v>
      </c>
      <c r="D69" s="28"/>
      <c r="E69" s="28"/>
      <c r="F69" s="28"/>
      <c r="G69" s="28">
        <v>67</v>
      </c>
      <c r="H69" s="28">
        <f t="shared" si="12"/>
        <v>0</v>
      </c>
      <c r="I69" s="28">
        <f t="shared" si="12"/>
        <v>0</v>
      </c>
      <c r="J69" s="28">
        <f t="shared" si="12"/>
        <v>0</v>
      </c>
      <c r="K69" s="28">
        <f t="shared" si="12"/>
        <v>0</v>
      </c>
      <c r="L69" s="28">
        <f t="shared" si="12"/>
        <v>0</v>
      </c>
      <c r="M69" s="28">
        <f t="shared" si="12"/>
        <v>0</v>
      </c>
      <c r="N69" s="28">
        <f t="shared" si="12"/>
        <v>1</v>
      </c>
      <c r="O69" s="28">
        <f t="shared" si="12"/>
        <v>0</v>
      </c>
      <c r="P69" s="28">
        <f t="shared" si="12"/>
        <v>0</v>
      </c>
      <c r="Q69" s="28">
        <f t="shared" si="12"/>
        <v>0</v>
      </c>
      <c r="R69" s="28">
        <f t="shared" si="12"/>
        <v>0</v>
      </c>
      <c r="S69" s="28"/>
      <c r="T69" s="40" cm="1">
        <f t="array" ref="T69">$Z$19+MMULT(G69:R69,$Z$20:$Z$31)</f>
        <v>4479585.4142857138</v>
      </c>
      <c r="U69" s="28"/>
      <c r="V69" s="28"/>
      <c r="W69" s="28"/>
    </row>
    <row r="70" spans="1:23" x14ac:dyDescent="0.35">
      <c r="A70" s="28">
        <v>68</v>
      </c>
      <c r="B70" s="28" t="s">
        <v>68</v>
      </c>
      <c r="C70" s="38">
        <v>41852</v>
      </c>
      <c r="D70" s="28"/>
      <c r="E70" s="28"/>
      <c r="F70" s="28"/>
      <c r="G70" s="28">
        <v>68</v>
      </c>
      <c r="H70" s="28">
        <f t="shared" si="12"/>
        <v>0</v>
      </c>
      <c r="I70" s="28">
        <f t="shared" si="12"/>
        <v>0</v>
      </c>
      <c r="J70" s="28">
        <f t="shared" si="12"/>
        <v>0</v>
      </c>
      <c r="K70" s="28">
        <f t="shared" si="12"/>
        <v>0</v>
      </c>
      <c r="L70" s="28">
        <f t="shared" si="12"/>
        <v>0</v>
      </c>
      <c r="M70" s="28">
        <f t="shared" si="12"/>
        <v>0</v>
      </c>
      <c r="N70" s="28">
        <f t="shared" si="12"/>
        <v>0</v>
      </c>
      <c r="O70" s="28">
        <f t="shared" si="12"/>
        <v>1</v>
      </c>
      <c r="P70" s="28">
        <f t="shared" si="12"/>
        <v>0</v>
      </c>
      <c r="Q70" s="28">
        <f t="shared" si="12"/>
        <v>0</v>
      </c>
      <c r="R70" s="28">
        <f t="shared" si="12"/>
        <v>0</v>
      </c>
      <c r="S70" s="28"/>
      <c r="T70" s="40" cm="1">
        <f t="array" ref="T70">$Z$19+MMULT(G70:R70,$Z$20:$Z$31)</f>
        <v>4525910.4142857138</v>
      </c>
      <c r="U70" s="28"/>
      <c r="V70" s="28"/>
      <c r="W70" s="28"/>
    </row>
    <row r="71" spans="1:23" x14ac:dyDescent="0.35">
      <c r="A71" s="28">
        <v>69</v>
      </c>
      <c r="B71" s="28" t="s">
        <v>67</v>
      </c>
      <c r="C71" s="35">
        <v>41883</v>
      </c>
      <c r="D71" s="28"/>
      <c r="E71" s="28"/>
      <c r="F71" s="28"/>
      <c r="G71" s="28">
        <v>69</v>
      </c>
      <c r="H71" s="28">
        <f t="shared" si="12"/>
        <v>0</v>
      </c>
      <c r="I71" s="28">
        <f t="shared" si="12"/>
        <v>0</v>
      </c>
      <c r="J71" s="28">
        <f t="shared" si="12"/>
        <v>0</v>
      </c>
      <c r="K71" s="28">
        <f t="shared" si="12"/>
        <v>0</v>
      </c>
      <c r="L71" s="28">
        <f t="shared" si="12"/>
        <v>0</v>
      </c>
      <c r="M71" s="28">
        <f t="shared" si="12"/>
        <v>0</v>
      </c>
      <c r="N71" s="28">
        <f t="shared" si="12"/>
        <v>0</v>
      </c>
      <c r="O71" s="28">
        <f t="shared" si="12"/>
        <v>0</v>
      </c>
      <c r="P71" s="28">
        <f t="shared" si="12"/>
        <v>1</v>
      </c>
      <c r="Q71" s="28">
        <f t="shared" si="12"/>
        <v>0</v>
      </c>
      <c r="R71" s="28">
        <f t="shared" si="12"/>
        <v>0</v>
      </c>
      <c r="S71" s="28"/>
      <c r="T71" s="40" cm="1">
        <f t="array" ref="T71">$Z$19+MMULT(G71:R71,$Z$20:$Z$31)</f>
        <v>4059858.2142857146</v>
      </c>
      <c r="U71" s="28"/>
      <c r="V71" s="28"/>
      <c r="W71" s="28"/>
    </row>
    <row r="72" spans="1:23" x14ac:dyDescent="0.35">
      <c r="A72" s="28">
        <v>70</v>
      </c>
      <c r="B72" s="28" t="s">
        <v>78</v>
      </c>
      <c r="C72" s="38">
        <v>41913</v>
      </c>
      <c r="D72" s="28"/>
      <c r="E72" s="28"/>
      <c r="F72" s="28"/>
      <c r="G72" s="28">
        <v>70</v>
      </c>
      <c r="H72" s="28">
        <f t="shared" si="12"/>
        <v>0</v>
      </c>
      <c r="I72" s="28">
        <f t="shared" si="12"/>
        <v>0</v>
      </c>
      <c r="J72" s="28">
        <f t="shared" si="12"/>
        <v>0</v>
      </c>
      <c r="K72" s="28">
        <f t="shared" si="12"/>
        <v>0</v>
      </c>
      <c r="L72" s="28">
        <f t="shared" si="12"/>
        <v>0</v>
      </c>
      <c r="M72" s="28">
        <f t="shared" si="12"/>
        <v>0</v>
      </c>
      <c r="N72" s="28">
        <f t="shared" si="12"/>
        <v>0</v>
      </c>
      <c r="O72" s="28">
        <f t="shared" si="12"/>
        <v>0</v>
      </c>
      <c r="P72" s="28">
        <f t="shared" si="12"/>
        <v>0</v>
      </c>
      <c r="Q72" s="28">
        <f t="shared" si="12"/>
        <v>1</v>
      </c>
      <c r="R72" s="28">
        <f t="shared" si="12"/>
        <v>0</v>
      </c>
      <c r="S72" s="28"/>
      <c r="T72" s="40" cm="1">
        <f t="array" ref="T72">$Z$19+MMULT(G72:R72,$Z$20:$Z$31)</f>
        <v>4150115.2166666663</v>
      </c>
      <c r="U72" s="28"/>
      <c r="V72" s="28"/>
      <c r="W72" s="28"/>
    </row>
    <row r="73" spans="1:23" x14ac:dyDescent="0.35">
      <c r="A73" s="28">
        <v>71</v>
      </c>
      <c r="B73" s="28" t="s">
        <v>77</v>
      </c>
      <c r="C73" s="35">
        <v>41944</v>
      </c>
      <c r="D73" s="28"/>
      <c r="E73" s="28"/>
      <c r="F73" s="28"/>
      <c r="G73" s="28">
        <v>71</v>
      </c>
      <c r="H73" s="28">
        <f t="shared" ref="H73:R83" si="13">IF($B73=H$2,1,0)</f>
        <v>0</v>
      </c>
      <c r="I73" s="28">
        <f t="shared" si="13"/>
        <v>0</v>
      </c>
      <c r="J73" s="28">
        <f t="shared" si="13"/>
        <v>0</v>
      </c>
      <c r="K73" s="28">
        <f t="shared" si="13"/>
        <v>0</v>
      </c>
      <c r="L73" s="28">
        <f t="shared" si="13"/>
        <v>0</v>
      </c>
      <c r="M73" s="28">
        <f t="shared" si="13"/>
        <v>0</v>
      </c>
      <c r="N73" s="28">
        <f t="shared" si="13"/>
        <v>0</v>
      </c>
      <c r="O73" s="28">
        <f t="shared" si="13"/>
        <v>0</v>
      </c>
      <c r="P73" s="28">
        <f t="shared" si="13"/>
        <v>0</v>
      </c>
      <c r="Q73" s="28">
        <f t="shared" si="13"/>
        <v>0</v>
      </c>
      <c r="R73" s="28">
        <f t="shared" si="13"/>
        <v>1</v>
      </c>
      <c r="S73" s="28"/>
      <c r="T73" s="40" cm="1">
        <f t="array" ref="T73">$Z$19+MMULT(G73:R73,$Z$20:$Z$31)</f>
        <v>3838595.7166666668</v>
      </c>
      <c r="U73" s="28"/>
      <c r="V73" s="28"/>
      <c r="W73" s="28"/>
    </row>
    <row r="74" spans="1:23" x14ac:dyDescent="0.35">
      <c r="A74" s="28">
        <v>72</v>
      </c>
      <c r="B74" s="28" t="s">
        <v>76</v>
      </c>
      <c r="C74" s="38">
        <v>41974</v>
      </c>
      <c r="D74" s="28"/>
      <c r="E74" s="28"/>
      <c r="F74" s="28"/>
      <c r="G74" s="28">
        <v>72</v>
      </c>
      <c r="H74" s="28">
        <f t="shared" si="13"/>
        <v>0</v>
      </c>
      <c r="I74" s="28">
        <f t="shared" si="13"/>
        <v>0</v>
      </c>
      <c r="J74" s="28">
        <f t="shared" si="13"/>
        <v>0</v>
      </c>
      <c r="K74" s="28">
        <f t="shared" si="13"/>
        <v>0</v>
      </c>
      <c r="L74" s="28">
        <f t="shared" si="13"/>
        <v>0</v>
      </c>
      <c r="M74" s="28">
        <f t="shared" si="13"/>
        <v>0</v>
      </c>
      <c r="N74" s="28">
        <f t="shared" si="13"/>
        <v>0</v>
      </c>
      <c r="O74" s="28">
        <f t="shared" si="13"/>
        <v>0</v>
      </c>
      <c r="P74" s="28">
        <f t="shared" si="13"/>
        <v>0</v>
      </c>
      <c r="Q74" s="28">
        <f t="shared" si="13"/>
        <v>0</v>
      </c>
      <c r="R74" s="28">
        <f t="shared" si="13"/>
        <v>0</v>
      </c>
      <c r="S74" s="28"/>
      <c r="T74" s="40" cm="1">
        <f t="array" ref="T74">$Z$19+MMULT(G74:R74,$Z$20:$Z$31)</f>
        <v>3884888.9666666668</v>
      </c>
      <c r="U74" s="28"/>
      <c r="V74" s="28"/>
      <c r="W74" s="28"/>
    </row>
    <row r="75" spans="1:23" x14ac:dyDescent="0.35">
      <c r="A75" s="28">
        <v>73</v>
      </c>
      <c r="B75" s="28" t="s">
        <v>75</v>
      </c>
      <c r="C75" s="35">
        <v>42005</v>
      </c>
      <c r="D75" s="28"/>
      <c r="E75" s="28"/>
      <c r="F75" s="28"/>
      <c r="G75" s="28">
        <v>73</v>
      </c>
      <c r="H75" s="28">
        <f t="shared" si="13"/>
        <v>1</v>
      </c>
      <c r="I75" s="28">
        <f t="shared" si="13"/>
        <v>0</v>
      </c>
      <c r="J75" s="28">
        <f t="shared" si="13"/>
        <v>0</v>
      </c>
      <c r="K75" s="28">
        <f t="shared" si="13"/>
        <v>0</v>
      </c>
      <c r="L75" s="28">
        <f t="shared" si="13"/>
        <v>0</v>
      </c>
      <c r="M75" s="28">
        <f t="shared" si="13"/>
        <v>0</v>
      </c>
      <c r="N75" s="28">
        <f t="shared" si="13"/>
        <v>0</v>
      </c>
      <c r="O75" s="28">
        <f t="shared" si="13"/>
        <v>0</v>
      </c>
      <c r="P75" s="28">
        <f t="shared" si="13"/>
        <v>0</v>
      </c>
      <c r="Q75" s="28">
        <f t="shared" si="13"/>
        <v>0</v>
      </c>
      <c r="R75" s="28">
        <f t="shared" si="13"/>
        <v>0</v>
      </c>
      <c r="S75" s="28"/>
      <c r="T75" s="40" cm="1">
        <f t="array" ref="T75">$Z$19+MMULT(G75:R75,$Z$20:$Z$31)</f>
        <v>3635579.219047619</v>
      </c>
      <c r="U75" s="28"/>
      <c r="V75" s="28"/>
      <c r="W75" s="28"/>
    </row>
    <row r="76" spans="1:23" x14ac:dyDescent="0.35">
      <c r="A76" s="28">
        <v>74</v>
      </c>
      <c r="B76" s="28" t="s">
        <v>74</v>
      </c>
      <c r="C76" s="38">
        <v>42036</v>
      </c>
      <c r="D76" s="28"/>
      <c r="E76" s="28"/>
      <c r="F76" s="28"/>
      <c r="G76" s="28">
        <v>74</v>
      </c>
      <c r="H76" s="28">
        <f t="shared" si="13"/>
        <v>0</v>
      </c>
      <c r="I76" s="28">
        <f t="shared" si="13"/>
        <v>1</v>
      </c>
      <c r="J76" s="28">
        <f t="shared" si="13"/>
        <v>0</v>
      </c>
      <c r="K76" s="28">
        <f t="shared" si="13"/>
        <v>0</v>
      </c>
      <c r="L76" s="28">
        <f t="shared" si="13"/>
        <v>0</v>
      </c>
      <c r="M76" s="28">
        <f t="shared" si="13"/>
        <v>0</v>
      </c>
      <c r="N76" s="28">
        <f t="shared" si="13"/>
        <v>0</v>
      </c>
      <c r="O76" s="28">
        <f t="shared" si="13"/>
        <v>0</v>
      </c>
      <c r="P76" s="28">
        <f t="shared" si="13"/>
        <v>0</v>
      </c>
      <c r="Q76" s="28">
        <f t="shared" si="13"/>
        <v>0</v>
      </c>
      <c r="R76" s="28">
        <f t="shared" si="13"/>
        <v>0</v>
      </c>
      <c r="S76" s="28"/>
      <c r="T76" s="40" cm="1">
        <f t="array" ref="T76">$Z$19+MMULT(G76:R76,$Z$20:$Z$31)</f>
        <v>3379653.6190476185</v>
      </c>
      <c r="U76" s="28"/>
      <c r="V76" s="28"/>
      <c r="W76" s="28"/>
    </row>
    <row r="77" spans="1:23" x14ac:dyDescent="0.35">
      <c r="A77" s="28">
        <v>75</v>
      </c>
      <c r="B77" s="28" t="s">
        <v>73</v>
      </c>
      <c r="C77" s="35">
        <v>42064</v>
      </c>
      <c r="D77" s="28"/>
      <c r="E77" s="28"/>
      <c r="F77" s="28"/>
      <c r="G77" s="28">
        <v>75</v>
      </c>
      <c r="H77" s="28">
        <f t="shared" si="13"/>
        <v>0</v>
      </c>
      <c r="I77" s="28">
        <f t="shared" si="13"/>
        <v>0</v>
      </c>
      <c r="J77" s="28">
        <f t="shared" si="13"/>
        <v>1</v>
      </c>
      <c r="K77" s="28">
        <f t="shared" si="13"/>
        <v>0</v>
      </c>
      <c r="L77" s="28">
        <f t="shared" si="13"/>
        <v>0</v>
      </c>
      <c r="M77" s="28">
        <f t="shared" si="13"/>
        <v>0</v>
      </c>
      <c r="N77" s="28">
        <f t="shared" si="13"/>
        <v>0</v>
      </c>
      <c r="O77" s="28">
        <f t="shared" si="13"/>
        <v>0</v>
      </c>
      <c r="P77" s="28">
        <f t="shared" si="13"/>
        <v>0</v>
      </c>
      <c r="Q77" s="28">
        <f t="shared" si="13"/>
        <v>0</v>
      </c>
      <c r="R77" s="28">
        <f t="shared" si="13"/>
        <v>0</v>
      </c>
      <c r="S77" s="28"/>
      <c r="T77" s="40" cm="1">
        <f t="array" ref="T77">$Z$19+MMULT(G77:R77,$Z$20:$Z$31)</f>
        <v>3934945.8190476187</v>
      </c>
      <c r="U77" s="28"/>
      <c r="V77" s="28"/>
      <c r="W77" s="28"/>
    </row>
    <row r="78" spans="1:23" x14ac:dyDescent="0.35">
      <c r="A78" s="28">
        <v>76</v>
      </c>
      <c r="B78" s="28" t="s">
        <v>72</v>
      </c>
      <c r="C78" s="38">
        <v>42095</v>
      </c>
      <c r="D78" s="28"/>
      <c r="E78" s="28"/>
      <c r="F78" s="28"/>
      <c r="G78" s="28">
        <v>76</v>
      </c>
      <c r="H78" s="28">
        <f t="shared" si="13"/>
        <v>0</v>
      </c>
      <c r="I78" s="28">
        <f t="shared" si="13"/>
        <v>0</v>
      </c>
      <c r="J78" s="28">
        <f t="shared" si="13"/>
        <v>0</v>
      </c>
      <c r="K78" s="28">
        <f t="shared" si="13"/>
        <v>1</v>
      </c>
      <c r="L78" s="28">
        <f t="shared" si="13"/>
        <v>0</v>
      </c>
      <c r="M78" s="28">
        <f t="shared" si="13"/>
        <v>0</v>
      </c>
      <c r="N78" s="28">
        <f t="shared" si="13"/>
        <v>0</v>
      </c>
      <c r="O78" s="28">
        <f t="shared" si="13"/>
        <v>0</v>
      </c>
      <c r="P78" s="28">
        <f t="shared" si="13"/>
        <v>0</v>
      </c>
      <c r="Q78" s="28">
        <f t="shared" si="13"/>
        <v>0</v>
      </c>
      <c r="R78" s="28">
        <f t="shared" si="13"/>
        <v>0</v>
      </c>
      <c r="S78" s="28"/>
      <c r="T78" s="40" cm="1">
        <f t="array" ref="T78">$Z$19+MMULT(G78:R78,$Z$20:$Z$31)</f>
        <v>3995902.8190476187</v>
      </c>
      <c r="U78" s="28"/>
      <c r="V78" s="28"/>
      <c r="W78" s="28"/>
    </row>
    <row r="79" spans="1:23" x14ac:dyDescent="0.35">
      <c r="A79" s="28">
        <v>77</v>
      </c>
      <c r="B79" s="28" t="s">
        <v>71</v>
      </c>
      <c r="C79" s="35">
        <v>42125</v>
      </c>
      <c r="D79" s="28"/>
      <c r="E79" s="28"/>
      <c r="F79" s="28"/>
      <c r="G79" s="28">
        <v>77</v>
      </c>
      <c r="H79" s="28">
        <f t="shared" si="13"/>
        <v>0</v>
      </c>
      <c r="I79" s="28">
        <f t="shared" si="13"/>
        <v>0</v>
      </c>
      <c r="J79" s="28">
        <f t="shared" si="13"/>
        <v>0</v>
      </c>
      <c r="K79" s="28">
        <f t="shared" si="13"/>
        <v>0</v>
      </c>
      <c r="L79" s="28">
        <f t="shared" si="13"/>
        <v>1</v>
      </c>
      <c r="M79" s="28">
        <f t="shared" si="13"/>
        <v>0</v>
      </c>
      <c r="N79" s="28">
        <f t="shared" si="13"/>
        <v>0</v>
      </c>
      <c r="O79" s="28">
        <f t="shared" si="13"/>
        <v>0</v>
      </c>
      <c r="P79" s="28">
        <f t="shared" si="13"/>
        <v>0</v>
      </c>
      <c r="Q79" s="28">
        <f t="shared" si="13"/>
        <v>0</v>
      </c>
      <c r="R79" s="28">
        <f t="shared" si="13"/>
        <v>0</v>
      </c>
      <c r="S79" s="28"/>
      <c r="T79" s="40" cm="1">
        <f t="array" ref="T79">$Z$19+MMULT(G79:R79,$Z$20:$Z$31)</f>
        <v>4261337.8190476187</v>
      </c>
      <c r="U79" s="28"/>
      <c r="V79" s="28"/>
      <c r="W79" s="28"/>
    </row>
    <row r="80" spans="1:23" x14ac:dyDescent="0.35">
      <c r="A80" s="28">
        <v>78</v>
      </c>
      <c r="B80" s="28" t="s">
        <v>70</v>
      </c>
      <c r="C80" s="38">
        <v>42156</v>
      </c>
      <c r="D80" s="28"/>
      <c r="E80" s="28"/>
      <c r="F80" s="28"/>
      <c r="G80" s="28">
        <v>78</v>
      </c>
      <c r="H80" s="28">
        <f t="shared" si="13"/>
        <v>0</v>
      </c>
      <c r="I80" s="28">
        <f t="shared" si="13"/>
        <v>0</v>
      </c>
      <c r="J80" s="28">
        <f t="shared" si="13"/>
        <v>0</v>
      </c>
      <c r="K80" s="28">
        <f t="shared" si="13"/>
        <v>0</v>
      </c>
      <c r="L80" s="28">
        <f t="shared" si="13"/>
        <v>0</v>
      </c>
      <c r="M80" s="28">
        <f t="shared" si="13"/>
        <v>1</v>
      </c>
      <c r="N80" s="28">
        <f t="shared" si="13"/>
        <v>0</v>
      </c>
      <c r="O80" s="28">
        <f t="shared" si="13"/>
        <v>0</v>
      </c>
      <c r="P80" s="28">
        <f t="shared" si="13"/>
        <v>0</v>
      </c>
      <c r="Q80" s="28">
        <f t="shared" si="13"/>
        <v>0</v>
      </c>
      <c r="R80" s="28">
        <f t="shared" si="13"/>
        <v>0</v>
      </c>
      <c r="S80" s="28"/>
      <c r="T80" s="40" cm="1">
        <f t="array" ref="T80">$Z$19+MMULT(G80:R80,$Z$20:$Z$31)</f>
        <v>4500128.0190476188</v>
      </c>
      <c r="U80" s="28"/>
      <c r="V80" s="28"/>
      <c r="W80" s="28"/>
    </row>
    <row r="81" spans="1:23" x14ac:dyDescent="0.35">
      <c r="A81" s="28">
        <v>79</v>
      </c>
      <c r="B81" s="28" t="s">
        <v>69</v>
      </c>
      <c r="C81" s="35">
        <v>42186</v>
      </c>
      <c r="D81" s="28"/>
      <c r="E81" s="28"/>
      <c r="F81" s="28"/>
      <c r="G81" s="28">
        <v>79</v>
      </c>
      <c r="H81" s="28">
        <f t="shared" si="13"/>
        <v>0</v>
      </c>
      <c r="I81" s="28">
        <f t="shared" si="13"/>
        <v>0</v>
      </c>
      <c r="J81" s="28">
        <f t="shared" si="13"/>
        <v>0</v>
      </c>
      <c r="K81" s="28">
        <f t="shared" si="13"/>
        <v>0</v>
      </c>
      <c r="L81" s="28">
        <f t="shared" si="13"/>
        <v>0</v>
      </c>
      <c r="M81" s="28">
        <f t="shared" si="13"/>
        <v>0</v>
      </c>
      <c r="N81" s="28">
        <f t="shared" si="13"/>
        <v>1</v>
      </c>
      <c r="O81" s="28">
        <f t="shared" si="13"/>
        <v>0</v>
      </c>
      <c r="P81" s="28">
        <f t="shared" si="13"/>
        <v>0</v>
      </c>
      <c r="Q81" s="28">
        <f t="shared" si="13"/>
        <v>0</v>
      </c>
      <c r="R81" s="28">
        <f t="shared" si="13"/>
        <v>0</v>
      </c>
      <c r="S81" s="28"/>
      <c r="T81" s="40" cm="1">
        <f t="array" ref="T81">$Z$19+MMULT(G81:R81,$Z$20:$Z$31)</f>
        <v>4651977.6190476194</v>
      </c>
      <c r="U81" s="28"/>
      <c r="V81" s="28"/>
      <c r="W81" s="28"/>
    </row>
    <row r="82" spans="1:23" x14ac:dyDescent="0.35">
      <c r="A82" s="28">
        <v>80</v>
      </c>
      <c r="B82" s="28" t="s">
        <v>68</v>
      </c>
      <c r="C82" s="38">
        <v>42217</v>
      </c>
      <c r="D82" s="28"/>
      <c r="E82" s="28"/>
      <c r="F82" s="28"/>
      <c r="G82" s="28">
        <v>80</v>
      </c>
      <c r="H82" s="28">
        <f t="shared" si="13"/>
        <v>0</v>
      </c>
      <c r="I82" s="28">
        <f t="shared" si="13"/>
        <v>0</v>
      </c>
      <c r="J82" s="28">
        <f t="shared" si="13"/>
        <v>0</v>
      </c>
      <c r="K82" s="28">
        <f t="shared" si="13"/>
        <v>0</v>
      </c>
      <c r="L82" s="28">
        <f t="shared" si="13"/>
        <v>0</v>
      </c>
      <c r="M82" s="28">
        <f t="shared" si="13"/>
        <v>0</v>
      </c>
      <c r="N82" s="28">
        <f t="shared" si="13"/>
        <v>0</v>
      </c>
      <c r="O82" s="28">
        <f t="shared" si="13"/>
        <v>1</v>
      </c>
      <c r="P82" s="28">
        <f t="shared" si="13"/>
        <v>0</v>
      </c>
      <c r="Q82" s="28">
        <f t="shared" si="13"/>
        <v>0</v>
      </c>
      <c r="R82" s="28">
        <f t="shared" si="13"/>
        <v>0</v>
      </c>
      <c r="S82" s="28"/>
      <c r="T82" s="40" cm="1">
        <f t="array" ref="T82">$Z$19+MMULT(G82:R82,$Z$20:$Z$31)</f>
        <v>4698302.6190476185</v>
      </c>
      <c r="U82" s="28"/>
      <c r="V82" s="28"/>
      <c r="W82" s="28"/>
    </row>
    <row r="83" spans="1:23" x14ac:dyDescent="0.35">
      <c r="A83" s="28">
        <v>81</v>
      </c>
      <c r="B83" s="28" t="s">
        <v>67</v>
      </c>
      <c r="C83" s="35">
        <v>42248</v>
      </c>
      <c r="D83" s="28"/>
      <c r="E83" s="28"/>
      <c r="F83" s="28"/>
      <c r="G83" s="28">
        <v>81</v>
      </c>
      <c r="H83" s="28">
        <f t="shared" si="13"/>
        <v>0</v>
      </c>
      <c r="I83" s="28">
        <f t="shared" si="13"/>
        <v>0</v>
      </c>
      <c r="J83" s="28">
        <f t="shared" si="13"/>
        <v>0</v>
      </c>
      <c r="K83" s="28">
        <f t="shared" si="13"/>
        <v>0</v>
      </c>
      <c r="L83" s="28">
        <f t="shared" si="13"/>
        <v>0</v>
      </c>
      <c r="M83" s="28">
        <f t="shared" si="13"/>
        <v>0</v>
      </c>
      <c r="N83" s="28">
        <f t="shared" si="13"/>
        <v>0</v>
      </c>
      <c r="O83" s="28">
        <f t="shared" si="13"/>
        <v>0</v>
      </c>
      <c r="P83" s="28">
        <f t="shared" si="13"/>
        <v>1</v>
      </c>
      <c r="Q83" s="28">
        <f t="shared" si="13"/>
        <v>0</v>
      </c>
      <c r="R83" s="28">
        <f t="shared" si="13"/>
        <v>0</v>
      </c>
      <c r="S83" s="28"/>
      <c r="T83" s="40" cm="1">
        <f t="array" ref="T83">$Z$19+MMULT(G83:R83,$Z$20:$Z$31)</f>
        <v>4232250.4190476192</v>
      </c>
      <c r="U83" s="28"/>
      <c r="V83" s="28"/>
      <c r="W83" s="28"/>
    </row>
  </sheetData>
  <conditionalFormatting sqref="H3:R83 T3:T83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Simple Regression</vt:lpstr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2025-05-05T03:50:25Z</dcterms:modified>
</cp:coreProperties>
</file>