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\Desktop\ĐỒ ÁN 2\Testcases\"/>
    </mc:Choice>
  </mc:AlternateContent>
  <bookViews>
    <workbookView xWindow="0" yWindow="0" windowWidth="25600" windowHeight="12130"/>
  </bookViews>
  <sheets>
    <sheet name="TestReport" sheetId="12" r:id="rId1"/>
    <sheet name="Đăng ký" sheetId="2" r:id="rId2"/>
    <sheet name="Đăng nhập" sheetId="1" r:id="rId3"/>
    <sheet name="Trang chủ " sheetId="7" r:id="rId4"/>
    <sheet name="Xem chi tiết SP" sheetId="11" r:id="rId5"/>
    <sheet name="Tìm kiếm " sheetId="4" r:id="rId6"/>
    <sheet name="Giỏ hàng" sheetId="5" r:id="rId7"/>
    <sheet name="Đặt hàng" sheetId="6" r:id="rId8"/>
    <sheet name="TaiKhoan" sheetId="8" r:id="rId9"/>
    <sheet name="Wishlist" sheetId="9" r:id="rId10"/>
    <sheet name="Xem tin" sheetId="10" r:id="rId11"/>
    <sheet name="Performance" sheetId="13" r:id="rId12"/>
  </sheets>
  <externalReferences>
    <externalReference r:id="rId13"/>
    <externalReference r:id="rId14"/>
    <externalReference r:id="rId1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2" l="1"/>
  <c r="E12" i="12"/>
  <c r="E11" i="12"/>
  <c r="D20" i="12"/>
  <c r="D19" i="12"/>
  <c r="D18" i="12"/>
  <c r="D17" i="12"/>
  <c r="D16" i="12"/>
  <c r="D15" i="12"/>
  <c r="D14" i="12"/>
  <c r="D12" i="12"/>
  <c r="D11" i="12"/>
  <c r="A9" i="2"/>
  <c r="G9" i="2"/>
  <c r="A10" i="2"/>
  <c r="G10" i="2"/>
  <c r="A11" i="2"/>
  <c r="G11" i="2"/>
  <c r="A12" i="2"/>
  <c r="G12" i="2"/>
  <c r="A13" i="2"/>
  <c r="G13" i="2"/>
  <c r="A14" i="2"/>
  <c r="G14" i="2"/>
  <c r="A15" i="2"/>
  <c r="G15" i="2"/>
  <c r="A16" i="2"/>
  <c r="G16" i="2"/>
  <c r="A17" i="2"/>
  <c r="G17" i="2"/>
  <c r="A18" i="2"/>
  <c r="G18" i="2"/>
  <c r="A19" i="2"/>
  <c r="G19" i="2"/>
  <c r="A20" i="2"/>
  <c r="G20" i="2"/>
  <c r="A21" i="2"/>
  <c r="G21" i="2"/>
  <c r="A22" i="2"/>
  <c r="G22" i="2"/>
  <c r="A10" i="1"/>
  <c r="G10" i="1"/>
  <c r="A11" i="1"/>
  <c r="G11" i="1"/>
  <c r="A12" i="1"/>
  <c r="G12" i="1"/>
  <c r="A13" i="1"/>
  <c r="G13" i="1"/>
  <c r="A14" i="1"/>
  <c r="G14" i="1"/>
  <c r="A15" i="1"/>
  <c r="G15" i="1"/>
  <c r="A16" i="1"/>
  <c r="G16" i="1"/>
  <c r="A17" i="1"/>
  <c r="G17" i="1"/>
  <c r="A18" i="1"/>
  <c r="G18" i="1"/>
  <c r="A19" i="1"/>
  <c r="G19" i="1"/>
  <c r="A20" i="1"/>
  <c r="G20" i="1"/>
  <c r="A21" i="1"/>
  <c r="G21" i="1"/>
  <c r="A22" i="1"/>
  <c r="G22" i="1"/>
  <c r="A10" i="11"/>
  <c r="G10" i="11"/>
  <c r="A11" i="11"/>
  <c r="G11" i="11"/>
  <c r="A12" i="11"/>
  <c r="G12" i="11"/>
  <c r="A13" i="11"/>
  <c r="G13" i="11"/>
  <c r="A14" i="11"/>
  <c r="G14" i="11"/>
  <c r="A15" i="11"/>
  <c r="G15" i="11"/>
  <c r="A16" i="11"/>
  <c r="G16" i="11"/>
  <c r="A17" i="11"/>
  <c r="G17" i="11"/>
  <c r="A18" i="11"/>
  <c r="G18" i="11"/>
  <c r="A10" i="4"/>
  <c r="G10" i="4"/>
  <c r="A11" i="4"/>
  <c r="G11" i="4"/>
  <c r="A12" i="4"/>
  <c r="G12" i="4"/>
  <c r="A13" i="4"/>
  <c r="G13" i="4"/>
  <c r="A14" i="4"/>
  <c r="G14" i="4"/>
  <c r="A15" i="4"/>
  <c r="G15" i="4"/>
  <c r="A16" i="4"/>
  <c r="G16" i="4"/>
  <c r="A17" i="4"/>
  <c r="G17" i="4"/>
  <c r="A10" i="5"/>
  <c r="G10" i="5"/>
  <c r="A11" i="5"/>
  <c r="G11" i="5"/>
  <c r="A12" i="5"/>
  <c r="G12" i="5"/>
  <c r="A13" i="5"/>
  <c r="G13" i="5"/>
  <c r="A10" i="6"/>
  <c r="G10" i="6"/>
  <c r="A11" i="6"/>
  <c r="G11" i="6"/>
  <c r="A12" i="6"/>
  <c r="G12" i="6"/>
  <c r="A13" i="6"/>
  <c r="G13" i="6"/>
  <c r="A10" i="8"/>
  <c r="G10" i="8"/>
  <c r="A11" i="8"/>
  <c r="G11" i="8"/>
  <c r="A12" i="8"/>
  <c r="G12" i="8"/>
  <c r="A13" i="8"/>
  <c r="G13" i="8"/>
  <c r="A14" i="8"/>
  <c r="G14" i="8"/>
  <c r="A15" i="8"/>
  <c r="G15" i="8"/>
  <c r="A16" i="8"/>
  <c r="G16" i="8"/>
  <c r="A17" i="8"/>
  <c r="G17" i="8"/>
  <c r="A18" i="8"/>
  <c r="G18" i="8"/>
  <c r="A19" i="8"/>
  <c r="G19" i="8"/>
  <c r="A10" i="9"/>
  <c r="G10" i="9"/>
  <c r="A11" i="9"/>
  <c r="G11" i="9"/>
  <c r="A12" i="9"/>
  <c r="G12" i="9"/>
  <c r="A13" i="9"/>
  <c r="G13" i="9"/>
  <c r="A14" i="9"/>
  <c r="G14" i="9"/>
  <c r="A15" i="9"/>
  <c r="G15" i="9"/>
  <c r="A16" i="9"/>
  <c r="G16" i="9"/>
  <c r="A10" i="10"/>
  <c r="G10" i="10"/>
  <c r="A11" i="10"/>
  <c r="G11" i="10"/>
  <c r="A12" i="10"/>
  <c r="G12" i="10"/>
  <c r="A13" i="10"/>
  <c r="G13" i="10"/>
  <c r="A14" i="10"/>
  <c r="G14" i="10"/>
  <c r="A15" i="10"/>
  <c r="G15" i="10"/>
  <c r="E15" i="12"/>
  <c r="H15" i="12"/>
  <c r="I12" i="13" l="1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7" i="13"/>
  <c r="I8" i="13"/>
  <c r="I9" i="13"/>
  <c r="I10" i="13"/>
  <c r="I11" i="13"/>
  <c r="I6" i="13"/>
  <c r="I5" i="13"/>
  <c r="I3" i="13"/>
  <c r="I4" i="13"/>
  <c r="I2" i="13"/>
  <c r="F15" i="12" l="1"/>
  <c r="G15" i="12"/>
  <c r="F13" i="12"/>
  <c r="G13" i="12"/>
  <c r="D5" i="11" l="1"/>
  <c r="G14" i="12" s="1"/>
  <c r="C5" i="11"/>
  <c r="F14" i="12" s="1"/>
  <c r="B5" i="11"/>
  <c r="E14" i="12" s="1"/>
  <c r="A5" i="11"/>
  <c r="E5" i="11" l="1"/>
  <c r="H14" i="12" s="1"/>
  <c r="D5" i="10" l="1"/>
  <c r="G20" i="12" s="1"/>
  <c r="C5" i="10"/>
  <c r="F20" i="12" s="1"/>
  <c r="B5" i="10"/>
  <c r="E20" i="12" s="1"/>
  <c r="A5" i="10"/>
  <c r="D5" i="9"/>
  <c r="G19" i="12" s="1"/>
  <c r="C5" i="9"/>
  <c r="F19" i="12" s="1"/>
  <c r="B5" i="9"/>
  <c r="E19" i="12" s="1"/>
  <c r="A5" i="9"/>
  <c r="D5" i="8"/>
  <c r="G18" i="12" s="1"/>
  <c r="C5" i="8"/>
  <c r="F18" i="12" s="1"/>
  <c r="B5" i="8"/>
  <c r="E18" i="12" s="1"/>
  <c r="A5" i="8"/>
  <c r="E5" i="10" l="1"/>
  <c r="H20" i="12" s="1"/>
  <c r="E5" i="9"/>
  <c r="H19" i="12" s="1"/>
  <c r="E5" i="8"/>
  <c r="H18" i="12" s="1"/>
  <c r="G26" i="7"/>
  <c r="G27" i="7"/>
  <c r="G28" i="7"/>
  <c r="A26" i="7"/>
  <c r="A27" i="7"/>
  <c r="A28" i="7"/>
  <c r="A24" i="7"/>
  <c r="A25" i="7"/>
  <c r="G24" i="7"/>
  <c r="A23" i="7"/>
  <c r="G23" i="7"/>
  <c r="G25" i="7"/>
  <c r="G22" i="7" l="1"/>
  <c r="A22" i="7"/>
  <c r="G21" i="7"/>
  <c r="A21" i="7"/>
  <c r="G20" i="7"/>
  <c r="A20" i="7"/>
  <c r="G19" i="7"/>
  <c r="A19" i="7"/>
  <c r="G18" i="7"/>
  <c r="A18" i="7"/>
  <c r="G17" i="7"/>
  <c r="A17" i="7"/>
  <c r="G16" i="7"/>
  <c r="A16" i="7"/>
  <c r="G15" i="7"/>
  <c r="A15" i="7"/>
  <c r="G14" i="7"/>
  <c r="A14" i="7"/>
  <c r="G13" i="7"/>
  <c r="A13" i="7"/>
  <c r="G12" i="7"/>
  <c r="A12" i="7"/>
  <c r="G11" i="7"/>
  <c r="A11" i="7"/>
  <c r="G10" i="7"/>
  <c r="A10" i="7"/>
  <c r="D5" i="7"/>
  <c r="C5" i="7"/>
  <c r="B5" i="7"/>
  <c r="A5" i="7"/>
  <c r="E5" i="7" l="1"/>
  <c r="D5" i="6"/>
  <c r="G17" i="12" s="1"/>
  <c r="C5" i="6"/>
  <c r="F17" i="12" s="1"/>
  <c r="B5" i="6"/>
  <c r="E17" i="12" s="1"/>
  <c r="A5" i="6"/>
  <c r="D5" i="5"/>
  <c r="G16" i="12" s="1"/>
  <c r="C5" i="5"/>
  <c r="F16" i="12" s="1"/>
  <c r="B5" i="5"/>
  <c r="E16" i="12" s="1"/>
  <c r="A5" i="5"/>
  <c r="E5" i="6" l="1"/>
  <c r="H17" i="12" s="1"/>
  <c r="E5" i="5"/>
  <c r="H16" i="12" s="1"/>
  <c r="D5" i="4"/>
  <c r="C5" i="4"/>
  <c r="B5" i="4"/>
  <c r="A5" i="4"/>
  <c r="D5" i="2"/>
  <c r="G11" i="12" s="1"/>
  <c r="C5" i="2"/>
  <c r="F11" i="12" s="1"/>
  <c r="B5" i="2"/>
  <c r="A5" i="2"/>
  <c r="D5" i="1"/>
  <c r="G12" i="12" s="1"/>
  <c r="C5" i="1"/>
  <c r="F12" i="12" s="1"/>
  <c r="B5" i="1"/>
  <c r="A5" i="1"/>
  <c r="F21" i="12" l="1"/>
  <c r="E21" i="12"/>
  <c r="G21" i="12"/>
  <c r="H11" i="12"/>
  <c r="E5" i="1"/>
  <c r="H12" i="12" s="1"/>
  <c r="E5" i="4"/>
  <c r="E5" i="2"/>
  <c r="E24" i="12" l="1"/>
  <c r="H21" i="12"/>
  <c r="E23" i="12" s="1"/>
</calcChain>
</file>

<file path=xl/sharedStrings.xml><?xml version="1.0" encoding="utf-8"?>
<sst xmlns="http://schemas.openxmlformats.org/spreadsheetml/2006/main" count="886" uniqueCount="336">
  <si>
    <t>Item Test</t>
  </si>
  <si>
    <t>Test requirement</t>
  </si>
  <si>
    <t>Tester</t>
  </si>
  <si>
    <t>Lưu Thị An Duyên</t>
  </si>
  <si>
    <t>Pass</t>
  </si>
  <si>
    <t>Fail</t>
  </si>
  <si>
    <t>NT</t>
  </si>
  <si>
    <t>N/A</t>
  </si>
  <si>
    <t>Number of Test cases</t>
  </si>
  <si>
    <t>%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</si>
  <si>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</si>
  <si>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</si>
  <si>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</si>
  <si>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</si>
  <si>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</si>
  <si>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</si>
  <si>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</si>
  <si>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Note</t>
  </si>
  <si>
    <t>Kiểm tra có ẩn kí tự trong ô password không</t>
  </si>
  <si>
    <t>Bước 1: Nhập password</t>
  </si>
  <si>
    <t>Trên giao diện ẩn kí tự trong txtPassword</t>
  </si>
  <si>
    <t>DangKy</t>
  </si>
  <si>
    <t>DangNhap</t>
  </si>
  <si>
    <t>TimKiem</t>
  </si>
  <si>
    <t>Kiểm tra giao diện</t>
  </si>
  <si>
    <t xml:space="preserve">Kiểm tra tổng thể giao diện có đúng với thiết kế hay không? </t>
  </si>
  <si>
    <t xml:space="preserve">1. Kiểm tra giao diện ô tìm kiếm 
2. Kiểm tra giao diện của trang hiển thi kết quả tìm kiếm </t>
  </si>
  <si>
    <t xml:space="preserve">1. Vị trí (nằm trên phần header của tất cả các trang), kích thước, màu sắc, font chữ khi nhập dữ liệu vào của giao diện ô tìm kiếm đúng với thiết kế
2. Bố cục kích thước các ô sản phẩm, font chữ, màu sắc, hình ảnh sản phẩm  tìm kiếm của giao diện trang hiển thị kết quả tìm kiếm đúng với thiết kế </t>
  </si>
  <si>
    <t xml:space="preserve">Kiểm tra thanh cuộn dọc trong toàn giao diện </t>
  </si>
  <si>
    <t>Kiểm tra thứ tự di chuyển trỏ trên màn hình khi nhấn tab</t>
  </si>
  <si>
    <t>Kiểm tra thứ tự con trỏ di chuyển ngược lại trên màn hình khi nhấn Shifft-Tab</t>
  </si>
  <si>
    <t>Thực hiện kéo thanh cuộn lên xuống</t>
  </si>
  <si>
    <t>Nhấn Tab liên tục</t>
  </si>
  <si>
    <t>Nhân Shift-Tab liên tục</t>
  </si>
  <si>
    <t>Kéo thanh cuộn mà bố cục màn hình hiển thị không bị xô lệch</t>
  </si>
  <si>
    <t>Con trỏ di chuyển lần lượt theo thứ tự: Từ trái qua phải, từ trên xuống dưới</t>
  </si>
  <si>
    <t>Con trỏ di chuyển ngược lại theo thứ tự: từ phải qua trái, từ dưới lên trên</t>
  </si>
  <si>
    <t>Kiểm tra thực hiện chức năng chính của màn hình khi nhấn Enter</t>
  </si>
  <si>
    <t>Nhấn phím Enter</t>
  </si>
  <si>
    <t>Khi chuột focus vào trường [Tìm kiếm] của Ô Tìm Kiếm và nhấn phím Enter thì sẽ thực hiện chức năng Tìm kiếm theo dữ liệu đầu vào trong trường [Tìm kiếm].</t>
  </si>
  <si>
    <t>Kiểm tra giao diện khi thu nhỏ, phóng to</t>
  </si>
  <si>
    <t>Kiẻm tra Use flow có tuân thủ đúng lộ trình không?</t>
  </si>
  <si>
    <t xml:space="preserve">Kiểm tra hệ thống khi nhấn vào trang khác trong trang hiển thị kết quả tìm kiếm </t>
  </si>
  <si>
    <t>1. Nhấn phím Ctrl-
2. Nhấn phím Ctrl+</t>
  </si>
  <si>
    <t>Màn hình thu nhỏ, phóng to tương ứng linh hoạt và không bị vỡ giao diện</t>
  </si>
  <si>
    <t>Use flow tuân thủ đúng với lộ trình của người dùng</t>
  </si>
  <si>
    <t>Hệ thống chuyển trang thành công mà vẫn duy trì các bộ lọc đầu vào và không lặp lại các thông tin sản phẩm ở trang trước sang trang kế tiếp</t>
  </si>
  <si>
    <t xml:space="preserve">Kiểm tra use flow ở giao diện trang hiện tại </t>
  </si>
  <si>
    <t>GioHang</t>
  </si>
  <si>
    <t xml:space="preserve">Con trỏ chuột focus vào ô dưới </t>
  </si>
  <si>
    <t xml:space="preserve">1. Nhấn vào ô trên
2. Nhấn tab </t>
  </si>
  <si>
    <t>Người dùng truy cập vào link https://laluz.vn/ và vào trang Đăng nhập</t>
  </si>
  <si>
    <t xml:space="preserve">Kiểm tra khi nhấn tab </t>
  </si>
  <si>
    <t>Độ phân giải hiển thị đúng và không bị lệch giao diện</t>
  </si>
  <si>
    <t xml:space="preserve">1. Kiểm tra độ phân giải bằng cách thu phóng màn hình </t>
  </si>
  <si>
    <t>Kiểm tra độ phân giải của màn hình có được set đúng chuẩn yêu cầu hay không?</t>
  </si>
  <si>
    <t>Border được thiết lập đúng theo yêu cầu thiết kế</t>
  </si>
  <si>
    <t>1. Quan sát border của textbox</t>
  </si>
  <si>
    <t>Kiểm tra tất cả các texbox có yêu cầu set border hay không?</t>
  </si>
  <si>
    <t>Hiển thị đúng chữ hoa hoặc chữ thường theo input</t>
  </si>
  <si>
    <t>1. Nhập dữ liệu chữ hoa, chữ thường vào textbox
2. Quan sát hiển thị</t>
  </si>
  <si>
    <t xml:space="preserve">Kiểm tra tất cả các giá trị input chữ hoa hay chữ thường có được hiển thị đúng hay không </t>
  </si>
  <si>
    <t>Tất cả các thông báo được viết đúng chính tả</t>
  </si>
  <si>
    <t>1. Kích hoạt các thông báo (nhập sai, lỗi hệ thống...)
2. Đọc kĩ nội dung thông báo</t>
  </si>
  <si>
    <t>Kiểm tra mặc định tất cả các msg thông báo trên màn hình có được viết đính chính tả hay không</t>
  </si>
  <si>
    <t>Kí tự được căn trái theo mặc định</t>
  </si>
  <si>
    <t>1. Nhập dữ liệu vào textbox
2. Quan sát căn chỉnh</t>
  </si>
  <si>
    <t>Kiểm tra mặc định tất cả các kỹ tự chữ và kí tự số đều canh trái. Ngoại trừ trường hợp có yêu cầu cụ thể</t>
  </si>
  <si>
    <t>Các control được căn chỉnh đều, thẳng hàng</t>
  </si>
  <si>
    <t>1. Kiểm tra vị trí và căn chỉnh của các control</t>
  </si>
  <si>
    <t>Kiểm tra tất cả các control trên màn hình có được canh đều hay không (label, textbox, checkbox, list...)</t>
  </si>
  <si>
    <t xml:space="preserve">Màu nền đúng theo yêu cầu thiết kế </t>
  </si>
  <si>
    <t>1. Quan sát và kiểm tra màu nền của tất cả label</t>
  </si>
  <si>
    <t>Kiểm tra background của tất cả các label có set đúng theo yêu cầu không?</t>
  </si>
  <si>
    <t xml:space="preserve">Màu chữ, font, font size đúng theo yêu cầu thiết kế </t>
  </si>
  <si>
    <t>1. Quan sát và so sánh màu chữ, font, font size của label với thiết kế</t>
  </si>
  <si>
    <t>Kiểm tra màu chữ, font, font size của tất cả các label só set đúng theo yêu cầu không?</t>
  </si>
  <si>
    <t>1. Quan sát và kiểm tra màu nền của tất cả textbox</t>
  </si>
  <si>
    <t>Kiểm tra background của tất cả các textbox có set đúng theo yêu cầu không</t>
  </si>
  <si>
    <t>Kiểm tra màu chữ, font, font size của tất cả các textbox có set đúng theo yêu cầu không</t>
  </si>
  <si>
    <t xml:space="preserve">Màu nền đúng với thiết kế yêu cầu </t>
  </si>
  <si>
    <t>1. Quan sát giao diện chính và so sánh màu nền với thiết kế</t>
  </si>
  <si>
    <t>Kiểm tra màu nền chung của toàn  bộ màn hình có được set đúng theo yêu cầu không?</t>
  </si>
  <si>
    <t>UI Testing</t>
  </si>
  <si>
    <t>Xác minh tiêu đề "ĐĂNG KÝ TÀI KHOẢN"</t>
  </si>
  <si>
    <t>Người dùng truy cập vào link https://laluz.vn/ và vào trang Đăng ký</t>
  </si>
  <si>
    <t xml:space="preserve">1. Mở màn hình đăng ký
2. Quan sát tiêu đề </t>
  </si>
  <si>
    <t>Kiểm tra màu nền của màn hình</t>
  </si>
  <si>
    <t>1. Mở giao diện
2. Quan sát toàn bộ giao diện</t>
  </si>
  <si>
    <t>Màu nền đồng nhất, đúng thiết kế</t>
  </si>
  <si>
    <t>Xác minh placeholder trong các textbox</t>
  </si>
  <si>
    <t>Quan sát placeholder của email, mật khẩu, nhập lại mật khẩu</t>
  </si>
  <si>
    <t>Placeholder hiển thị đúng nội dung</t>
  </si>
  <si>
    <t>Kiểm tra các textbox được căn đều và đẹp</t>
  </si>
  <si>
    <t>Quan sát căn chỉnh của các textbox</t>
  </si>
  <si>
    <t>Các textbox căn chỉnh thẳng hàng</t>
  </si>
  <si>
    <t>Kiểm tra border của textbox</t>
  </si>
  <si>
    <t>Quan sát viền của các textbox</t>
  </si>
  <si>
    <t>Border hiển thị đúng theo thiết kế</t>
  </si>
  <si>
    <t>Kiểm tra font chữ trong các textbox</t>
  </si>
  <si>
    <t>1. Quan sát font chữ trong textbox
2. Nhập text vào và kiểm tra hiển thị</t>
  </si>
  <si>
    <t>Font chữ đúng với yêu cầu thiết kế</t>
  </si>
  <si>
    <t>Xác minh nội dung trên button "Đăng ký"</t>
  </si>
  <si>
    <t>Quan sát nội dung button</t>
  </si>
  <si>
    <t>Nút hiển thị đúng chữ "Đăng ký"</t>
  </si>
  <si>
    <t>Kiểm tra màu nền của chữ trên button</t>
  </si>
  <si>
    <t>Quan sát màu sắc nút</t>
  </si>
  <si>
    <t xml:space="preserve">Màu sắc đúng theo thiết kế </t>
  </si>
  <si>
    <t xml:space="preserve">Kiểm tra button khi di chuột vào </t>
  </si>
  <si>
    <t>Quan sát button khi di chuột qua</t>
  </si>
  <si>
    <t>Khi di chuộc qua button đổi màu và có hiệu ứng trên xuống</t>
  </si>
  <si>
    <t>Xác minh nội dung link dẫn tới trang đăng nhập</t>
  </si>
  <si>
    <t>Quan sát nội dung của link</t>
  </si>
  <si>
    <t xml:space="preserve">Nội dung hiển thị đúng theo yêu cầu </t>
  </si>
  <si>
    <t>Xác minh link có chuyển tới trang đăng nhập</t>
  </si>
  <si>
    <t>1. Nhấp vào link
2. Quan sát trang chuyển hướng</t>
  </si>
  <si>
    <t>Link dẫn tới đúng trang đăng nhập</t>
  </si>
  <si>
    <t>Giao diện hiển thị đầy đủ, cân đối</t>
  </si>
  <si>
    <t xml:space="preserve">Kiểm tra tittle của trang web </t>
  </si>
  <si>
    <t xml:space="preserve">Người dùng truy cập vào link https://laluz.vn/ </t>
  </si>
  <si>
    <t>Quan sát tiêu đề trên tab trình duyệt</t>
  </si>
  <si>
    <t xml:space="preserve">Tiêu đề hiển thị đúng </t>
  </si>
  <si>
    <t xml:space="preserve">Xác minh logo hiển thị đúng </t>
  </si>
  <si>
    <t xml:space="preserve">Quan sát logo ở đầu trang </t>
  </si>
  <si>
    <t>Logo hiển thị rõ ràng, đúng kích thước</t>
  </si>
  <si>
    <t xml:space="preserve">Xác minh logo dẫn về trang chủ khi nhấn </t>
  </si>
  <si>
    <t xml:space="preserve">Click vào logo </t>
  </si>
  <si>
    <t xml:space="preserve">Chuyển hướng về đúng trang chủ </t>
  </si>
  <si>
    <t xml:space="preserve">Kiểm tra tất cả các mục menu hiển thị đầy đủ </t>
  </si>
  <si>
    <t xml:space="preserve">Quan sát thanh menu </t>
  </si>
  <si>
    <t xml:space="preserve">Các mục menu hiển thị đúng và đầy đủ </t>
  </si>
  <si>
    <t xml:space="preserve">Kiểm tra các liên kết trong menu </t>
  </si>
  <si>
    <t xml:space="preserve">Click vào từng mục trong menu </t>
  </si>
  <si>
    <t xml:space="preserve">Chuyển hướng tới đúng trang tương ứng </t>
  </si>
  <si>
    <t xml:space="preserve">Kiểm tra thanh tìm kiếm hoạt động bình thường </t>
  </si>
  <si>
    <t xml:space="preserve">Nhập từ khoá tìm kiếm </t>
  </si>
  <si>
    <t xml:space="preserve">Kết quả tìm kiếm hiển thị đúng sản phẩm liên quan </t>
  </si>
  <si>
    <t xml:space="preserve">Kiểm tra banner chính hiển thị đúng </t>
  </si>
  <si>
    <t xml:space="preserve">Quan sát banner chính trên trang </t>
  </si>
  <si>
    <t xml:space="preserve">Banner hiển thị rõ ràng, không bị mờ hoặc vỡ hình </t>
  </si>
  <si>
    <t>Kiểm tra nút CTA</t>
  </si>
  <si>
    <t xml:space="preserve">Nhấn vào nút trên banner </t>
  </si>
  <si>
    <t xml:space="preserve">Chuyển hướng đến đúng trang đích </t>
  </si>
  <si>
    <t xml:space="preserve">Kiểm tra danh sách sản phẩm nổi bật trên trang chủ </t>
  </si>
  <si>
    <t xml:space="preserve">Quan sát danh sách sản phẩm </t>
  </si>
  <si>
    <t xml:space="preserve">Sản phẩm hiển thị đầy đủ, không bị lỗi hình ảnh </t>
  </si>
  <si>
    <t xml:space="preserve">Kiểm tra mỗi sản phẩm có thể nhấp chuyển trang </t>
  </si>
  <si>
    <t xml:space="preserve">Click vào từng sản phẩm </t>
  </si>
  <si>
    <t xml:space="preserve">Chuyển tới đúng trang chi tiết sản phẩm </t>
  </si>
  <si>
    <t xml:space="preserve">Kiểm tra thông tin hiển thị trong Footer </t>
  </si>
  <si>
    <t xml:space="preserve">Cuộn xuống cuối trang </t>
  </si>
  <si>
    <t xml:space="preserve">Footer hiển thị đúng các mục </t>
  </si>
  <si>
    <t xml:space="preserve">Kiểm tra các liên kết trong Footer </t>
  </si>
  <si>
    <t xml:space="preserve">Click vào từng liên kết </t>
  </si>
  <si>
    <t xml:space="preserve">Chuyển tới đúng trang liên kết </t>
  </si>
  <si>
    <t>TrangChu</t>
  </si>
  <si>
    <t xml:space="preserve">Kiểm tra khi ấn vào button dưới những sản phẩm </t>
  </si>
  <si>
    <t xml:space="preserve">Nhấn vào nút tròn bé dưới thanh sản phẩm </t>
  </si>
  <si>
    <t xml:space="preserve">Danh sách sản phẩm sẽ di chuyển sang phải 1 sản phẩm </t>
  </si>
  <si>
    <t>Kiểm tra khi ấn vào banner trên giao diện</t>
  </si>
  <si>
    <t xml:space="preserve">Click vào banner chính trên màn hình </t>
  </si>
  <si>
    <t xml:space="preserve">Hệ thống sẽ chuyển đến trang quảng cáo hoặc thông tin sản phẩm hiện trên banner đó </t>
  </si>
  <si>
    <t>Kiểm tra xem khi di chuột vào sản phẩm trong phần STUDIO</t>
  </si>
  <si>
    <t>Di chuột vào sản phẩm bất kì trong phần STUDIO</t>
  </si>
  <si>
    <t xml:space="preserve">Giao diện kiển thị thông tin sản phẩm đó và làm mờ sản phẩm bên dưới </t>
  </si>
  <si>
    <t xml:space="preserve">Kiểm tra khi nhấn vào biểu tượng giỏ hàng </t>
  </si>
  <si>
    <t xml:space="preserve">Nhấn vào biểu tượng giỏ hàng </t>
  </si>
  <si>
    <t xml:space="preserve">Hiển thị 1 tab bên phải hiển thị thông tin giỏ hàng </t>
  </si>
  <si>
    <t>Kiểm tra khi di chuột vào nút Đăng nhập</t>
  </si>
  <si>
    <t>Di chuột vào nút Đăng nhập</t>
  </si>
  <si>
    <t xml:space="preserve">Đổi màu chữ và chuột focus vào nó </t>
  </si>
  <si>
    <t xml:space="preserve">Kiểm tra có ghim thanh menu không </t>
  </si>
  <si>
    <t xml:space="preserve">Cuộn xuống trang dưới để quan sát thanh menu </t>
  </si>
  <si>
    <t xml:space="preserve">Thanh menu được ghim lên đầu cho người dùng dễ quan sát </t>
  </si>
  <si>
    <t xml:space="preserve">Người dùng truy cập vào trang web Laluz và vào trang giỏ hàng </t>
  </si>
  <si>
    <t xml:space="preserve">Kiểm tra tiêu đề của trang giỏ hàng </t>
  </si>
  <si>
    <t xml:space="preserve">Quan sát thanh tiêu đề gồm 3 phần: Sản phẩm, tổng, giỏ hàng </t>
  </si>
  <si>
    <t xml:space="preserve">Các thông tin hiện đúng, đủ, đẹp
</t>
  </si>
  <si>
    <t xml:space="preserve">Kiểm tra hiện đúng thông tin sản phẩm chưa </t>
  </si>
  <si>
    <t xml:space="preserve">Kiểm tra khi di chuột vào nút Tiến hành thanh toán </t>
  </si>
  <si>
    <t xml:space="preserve">Quan sát thông tin sản phẩm hiện trong giỏ hàng </t>
  </si>
  <si>
    <t xml:space="preserve">Quan sát khi di chuột vào </t>
  </si>
  <si>
    <t>Button đổi màu và có hiệu ứng</t>
  </si>
  <si>
    <t xml:space="preserve">Kiểm tra khi nhấn vào ô mã giảm giá </t>
  </si>
  <si>
    <t xml:space="preserve">Nhấn vào ô mã giảm giá </t>
  </si>
  <si>
    <t xml:space="preserve">Hiện bo viền và focus vào </t>
  </si>
  <si>
    <t xml:space="preserve">UI Testing </t>
  </si>
  <si>
    <t>Người dùng đăng nhập vào web, có sản phẩm trong giỏ hàng và nhấn thanh toán</t>
  </si>
  <si>
    <t>Kiểm tra background của toàn bộ trang web xem đúng yêu cầu chưa?</t>
  </si>
  <si>
    <t xml:space="preserve">Kiểm tra bố cục trang web đã đúng chưa </t>
  </si>
  <si>
    <t>Kiểm tra sản phẩm trong giỏ muốn thanh toán đã hiển thị hết trong danh sách sản phẩm chưa?</t>
  </si>
  <si>
    <t>Kiểm tra các nút button và edittext đã đúng yêu cầu chưa?</t>
  </si>
  <si>
    <t xml:space="preserve">Quan sát tổng thể trang web và so sánh với bản thiết kế </t>
  </si>
  <si>
    <t xml:space="preserve">Quan sát các nút button và ô nhập liệu trong trang web và so sánh với bản thiết kế </t>
  </si>
  <si>
    <t xml:space="preserve">Giao diện trang web đúng với bản thiết kế </t>
  </si>
  <si>
    <t xml:space="preserve">Bố cục trang web đúng với bản thiết kế </t>
  </si>
  <si>
    <t xml:space="preserve">Quan sát thông tin trong giỏ hàng và thông tin sản phẩm trong trang đặt hàng </t>
  </si>
  <si>
    <t xml:space="preserve">Thông tin sản phẩm trong giỏ hàng và thông tin sản phẩm trong trang đặt hàng trùng khớp </t>
  </si>
  <si>
    <t xml:space="preserve">Các nút button và edittext đúng với yêu cầu </t>
  </si>
  <si>
    <t>DatHang</t>
  </si>
  <si>
    <t xml:space="preserve">Người dùng đăng nhập vào trang web và truy cập vào trang Tài khoản </t>
  </si>
  <si>
    <t>Kiểm tra background của trang web đã đúng yêu cầu chưa?</t>
  </si>
  <si>
    <t>Kiểm tra bố cục trang đã đúng chưa ?</t>
  </si>
  <si>
    <t xml:space="preserve">Kiểm tra khi di chuột vào các đường link </t>
  </si>
  <si>
    <t>Kiểm tra khi di chuột vào các button</t>
  </si>
  <si>
    <t xml:space="preserve">Kiểm tra các ô text hiển thị đúng chưa </t>
  </si>
  <si>
    <t>TaiKhoan</t>
  </si>
  <si>
    <t>Kiểm tra khi nhấn vào [Thông tin sản phẩm]</t>
  </si>
  <si>
    <t>Kiểm tra khi nhấn vào [Lịch sử đơn hàng]</t>
  </si>
  <si>
    <t>Kiểm tra khi nhấn vào [Thay đổi mật khẩu]</t>
  </si>
  <si>
    <t>Kiểm tra khi di chuột vào avt</t>
  </si>
  <si>
    <t xml:space="preserve">Quan sát background của toàn bộ trang web so sánh với bản thiết kế </t>
  </si>
  <si>
    <t xml:space="preserve">Quan sát bố cục trang so với bản thiết kế </t>
  </si>
  <si>
    <t xml:space="preserve">Di chuột vào các đường link để quan sát </t>
  </si>
  <si>
    <t xml:space="preserve">Di chuột vào các button để quan sát </t>
  </si>
  <si>
    <t>Quan sát hiển thị trong các ô text</t>
  </si>
  <si>
    <t>Nhấn vào text [Thông tin sản phẩm]</t>
  </si>
  <si>
    <t>Nhấn vào text [Lịch sử đơn hàng]</t>
  </si>
  <si>
    <t>Nhấn vào text [Thay đổi mật khẩu]</t>
  </si>
  <si>
    <t xml:space="preserve">Di chuột vào avt và quan sát </t>
  </si>
  <si>
    <t xml:space="preserve">Background đúng với yêu cầu </t>
  </si>
  <si>
    <t xml:space="preserve">Bố cục đúng với bán thiết kế </t>
  </si>
  <si>
    <t>Khi di chuột qua thì text đổi màu và có thể ấn được</t>
  </si>
  <si>
    <t xml:space="preserve">Khi di chuột qua các button thì button đổi màu và có hiệu ứng </t>
  </si>
  <si>
    <t xml:space="preserve">Các ô text hiển thị đầy đủ và chính xác thông tin cá nhân của người dùng </t>
  </si>
  <si>
    <t xml:space="preserve">Hệ thống chuyển đến giao diện Thông tin cá nhân </t>
  </si>
  <si>
    <t>Hệ thống chuyển đến giao diện Lịch sử đơn hàng</t>
  </si>
  <si>
    <t xml:space="preserve">Hệ thống chuyển đến giao diện Thay đổi mật khẩu </t>
  </si>
  <si>
    <t xml:space="preserve">Khi di chuột vào avt thì nó hiện biểu tượng camera cho phép chọn ảnh </t>
  </si>
  <si>
    <t xml:space="preserve">Kiểm tra các thông tin trong mục Lịch sử đơn hàng </t>
  </si>
  <si>
    <t xml:space="preserve">Nhấn vào phần Lịch sử đơn hàng và quan sát các thông tin về đơn hàng </t>
  </si>
  <si>
    <t xml:space="preserve">Hệ thống hiện đầy đủ thông tin về đơn hàng cho người dùng xem và có thể xem chi tiết đơn hàng </t>
  </si>
  <si>
    <t>Wishlist</t>
  </si>
  <si>
    <t>Người dùng đăng nhập và hệ thống và đã thêm sản phẩm vào phần yêu thích</t>
  </si>
  <si>
    <t>Kiểm tra thanh tiêu đề chính xác chưa?</t>
  </si>
  <si>
    <t>Kiểm tra bố cục trang đúng yêu cầu chưa?</t>
  </si>
  <si>
    <t>Kiểm tra background của trang đã đúng yêu cầu chưa?</t>
  </si>
  <si>
    <t>Kiểm tra các nút có thể ấn được không?</t>
  </si>
  <si>
    <t>Kiểm tra xem có thanh tìm kiếm không?</t>
  </si>
  <si>
    <t xml:space="preserve">Quan sát thanh tiêu đề và so với bản thiết kế </t>
  </si>
  <si>
    <t>Quan sát bố cục của trang và so với bản thiết kế</t>
  </si>
  <si>
    <t>Quan sát background của trang và so với bán thiết kế</t>
  </si>
  <si>
    <t>Nhấn thử vào các nút để xem có hoạt động bình thường</t>
  </si>
  <si>
    <t>Kiểm tra có hiện thị đủ sản phẩm không?</t>
  </si>
  <si>
    <t>Quan sát xem có hiển thị đủ thông tin sản phẩm đã thêm vào yêu thích không</t>
  </si>
  <si>
    <t>Quan sát thanh tìm kiếm xem có hoạt động bình thường không</t>
  </si>
  <si>
    <t>Thành tiêu đề hiện đúng theo yêu cầu</t>
  </si>
  <si>
    <t>Bố cụ trang đúng theo yêu cầu</t>
  </si>
  <si>
    <t>Background của trang đúng theo bản thiết kế</t>
  </si>
  <si>
    <t>Các nút hoạt động bình thường</t>
  </si>
  <si>
    <t>Hiển thị đúng và đủ các sản phẩm đã thêm vào yêu thích</t>
  </si>
  <si>
    <t>Thanh tìm kiếm hoạt động bình thường</t>
  </si>
  <si>
    <t>News</t>
  </si>
  <si>
    <t>Người dùng truy cập vào trang web và nhấn Xem tin tức</t>
  </si>
  <si>
    <t xml:space="preserve">Kiểm tra background so với bản thiết kế </t>
  </si>
  <si>
    <t xml:space="preserve">Kiểm tra bố cục so với bản thiết kế </t>
  </si>
  <si>
    <t xml:space="preserve">Quan sát background của trang so với bản thiết kế </t>
  </si>
  <si>
    <t xml:space="preserve">Quan sát bố cục so với bản thiết kế </t>
  </si>
  <si>
    <t>Bố cục đúng với yêu cầu</t>
  </si>
  <si>
    <t xml:space="preserve">Kiểm tra chế độ zoom ảnh </t>
  </si>
  <si>
    <t xml:space="preserve">Kiểm tra các button </t>
  </si>
  <si>
    <t xml:space="preserve">Ảnh sản phẩm zoom lên và khi thả chuột ra nó lại về trạng thái ban đầu </t>
  </si>
  <si>
    <t xml:space="preserve">Di chuột vào các button </t>
  </si>
  <si>
    <t>Các button đổi màu</t>
  </si>
  <si>
    <t xml:space="preserve">Kiểm tra danh sách các số ở cuối trang </t>
  </si>
  <si>
    <t xml:space="preserve">Các số có thể ấn được và đổi màu </t>
  </si>
  <si>
    <t xml:space="preserve">Di chuột vào tin tức </t>
  </si>
  <si>
    <t xml:space="preserve">Di chuôt vào ảnh tin tức </t>
  </si>
  <si>
    <t xml:space="preserve">Di chuột vào các số ở cuối danh sách tin tức </t>
  </si>
  <si>
    <t xml:space="preserve">Ảnh tin tức zoom và chữ đổi màu </t>
  </si>
  <si>
    <t>Kiểm tra khi di chuột vào tin tức</t>
  </si>
  <si>
    <t>Tiêu đề hiển thị rõ ràng, đúng nội dung</t>
  </si>
  <si>
    <t>Xác minh giao diện hiển thị đúng trên các thiết bị khác nhau</t>
  </si>
  <si>
    <t xml:space="preserve">Mở giao diện trên các thiết bị khác nhau </t>
  </si>
  <si>
    <t xml:space="preserve">Kiểm tra giao diện đăng ký căn đều ở giữa màn hình </t>
  </si>
  <si>
    <t xml:space="preserve">Quan sát giao diện </t>
  </si>
  <si>
    <t xml:space="preserve">Giao diện hiển thị đúng giữa màn hình </t>
  </si>
  <si>
    <t>Mở giao diện trên các thiết bị khác nhau</t>
  </si>
  <si>
    <t>XemSP</t>
  </si>
  <si>
    <t>Kiểm tra màu chữ, font, font size của tất cả các text có set đúng theo yêu cầu không</t>
  </si>
  <si>
    <t>Kiểm tra background của tất cả các button có set đúng theo yêu cầu không</t>
  </si>
  <si>
    <t xml:space="preserve">Kiểm tra tất cả các control trên màn hình có được canh đều hay không </t>
  </si>
  <si>
    <t xml:space="preserve">Người dùng truy cập vào link https://laluz.vn/ và nhấn vào sản phẩm bất kì để xem chi tiết sản phẩm </t>
  </si>
  <si>
    <t>1. Quan sát và so sánh màu chữ, font, font size của textvới thiết kế</t>
  </si>
  <si>
    <t>1. Quan sát và kiểm tra màu nền của tất cả button</t>
  </si>
  <si>
    <t xml:space="preserve">
Đọc kĩ nội dung thông báo</t>
  </si>
  <si>
    <t xml:space="preserve">Kiểm tra khi di chuột vào ảnh sản phẩm </t>
  </si>
  <si>
    <t xml:space="preserve">Hiển thị kính núp để nhìn rõ ảnh sản phẩm </t>
  </si>
  <si>
    <t xml:space="preserve">Quan sát ảnh sản phẩm </t>
  </si>
  <si>
    <t>Ảnh sản phẩm zoom in</t>
  </si>
  <si>
    <t>1. Dùng công cụ lấy màu và so sánh màu chữ, font, font size của textbox với thiết kế</t>
  </si>
  <si>
    <t>1. Dùng công cụ lấy màu và so sánh màu chữ, font, font size của label với thiết kế</t>
  </si>
  <si>
    <t>1.  kiểm tra màu nền của tất cả label</t>
  </si>
  <si>
    <t>TEST REPORT</t>
  </si>
  <si>
    <t>Project Name</t>
  </si>
  <si>
    <t>Creator</t>
  </si>
  <si>
    <t>Project Code</t>
  </si>
  <si>
    <t>Reviewer/Approver</t>
  </si>
  <si>
    <t>Document Code</t>
  </si>
  <si>
    <t>Issue Date</t>
  </si>
  <si>
    <t>Notes</t>
  </si>
  <si>
    <t>No</t>
  </si>
  <si>
    <t>Test Items</t>
  </si>
  <si>
    <t>Number of  test cases</t>
  </si>
  <si>
    <t>Sub total</t>
  </si>
  <si>
    <t>Test coverage</t>
  </si>
  <si>
    <t>Test successful coverage</t>
  </si>
  <si>
    <t xml:space="preserve">Đăng ký </t>
  </si>
  <si>
    <t>Đăng nhập</t>
  </si>
  <si>
    <t>Trang chủ</t>
  </si>
  <si>
    <t>Xem chi tiết SP</t>
  </si>
  <si>
    <t xml:space="preserve">Tìm kiếm </t>
  </si>
  <si>
    <t>Giỏ hàng</t>
  </si>
  <si>
    <t>WishList</t>
  </si>
  <si>
    <t>Xem tin</t>
  </si>
  <si>
    <t>Đặt hàng</t>
  </si>
  <si>
    <t>Luu Thi An Duyen</t>
  </si>
  <si>
    <t>Kiểm thử website Laluz Parfumes</t>
  </si>
  <si>
    <t>STT</t>
  </si>
  <si>
    <t>Tên Chức Năng</t>
  </si>
  <si>
    <t>Số Lượng  Người Dùng</t>
  </si>
  <si>
    <t>Set the ramp-up period</t>
  </si>
  <si>
    <t>Tiêu Chí Hiệu Năng</t>
  </si>
  <si>
    <t>Lần 1</t>
  </si>
  <si>
    <t>Lần 2</t>
  </si>
  <si>
    <t>Lần 3</t>
  </si>
  <si>
    <t>AVG</t>
  </si>
  <si>
    <t>Đăng Nhập</t>
  </si>
  <si>
    <t>Min Response Time</t>
  </si>
  <si>
    <t>Max Response Time</t>
  </si>
  <si>
    <t>Average Response time</t>
  </si>
  <si>
    <t>Throughput (KB/sec)</t>
  </si>
  <si>
    <t>Error Rate (%)</t>
  </si>
  <si>
    <t>Đăng Ký</t>
  </si>
  <si>
    <t>Xem SP</t>
  </si>
  <si>
    <t>Xem tin 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</si>
</sst>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"/>
    <numFmt numFmtId="165" formatCode="0.0"/>
  </numFmts>
  <fonts count="27" x14ac:knownFonts="1">
    <font>
      <sz val="11"/>
      <color theme="1"/>
      <name val="Calibri"/>
      <family val="2"/>
      <charset val="163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1"/>
      <name val="Calibri"/>
      <family val="2"/>
    </font>
    <font>
      <sz val="10"/>
      <color rgb="FFFF0000"/>
      <name val="Tahoma"/>
      <family val="2"/>
    </font>
    <font>
      <i/>
      <sz val="10"/>
      <color rgb="FF008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FF0000"/>
      <name val="Tahoma"/>
      <family val="2"/>
    </font>
    <font>
      <b/>
      <sz val="13"/>
      <color rgb="FFFFFFFF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20"/>
      <color rgb="FF000000"/>
      <name val="Tahoma"/>
      <family val="2"/>
    </font>
    <font>
      <b/>
      <sz val="10"/>
      <color rgb="FF993300"/>
      <name val="Tahoma"/>
      <family val="2"/>
    </font>
    <font>
      <b/>
      <sz val="10"/>
      <color rgb="FFFFFFFF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BDD6EE"/>
        <bgColor indexed="64"/>
      </patternFill>
    </fill>
  </fills>
  <borders count="45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172">
    <xf numFmtId="0" fontId="0" fillId="0" borderId="0" xfId="0"/>
    <xf numFmtId="164" fontId="1" fillId="2" borderId="1" xfId="0" applyNumberFormat="1" applyFont="1" applyFill="1" applyBorder="1" applyAlignment="1">
      <alignment horizontal="left" vertical="top" wrapText="1"/>
    </xf>
    <xf numFmtId="164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left" vertical="top" wrapText="1"/>
    </xf>
    <xf numFmtId="164" fontId="5" fillId="2" borderId="0" xfId="0" applyNumberFormat="1" applyFont="1" applyFill="1" applyAlignment="1">
      <alignment horizontal="center" vertical="center" wrapText="1"/>
    </xf>
    <xf numFmtId="164" fontId="5" fillId="2" borderId="0" xfId="0" applyNumberFormat="1" applyFont="1" applyFill="1" applyAlignment="1">
      <alignment horizontal="left" vertical="top" wrapText="1"/>
    </xf>
    <xf numFmtId="0" fontId="7" fillId="2" borderId="7" xfId="0" applyFont="1" applyFill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/>
    </xf>
    <xf numFmtId="0" fontId="8" fillId="2" borderId="7" xfId="0" applyFont="1" applyFill="1" applyBorder="1" applyAlignment="1">
      <alignment horizontal="center" vertical="top"/>
    </xf>
    <xf numFmtId="0" fontId="8" fillId="2" borderId="8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center" vertical="top"/>
    </xf>
    <xf numFmtId="0" fontId="8" fillId="2" borderId="10" xfId="0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horizontal="center" vertical="top" wrapText="1"/>
    </xf>
    <xf numFmtId="9" fontId="9" fillId="2" borderId="12" xfId="0" applyNumberFormat="1" applyFont="1" applyFill="1" applyBorder="1" applyAlignment="1">
      <alignment horizontal="left" vertical="top"/>
    </xf>
    <xf numFmtId="3" fontId="8" fillId="2" borderId="13" xfId="0" applyNumberFormat="1" applyFont="1" applyFill="1" applyBorder="1" applyAlignment="1">
      <alignment horizontal="left" vertical="top"/>
    </xf>
    <xf numFmtId="3" fontId="8" fillId="2" borderId="13" xfId="0" applyNumberFormat="1" applyFont="1" applyFill="1" applyBorder="1" applyAlignment="1">
      <alignment horizontal="left" vertical="top" wrapText="1"/>
    </xf>
    <xf numFmtId="3" fontId="8" fillId="2" borderId="14" xfId="0" applyNumberFormat="1" applyFont="1" applyFill="1" applyBorder="1" applyAlignment="1">
      <alignment horizontal="left" vertical="top"/>
    </xf>
    <xf numFmtId="3" fontId="8" fillId="2" borderId="0" xfId="0" applyNumberFormat="1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1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64" fontId="10" fillId="3" borderId="8" xfId="0" applyNumberFormat="1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17" xfId="0" applyFont="1" applyBorder="1" applyAlignment="1">
      <alignment horizontal="left" vertical="top" wrapText="1"/>
    </xf>
    <xf numFmtId="164" fontId="11" fillId="5" borderId="10" xfId="0" applyNumberFormat="1" applyFont="1" applyFill="1" applyBorder="1" applyAlignment="1">
      <alignment horizontal="center" vertical="center" wrapText="1"/>
    </xf>
    <xf numFmtId="164" fontId="13" fillId="0" borderId="2" xfId="0" applyNumberFormat="1" applyFont="1" applyBorder="1" applyAlignment="1">
      <alignment horizontal="center" vertical="center" wrapText="1"/>
    </xf>
    <xf numFmtId="164" fontId="11" fillId="0" borderId="16" xfId="0" applyNumberFormat="1" applyFont="1" applyBorder="1" applyAlignment="1">
      <alignment horizontal="center" vertical="center" wrapText="1"/>
    </xf>
    <xf numFmtId="0" fontId="11" fillId="0" borderId="21" xfId="0" applyFont="1" applyBorder="1"/>
    <xf numFmtId="164" fontId="11" fillId="5" borderId="19" xfId="0" applyNumberFormat="1" applyFont="1" applyFill="1" applyBorder="1" applyAlignment="1">
      <alignment horizontal="center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164" fontId="11" fillId="0" borderId="18" xfId="0" applyNumberFormat="1" applyFont="1" applyBorder="1" applyAlignment="1">
      <alignment horizontal="center" vertical="center" wrapText="1"/>
    </xf>
    <xf numFmtId="0" fontId="11" fillId="0" borderId="16" xfId="0" applyFont="1" applyBorder="1"/>
    <xf numFmtId="164" fontId="15" fillId="0" borderId="16" xfId="0" applyNumberFormat="1" applyFont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left" vertical="top" wrapText="1"/>
    </xf>
    <xf numFmtId="0" fontId="15" fillId="0" borderId="16" xfId="0" applyFont="1" applyBorder="1" applyAlignment="1">
      <alignment vertical="top" wrapText="1"/>
    </xf>
    <xf numFmtId="164" fontId="14" fillId="3" borderId="10" xfId="0" applyNumberFormat="1" applyFont="1" applyFill="1" applyBorder="1" applyAlignment="1">
      <alignment horizontal="left" vertical="top" wrapText="1"/>
    </xf>
    <xf numFmtId="0" fontId="15" fillId="0" borderId="16" xfId="0" applyFont="1" applyBorder="1" applyAlignment="1">
      <alignment horizontal="left" vertical="top" wrapText="1"/>
    </xf>
    <xf numFmtId="0" fontId="15" fillId="0" borderId="16" xfId="0" applyFont="1" applyFill="1" applyBorder="1" applyAlignment="1">
      <alignment vertical="top" wrapText="1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164" fontId="14" fillId="3" borderId="8" xfId="0" applyNumberFormat="1" applyFont="1" applyFill="1" applyBorder="1" applyAlignment="1">
      <alignment horizontal="left" vertical="top" wrapText="1"/>
    </xf>
    <xf numFmtId="164" fontId="14" fillId="3" borderId="8" xfId="0" applyNumberFormat="1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5" fillId="0" borderId="0" xfId="0" applyFont="1"/>
    <xf numFmtId="164" fontId="15" fillId="0" borderId="8" xfId="0" applyNumberFormat="1" applyFont="1" applyBorder="1" applyAlignment="1">
      <alignment horizontal="center" vertical="center" wrapText="1"/>
    </xf>
    <xf numFmtId="0" fontId="15" fillId="0" borderId="17" xfId="0" applyFont="1" applyBorder="1" applyAlignment="1">
      <alignment horizontal="left" vertical="top" wrapText="1"/>
    </xf>
    <xf numFmtId="164" fontId="15" fillId="5" borderId="10" xfId="0" applyNumberFormat="1" applyFont="1" applyFill="1" applyBorder="1" applyAlignment="1">
      <alignment horizontal="center" vertical="center" wrapText="1"/>
    </xf>
    <xf numFmtId="164" fontId="17" fillId="0" borderId="2" xfId="0" applyNumberFormat="1" applyFont="1" applyBorder="1" applyAlignment="1">
      <alignment horizontal="center" vertical="center" wrapText="1"/>
    </xf>
    <xf numFmtId="0" fontId="15" fillId="0" borderId="21" xfId="0" applyFont="1" applyBorder="1"/>
    <xf numFmtId="164" fontId="15" fillId="0" borderId="10" xfId="0" applyNumberFormat="1" applyFont="1" applyBorder="1" applyAlignment="1">
      <alignment horizontal="center" vertical="center" wrapText="1"/>
    </xf>
    <xf numFmtId="0" fontId="15" fillId="0" borderId="20" xfId="0" applyFont="1" applyBorder="1" applyAlignment="1">
      <alignment horizontal="left" vertical="top" wrapText="1"/>
    </xf>
    <xf numFmtId="0" fontId="15" fillId="0" borderId="16" xfId="0" applyFont="1" applyBorder="1" applyAlignment="1">
      <alignment wrapText="1"/>
    </xf>
    <xf numFmtId="164" fontId="15" fillId="5" borderId="19" xfId="0" applyNumberFormat="1" applyFont="1" applyFill="1" applyBorder="1" applyAlignment="1">
      <alignment horizontal="center" vertical="center" wrapText="1"/>
    </xf>
    <xf numFmtId="164" fontId="17" fillId="0" borderId="8" xfId="0" applyNumberFormat="1" applyFont="1" applyBorder="1" applyAlignment="1">
      <alignment horizontal="center" vertical="center" wrapText="1"/>
    </xf>
    <xf numFmtId="164" fontId="15" fillId="0" borderId="18" xfId="0" applyNumberFormat="1" applyFont="1" applyBorder="1" applyAlignment="1">
      <alignment horizontal="center" vertical="center" wrapText="1"/>
    </xf>
    <xf numFmtId="0" fontId="15" fillId="0" borderId="16" xfId="0" applyFont="1" applyBorder="1"/>
    <xf numFmtId="164" fontId="14" fillId="3" borderId="6" xfId="0" applyNumberFormat="1" applyFont="1" applyFill="1" applyBorder="1" applyAlignment="1">
      <alignment horizontal="center" vertical="center" wrapText="1"/>
    </xf>
    <xf numFmtId="9" fontId="9" fillId="2" borderId="9" xfId="0" applyNumberFormat="1" applyFont="1" applyFill="1" applyBorder="1" applyAlignment="1">
      <alignment horizontal="left" vertical="top"/>
    </xf>
    <xf numFmtId="3" fontId="8" fillId="2" borderId="10" xfId="0" applyNumberFormat="1" applyFont="1" applyFill="1" applyBorder="1" applyAlignment="1">
      <alignment horizontal="left" vertical="top"/>
    </xf>
    <xf numFmtId="3" fontId="8" fillId="2" borderId="10" xfId="0" applyNumberFormat="1" applyFont="1" applyFill="1" applyBorder="1" applyAlignment="1">
      <alignment horizontal="left" vertical="top" wrapText="1"/>
    </xf>
    <xf numFmtId="3" fontId="8" fillId="2" borderId="19" xfId="0" applyNumberFormat="1" applyFont="1" applyFill="1" applyBorder="1" applyAlignment="1">
      <alignment horizontal="left" vertical="top"/>
    </xf>
    <xf numFmtId="164" fontId="14" fillId="3" borderId="16" xfId="0" applyNumberFormat="1" applyFont="1" applyFill="1" applyBorder="1" applyAlignment="1">
      <alignment horizontal="left" vertical="top" wrapText="1"/>
    </xf>
    <xf numFmtId="164" fontId="16" fillId="4" borderId="15" xfId="0" applyNumberFormat="1" applyFont="1" applyFill="1" applyBorder="1" applyAlignment="1">
      <alignment vertical="top"/>
    </xf>
    <xf numFmtId="164" fontId="16" fillId="4" borderId="0" xfId="0" applyNumberFormat="1" applyFont="1" applyFill="1" applyBorder="1" applyAlignment="1">
      <alignment vertical="top"/>
    </xf>
    <xf numFmtId="164" fontId="16" fillId="4" borderId="16" xfId="0" applyNumberFormat="1" applyFont="1" applyFill="1" applyBorder="1" applyAlignment="1">
      <alignment vertical="top"/>
    </xf>
    <xf numFmtId="0" fontId="18" fillId="0" borderId="0" xfId="0" applyFont="1" applyAlignment="1">
      <alignment horizontal="left" vertical="top" wrapText="1"/>
    </xf>
    <xf numFmtId="0" fontId="18" fillId="0" borderId="16" xfId="0" applyFont="1" applyBorder="1" applyAlignment="1">
      <alignment horizontal="left" vertical="top" wrapText="1"/>
    </xf>
    <xf numFmtId="164" fontId="15" fillId="5" borderId="16" xfId="0" applyNumberFormat="1" applyFont="1" applyFill="1" applyBorder="1" applyAlignment="1">
      <alignment horizontal="center" vertical="center" wrapText="1"/>
    </xf>
    <xf numFmtId="164" fontId="17" fillId="0" borderId="3" xfId="0" applyNumberFormat="1" applyFont="1" applyBorder="1" applyAlignment="1">
      <alignment horizontal="center" vertical="center" wrapText="1"/>
    </xf>
    <xf numFmtId="0" fontId="15" fillId="0" borderId="16" xfId="0" applyFont="1" applyBorder="1" applyAlignment="1">
      <alignment horizontal="left" vertical="top"/>
    </xf>
    <xf numFmtId="0" fontId="18" fillId="0" borderId="16" xfId="0" applyFont="1" applyFill="1" applyBorder="1" applyAlignment="1">
      <alignment horizontal="left" vertical="top" wrapText="1"/>
    </xf>
    <xf numFmtId="164" fontId="14" fillId="3" borderId="16" xfId="0" applyNumberFormat="1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164" fontId="17" fillId="0" borderId="16" xfId="0" applyNumberFormat="1" applyFont="1" applyBorder="1" applyAlignment="1">
      <alignment horizontal="center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164" fontId="15" fillId="0" borderId="25" xfId="0" applyNumberFormat="1" applyFont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top" wrapText="1"/>
    </xf>
    <xf numFmtId="0" fontId="15" fillId="0" borderId="23" xfId="0" applyFont="1" applyBorder="1" applyAlignment="1">
      <alignment vertical="top" wrapText="1"/>
    </xf>
    <xf numFmtId="164" fontId="17" fillId="0" borderId="6" xfId="0" applyNumberFormat="1" applyFont="1" applyBorder="1" applyAlignment="1">
      <alignment horizontal="center" vertical="center" wrapText="1"/>
    </xf>
    <xf numFmtId="164" fontId="17" fillId="0" borderId="24" xfId="0" applyNumberFormat="1" applyFont="1" applyBorder="1" applyAlignment="1">
      <alignment horizontal="center" vertical="center" wrapText="1"/>
    </xf>
    <xf numFmtId="0" fontId="15" fillId="0" borderId="0" xfId="0" applyFont="1" applyBorder="1"/>
    <xf numFmtId="164" fontId="15" fillId="0" borderId="26" xfId="0" applyNumberFormat="1" applyFont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top" wrapText="1"/>
    </xf>
    <xf numFmtId="0" fontId="11" fillId="0" borderId="16" xfId="0" applyFont="1" applyFill="1" applyBorder="1" applyAlignment="1">
      <alignment horizontal="left" vertical="top" wrapText="1"/>
    </xf>
    <xf numFmtId="164" fontId="15" fillId="0" borderId="23" xfId="0" applyNumberFormat="1" applyFont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left" vertical="top" wrapText="1"/>
    </xf>
    <xf numFmtId="0" fontId="18" fillId="0" borderId="23" xfId="0" applyFont="1" applyFill="1" applyBorder="1" applyAlignment="1">
      <alignment horizontal="left" vertical="top" wrapText="1"/>
    </xf>
    <xf numFmtId="0" fontId="19" fillId="2" borderId="2" xfId="0" applyFont="1" applyFill="1" applyBorder="1" applyAlignment="1">
      <alignment horizontal="left" vertical="top" wrapText="1"/>
    </xf>
    <xf numFmtId="0" fontId="18" fillId="2" borderId="2" xfId="0" applyFont="1" applyFill="1" applyBorder="1" applyAlignment="1">
      <alignment horizontal="left" vertical="top" wrapText="1"/>
    </xf>
    <xf numFmtId="0" fontId="18" fillId="2" borderId="11" xfId="0" applyFont="1" applyFill="1" applyBorder="1" applyAlignment="1">
      <alignment horizontal="left" vertical="top" wrapText="1"/>
    </xf>
    <xf numFmtId="3" fontId="18" fillId="2" borderId="14" xfId="0" applyNumberFormat="1" applyFont="1" applyFill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22" xfId="0" applyFont="1" applyBorder="1" applyAlignment="1">
      <alignment horizontal="left" vertical="top" wrapText="1"/>
    </xf>
    <xf numFmtId="0" fontId="15" fillId="0" borderId="22" xfId="0" applyFont="1" applyBorder="1" applyAlignment="1">
      <alignment vertical="top" wrapText="1"/>
    </xf>
    <xf numFmtId="0" fontId="15" fillId="0" borderId="16" xfId="0" applyFont="1" applyBorder="1" applyAlignment="1">
      <alignment vertical="top"/>
    </xf>
    <xf numFmtId="0" fontId="15" fillId="0" borderId="0" xfId="0" applyFont="1" applyAlignment="1">
      <alignment vertical="top" wrapText="1"/>
    </xf>
    <xf numFmtId="164" fontId="2" fillId="2" borderId="0" xfId="0" applyNumberFormat="1" applyFont="1" applyFill="1" applyBorder="1"/>
    <xf numFmtId="164" fontId="1" fillId="2" borderId="0" xfId="0" applyNumberFormat="1" applyFont="1" applyFill="1" applyBorder="1"/>
    <xf numFmtId="15" fontId="2" fillId="2" borderId="0" xfId="0" applyNumberFormat="1" applyFont="1" applyFill="1" applyBorder="1"/>
    <xf numFmtId="164" fontId="21" fillId="2" borderId="8" xfId="0" applyNumberFormat="1" applyFont="1" applyFill="1" applyBorder="1" applyAlignment="1">
      <alignment horizontal="left" vertical="center"/>
    </xf>
    <xf numFmtId="164" fontId="21" fillId="2" borderId="8" xfId="0" applyNumberFormat="1" applyFont="1" applyFill="1" applyBorder="1" applyAlignment="1">
      <alignment vertical="center"/>
    </xf>
    <xf numFmtId="164" fontId="21" fillId="2" borderId="0" xfId="0" applyNumberFormat="1" applyFont="1" applyFill="1" applyBorder="1"/>
    <xf numFmtId="164" fontId="5" fillId="2" borderId="0" xfId="0" applyNumberFormat="1" applyFont="1" applyFill="1" applyBorder="1"/>
    <xf numFmtId="164" fontId="2" fillId="2" borderId="27" xfId="0" applyNumberFormat="1" applyFont="1" applyFill="1" applyBorder="1"/>
    <xf numFmtId="164" fontId="22" fillId="3" borderId="28" xfId="0" applyNumberFormat="1" applyFont="1" applyFill="1" applyBorder="1" applyAlignment="1">
      <alignment horizontal="center"/>
    </xf>
    <xf numFmtId="164" fontId="22" fillId="3" borderId="29" xfId="0" applyNumberFormat="1" applyFont="1" applyFill="1" applyBorder="1" applyAlignment="1">
      <alignment horizontal="center"/>
    </xf>
    <xf numFmtId="164" fontId="22" fillId="3" borderId="29" xfId="0" applyNumberFormat="1" applyFont="1" applyFill="1" applyBorder="1" applyAlignment="1">
      <alignment horizontal="center" wrapText="1"/>
    </xf>
    <xf numFmtId="164" fontId="22" fillId="3" borderId="30" xfId="0" applyNumberFormat="1" applyFont="1" applyFill="1" applyBorder="1" applyAlignment="1">
      <alignment horizontal="center"/>
    </xf>
    <xf numFmtId="164" fontId="22" fillId="3" borderId="31" xfId="0" applyNumberFormat="1" applyFont="1" applyFill="1" applyBorder="1" applyAlignment="1">
      <alignment horizontal="center" wrapText="1"/>
    </xf>
    <xf numFmtId="1" fontId="2" fillId="0" borderId="32" xfId="0" applyNumberFormat="1" applyFont="1" applyBorder="1" applyAlignment="1">
      <alignment horizontal="center"/>
    </xf>
    <xf numFmtId="164" fontId="23" fillId="0" borderId="33" xfId="1" applyNumberFormat="1" applyBorder="1"/>
    <xf numFmtId="1" fontId="2" fillId="0" borderId="33" xfId="0" applyNumberFormat="1" applyFont="1" applyBorder="1" applyAlignment="1">
      <alignment horizontal="center" vertical="center"/>
    </xf>
    <xf numFmtId="164" fontId="24" fillId="0" borderId="33" xfId="0" applyNumberFormat="1" applyFont="1" applyBorder="1"/>
    <xf numFmtId="164" fontId="25" fillId="3" borderId="34" xfId="0" applyNumberFormat="1" applyFont="1" applyFill="1" applyBorder="1" applyAlignment="1">
      <alignment horizontal="center"/>
    </xf>
    <xf numFmtId="164" fontId="22" fillId="3" borderId="35" xfId="0" applyNumberFormat="1" applyFont="1" applyFill="1" applyBorder="1"/>
    <xf numFmtId="1" fontId="25" fillId="3" borderId="35" xfId="0" applyNumberFormat="1" applyFont="1" applyFill="1" applyBorder="1" applyAlignment="1">
      <alignment horizontal="center"/>
    </xf>
    <xf numFmtId="1" fontId="25" fillId="3" borderId="36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0" fontId="2" fillId="2" borderId="0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164" fontId="21" fillId="2" borderId="0" xfId="0" applyNumberFormat="1" applyFont="1" applyFill="1" applyBorder="1" applyAlignment="1">
      <alignment horizontal="left"/>
    </xf>
    <xf numFmtId="2" fontId="26" fillId="2" borderId="0" xfId="0" applyNumberFormat="1" applyFont="1" applyFill="1" applyBorder="1" applyAlignment="1">
      <alignment horizontal="right" wrapText="1"/>
    </xf>
    <xf numFmtId="164" fontId="8" fillId="2" borderId="0" xfId="0" applyNumberFormat="1" applyFont="1" applyFill="1" applyBorder="1" applyAlignment="1">
      <alignment horizontal="center" wrapText="1"/>
    </xf>
    <xf numFmtId="164" fontId="24" fillId="0" borderId="37" xfId="0" applyNumberFormat="1" applyFont="1" applyFill="1" applyBorder="1"/>
    <xf numFmtId="0" fontId="11" fillId="6" borderId="16" xfId="0" applyFont="1" applyFill="1" applyBorder="1" applyAlignment="1">
      <alignment horizontal="left" vertical="top" wrapText="1"/>
    </xf>
    <xf numFmtId="0" fontId="12" fillId="7" borderId="39" xfId="0" applyFont="1" applyFill="1" applyBorder="1" applyAlignment="1">
      <alignment horizontal="center" vertical="center" wrapText="1"/>
    </xf>
    <xf numFmtId="0" fontId="11" fillId="0" borderId="42" xfId="0" applyFont="1" applyBorder="1" applyAlignment="1">
      <alignment horizontal="justify" vertical="center"/>
    </xf>
    <xf numFmtId="0" fontId="11" fillId="0" borderId="42" xfId="0" applyFont="1" applyBorder="1" applyAlignment="1">
      <alignment horizontal="center" vertical="center" wrapText="1"/>
    </xf>
    <xf numFmtId="0" fontId="12" fillId="7" borderId="38" xfId="0" applyFont="1" applyFill="1" applyBorder="1" applyAlignment="1">
      <alignment horizontal="center" vertical="center" wrapText="1"/>
    </xf>
    <xf numFmtId="10" fontId="11" fillId="0" borderId="42" xfId="0" applyNumberFormat="1" applyFont="1" applyBorder="1" applyAlignment="1">
      <alignment horizontal="center" vertical="center" wrapText="1"/>
    </xf>
    <xf numFmtId="165" fontId="11" fillId="0" borderId="42" xfId="0" applyNumberFormat="1" applyFont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left"/>
    </xf>
    <xf numFmtId="0" fontId="3" fillId="0" borderId="6" xfId="0" applyFont="1" applyBorder="1"/>
    <xf numFmtId="164" fontId="21" fillId="2" borderId="2" xfId="0" applyNumberFormat="1" applyFont="1" applyFill="1" applyBorder="1" applyAlignment="1">
      <alignment horizontal="left"/>
    </xf>
    <xf numFmtId="164" fontId="21" fillId="2" borderId="2" xfId="0" applyNumberFormat="1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vertical="top"/>
    </xf>
    <xf numFmtId="0" fontId="3" fillId="0" borderId="3" xfId="0" applyFont="1" applyBorder="1"/>
    <xf numFmtId="164" fontId="20" fillId="2" borderId="0" xfId="0" applyNumberFormat="1" applyFont="1" applyFill="1" applyBorder="1" applyAlignment="1">
      <alignment horizontal="center"/>
    </xf>
    <xf numFmtId="0" fontId="3" fillId="0" borderId="0" xfId="0" applyFont="1" applyBorder="1"/>
    <xf numFmtId="164" fontId="9" fillId="2" borderId="2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top" wrapText="1"/>
    </xf>
    <xf numFmtId="0" fontId="3" fillId="0" borderId="4" xfId="0" applyFont="1" applyBorder="1"/>
    <xf numFmtId="164" fontId="2" fillId="0" borderId="2" xfId="0" applyNumberFormat="1" applyFont="1" applyBorder="1" applyAlignment="1">
      <alignment horizontal="left" vertical="top" wrapText="1"/>
    </xf>
    <xf numFmtId="164" fontId="6" fillId="2" borderId="2" xfId="0" applyNumberFormat="1" applyFont="1" applyFill="1" applyBorder="1" applyAlignment="1">
      <alignment horizontal="left" vertical="top" wrapText="1"/>
    </xf>
    <xf numFmtId="164" fontId="12" fillId="4" borderId="15" xfId="0" applyNumberFormat="1" applyFont="1" applyFill="1" applyBorder="1" applyAlignment="1">
      <alignment horizontal="left" vertical="top"/>
    </xf>
    <xf numFmtId="164" fontId="12" fillId="4" borderId="0" xfId="0" applyNumberFormat="1" applyFont="1" applyFill="1" applyBorder="1" applyAlignment="1">
      <alignment horizontal="left" vertical="top"/>
    </xf>
    <xf numFmtId="164" fontId="16" fillId="4" borderId="15" xfId="0" applyNumberFormat="1" applyFont="1" applyFill="1" applyBorder="1" applyAlignment="1">
      <alignment horizontal="left" vertical="top"/>
    </xf>
    <xf numFmtId="164" fontId="16" fillId="4" borderId="0" xfId="0" applyNumberFormat="1" applyFont="1" applyFill="1" applyBorder="1" applyAlignment="1">
      <alignment horizontal="left" vertical="top"/>
    </xf>
    <xf numFmtId="164" fontId="16" fillId="4" borderId="26" xfId="0" applyNumberFormat="1" applyFont="1" applyFill="1" applyBorder="1" applyAlignment="1">
      <alignment horizontal="left" vertical="top"/>
    </xf>
    <xf numFmtId="164" fontId="16" fillId="4" borderId="44" xfId="0" applyNumberFormat="1" applyFont="1" applyFill="1" applyBorder="1" applyAlignment="1">
      <alignment horizontal="left" vertical="top"/>
    </xf>
    <xf numFmtId="164" fontId="16" fillId="4" borderId="16" xfId="0" applyNumberFormat="1" applyFont="1" applyFill="1" applyBorder="1" applyAlignment="1">
      <alignment horizontal="left" vertical="top"/>
    </xf>
    <xf numFmtId="0" fontId="12" fillId="0" borderId="43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96"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rang%20ch&#7911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&#236;m%20ki&#7871;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UI/UI_Testc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Report"/>
      <sheetName val="Đăng ký"/>
      <sheetName val="Đăng nhập"/>
      <sheetName val="Trang chủ "/>
      <sheetName val="Xem chi tiết SP"/>
      <sheetName val="Tìm kiếm "/>
      <sheetName val="Giỏ hàng"/>
      <sheetName val="Đặt hàng"/>
      <sheetName val="TaiKhoan"/>
      <sheetName val="Wishlist"/>
      <sheetName val="Xem tin"/>
      <sheetName val="Performance"/>
    </sheetNames>
    <sheetDataSet>
      <sheetData sheetId="0"/>
      <sheetData sheetId="1"/>
      <sheetData sheetId="2"/>
      <sheetData sheetId="3">
        <row r="5">
          <cell r="A5">
            <v>19</v>
          </cell>
          <cell r="B5">
            <v>0</v>
          </cell>
          <cell r="C5">
            <v>0</v>
          </cell>
          <cell r="D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Report"/>
      <sheetName val="Đăng ký"/>
      <sheetName val="Đăng nhập"/>
      <sheetName val="Trang chủ "/>
      <sheetName val="Xem chi tiết SP"/>
      <sheetName val="Tìm kiếm "/>
      <sheetName val="Giỏ hàng"/>
      <sheetName val="Đặt hàng"/>
      <sheetName val="TaiKhoan"/>
      <sheetName val="Wishlist"/>
      <sheetName val="Xem tin"/>
      <sheetName val="Performance"/>
    </sheetNames>
    <sheetDataSet>
      <sheetData sheetId="0"/>
      <sheetData sheetId="1"/>
      <sheetData sheetId="2"/>
      <sheetData sheetId="3"/>
      <sheetData sheetId="4"/>
      <sheetData sheetId="5">
        <row r="5">
          <cell r="A5">
            <v>11</v>
          </cell>
          <cell r="B5">
            <v>0</v>
          </cell>
          <cell r="C5">
            <v>0</v>
          </cell>
          <cell r="D5">
            <v>0</v>
          </cell>
          <cell r="E5">
            <v>11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ăng ký"/>
      <sheetName val="Đăng nhập"/>
      <sheetName val="Trang chủ "/>
      <sheetName val="Sheet1"/>
    </sheetNames>
    <sheetDataSet>
      <sheetData sheetId="0" refreshError="1"/>
      <sheetData sheetId="1" refreshError="1">
        <row r="1">
          <cell r="B1" t="str">
            <v>DangNhap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130" zoomScaleNormal="130" workbookViewId="0">
      <selection activeCell="E19" sqref="E19"/>
    </sheetView>
  </sheetViews>
  <sheetFormatPr defaultRowHeight="14.5" x14ac:dyDescent="0.35"/>
  <cols>
    <col min="2" max="2" width="25.6328125" customWidth="1"/>
    <col min="3" max="3" width="16.08984375" customWidth="1"/>
    <col min="4" max="4" width="19.36328125" customWidth="1"/>
    <col min="5" max="5" width="18.26953125" customWidth="1"/>
    <col min="6" max="6" width="18.6328125" customWidth="1"/>
    <col min="7" max="7" width="15.81640625" customWidth="1"/>
    <col min="8" max="8" width="17.54296875" customWidth="1"/>
  </cols>
  <sheetData>
    <row r="1" spans="1:8" ht="24.5" x14ac:dyDescent="0.45">
      <c r="A1" s="105"/>
      <c r="B1" s="146" t="s">
        <v>293</v>
      </c>
      <c r="C1" s="147"/>
      <c r="D1" s="147"/>
      <c r="E1" s="147"/>
      <c r="F1" s="147"/>
      <c r="G1" s="147"/>
      <c r="H1" s="147"/>
    </row>
    <row r="2" spans="1:8" x14ac:dyDescent="0.35">
      <c r="A2" s="106"/>
      <c r="B2" s="106"/>
      <c r="C2" s="105"/>
      <c r="D2" s="105"/>
      <c r="E2" s="105"/>
      <c r="F2" s="105"/>
      <c r="G2" s="105"/>
      <c r="H2" s="107"/>
    </row>
    <row r="3" spans="1:8" x14ac:dyDescent="0.35">
      <c r="A3" s="105"/>
      <c r="B3" s="108" t="s">
        <v>294</v>
      </c>
      <c r="C3" s="140" t="s">
        <v>317</v>
      </c>
      <c r="D3" s="141"/>
      <c r="E3" s="142" t="s">
        <v>295</v>
      </c>
      <c r="F3" s="141"/>
      <c r="G3" s="148" t="s">
        <v>316</v>
      </c>
      <c r="H3" s="141"/>
    </row>
    <row r="4" spans="1:8" x14ac:dyDescent="0.35">
      <c r="A4" s="105"/>
      <c r="B4" s="108" t="s">
        <v>296</v>
      </c>
      <c r="C4" s="140" t="s">
        <v>317</v>
      </c>
      <c r="D4" s="141"/>
      <c r="E4" s="142" t="s">
        <v>297</v>
      </c>
      <c r="F4" s="141"/>
      <c r="G4" s="140"/>
      <c r="H4" s="141"/>
    </row>
    <row r="5" spans="1:8" x14ac:dyDescent="0.35">
      <c r="A5" s="105"/>
      <c r="B5" s="109" t="s">
        <v>298</v>
      </c>
      <c r="C5" s="140"/>
      <c r="D5" s="141"/>
      <c r="E5" s="142" t="s">
        <v>299</v>
      </c>
      <c r="F5" s="141"/>
      <c r="G5" s="143"/>
      <c r="H5" s="141"/>
    </row>
    <row r="6" spans="1:8" x14ac:dyDescent="0.35">
      <c r="A6" s="106"/>
      <c r="B6" s="109" t="s">
        <v>300</v>
      </c>
      <c r="C6" s="144"/>
      <c r="D6" s="145"/>
      <c r="E6" s="145"/>
      <c r="F6" s="145"/>
      <c r="G6" s="145"/>
      <c r="H6" s="141"/>
    </row>
    <row r="7" spans="1:8" x14ac:dyDescent="0.35">
      <c r="A7" s="106"/>
      <c r="B7" s="110"/>
      <c r="C7" s="111"/>
      <c r="D7" s="105"/>
      <c r="E7" s="105"/>
      <c r="F7" s="105"/>
      <c r="G7" s="105"/>
      <c r="H7" s="107"/>
    </row>
    <row r="8" spans="1:8" x14ac:dyDescent="0.35">
      <c r="A8" s="105"/>
      <c r="B8" s="110"/>
      <c r="C8" s="111"/>
      <c r="D8" s="105"/>
      <c r="E8" s="105"/>
      <c r="F8" s="105"/>
      <c r="G8" s="105"/>
      <c r="H8" s="107"/>
    </row>
    <row r="9" spans="1:8" x14ac:dyDescent="0.35">
      <c r="A9" s="105"/>
      <c r="B9" s="105"/>
      <c r="C9" s="105"/>
      <c r="D9" s="105"/>
      <c r="E9" s="105"/>
      <c r="F9" s="105"/>
      <c r="G9" s="105"/>
      <c r="H9" s="105"/>
    </row>
    <row r="10" spans="1:8" ht="38.5" x14ac:dyDescent="0.35">
      <c r="A10" s="112"/>
      <c r="B10" s="113" t="s">
        <v>301</v>
      </c>
      <c r="C10" s="114" t="s">
        <v>302</v>
      </c>
      <c r="D10" s="115" t="s">
        <v>4</v>
      </c>
      <c r="E10" s="114" t="s">
        <v>5</v>
      </c>
      <c r="F10" s="114" t="s">
        <v>6</v>
      </c>
      <c r="G10" s="116" t="s">
        <v>7</v>
      </c>
      <c r="H10" s="117" t="s">
        <v>303</v>
      </c>
    </row>
    <row r="11" spans="1:8" x14ac:dyDescent="0.35">
      <c r="A11" s="112"/>
      <c r="B11" s="118">
        <v>1</v>
      </c>
      <c r="C11" s="119" t="s">
        <v>307</v>
      </c>
      <c r="D11" s="120">
        <f>'Đăng ký'!A5</f>
        <v>14</v>
      </c>
      <c r="E11" s="120">
        <f>'Đăng ký'!B5</f>
        <v>0</v>
      </c>
      <c r="F11" s="120">
        <f>'Đăng ký'!C5</f>
        <v>0</v>
      </c>
      <c r="G11" s="120">
        <f>'Đăng ký'!D5</f>
        <v>0</v>
      </c>
      <c r="H11" s="120">
        <f>SUM(D11:G11)</f>
        <v>14</v>
      </c>
    </row>
    <row r="12" spans="1:8" x14ac:dyDescent="0.35">
      <c r="A12" s="112"/>
      <c r="B12" s="118">
        <v>2</v>
      </c>
      <c r="C12" s="121" t="s">
        <v>308</v>
      </c>
      <c r="D12" s="120">
        <f>'Đăng nhập'!A5</f>
        <v>13</v>
      </c>
      <c r="E12" s="120">
        <f>'Đăng nhập'!B5</f>
        <v>0</v>
      </c>
      <c r="F12" s="120">
        <f>'Đăng nhập'!C5</f>
        <v>0</v>
      </c>
      <c r="G12" s="120">
        <f>'Đăng nhập'!D5</f>
        <v>0</v>
      </c>
      <c r="H12" s="120">
        <f>'Đăng nhập'!E5</f>
        <v>13</v>
      </c>
    </row>
    <row r="13" spans="1:8" x14ac:dyDescent="0.35">
      <c r="A13" s="112"/>
      <c r="B13" s="118">
        <v>3</v>
      </c>
      <c r="C13" s="121" t="s">
        <v>309</v>
      </c>
      <c r="D13" s="120">
        <v>10</v>
      </c>
      <c r="E13" s="120">
        <f>'[1]Trang chủ '!B5</f>
        <v>0</v>
      </c>
      <c r="F13" s="120">
        <f>'[1]Trang chủ '!C5</f>
        <v>0</v>
      </c>
      <c r="G13" s="120">
        <f>'[1]Trang chủ '!D5</f>
        <v>0</v>
      </c>
      <c r="H13" s="120">
        <v>9</v>
      </c>
    </row>
    <row r="14" spans="1:8" x14ac:dyDescent="0.35">
      <c r="A14" s="112"/>
      <c r="B14" s="118">
        <v>4</v>
      </c>
      <c r="C14" s="121" t="s">
        <v>310</v>
      </c>
      <c r="D14" s="120">
        <f>'Xem chi tiết SP'!A5</f>
        <v>9</v>
      </c>
      <c r="E14" s="120">
        <f>'Xem chi tiết SP'!B5</f>
        <v>0</v>
      </c>
      <c r="F14" s="120">
        <f>'Xem chi tiết SP'!C5</f>
        <v>0</v>
      </c>
      <c r="G14" s="120">
        <f>'Xem chi tiết SP'!D5</f>
        <v>0</v>
      </c>
      <c r="H14" s="120">
        <f>'Xem chi tiết SP'!E5</f>
        <v>9</v>
      </c>
    </row>
    <row r="15" spans="1:8" x14ac:dyDescent="0.35">
      <c r="A15" s="112"/>
      <c r="B15" s="118">
        <v>5</v>
      </c>
      <c r="C15" s="121" t="s">
        <v>311</v>
      </c>
      <c r="D15" s="120">
        <f>'[2]Tìm kiếm '!A5</f>
        <v>11</v>
      </c>
      <c r="E15" s="120">
        <f>'[2]Tìm kiếm '!B5</f>
        <v>0</v>
      </c>
      <c r="F15" s="120">
        <f>'[2]Tìm kiếm '!C5</f>
        <v>0</v>
      </c>
      <c r="G15" s="120">
        <f>'[2]Tìm kiếm '!D5</f>
        <v>0</v>
      </c>
      <c r="H15" s="120">
        <f>'[2]Tìm kiếm '!E5</f>
        <v>11</v>
      </c>
    </row>
    <row r="16" spans="1:8" x14ac:dyDescent="0.35">
      <c r="A16" s="112"/>
      <c r="B16" s="118">
        <v>6</v>
      </c>
      <c r="C16" s="121" t="s">
        <v>312</v>
      </c>
      <c r="D16" s="120">
        <f>'Giỏ hàng'!A5</f>
        <v>4</v>
      </c>
      <c r="E16" s="120">
        <f>'Giỏ hàng'!B5</f>
        <v>0</v>
      </c>
      <c r="F16" s="120">
        <f>'Giỏ hàng'!C5</f>
        <v>0</v>
      </c>
      <c r="G16" s="120">
        <f>'Giỏ hàng'!D5</f>
        <v>0</v>
      </c>
      <c r="H16" s="120">
        <f>'Giỏ hàng'!E5</f>
        <v>4</v>
      </c>
    </row>
    <row r="17" spans="1:8" x14ac:dyDescent="0.35">
      <c r="A17" s="112"/>
      <c r="B17" s="118">
        <v>7</v>
      </c>
      <c r="C17" s="121" t="s">
        <v>315</v>
      </c>
      <c r="D17" s="120">
        <f>'Đặt hàng'!A5</f>
        <v>4</v>
      </c>
      <c r="E17" s="120">
        <f>'Đặt hàng'!B5</f>
        <v>0</v>
      </c>
      <c r="F17" s="120">
        <f>'Đặt hàng'!C5</f>
        <v>0</v>
      </c>
      <c r="G17" s="120">
        <f>'Đặt hàng'!D5</f>
        <v>0</v>
      </c>
      <c r="H17" s="120">
        <f>'Đặt hàng'!E5</f>
        <v>4</v>
      </c>
    </row>
    <row r="18" spans="1:8" x14ac:dyDescent="0.35">
      <c r="A18" s="112"/>
      <c r="B18" s="118">
        <v>8</v>
      </c>
      <c r="C18" s="121" t="s">
        <v>206</v>
      </c>
      <c r="D18" s="120">
        <f>TaiKhoan!A5</f>
        <v>10</v>
      </c>
      <c r="E18" s="120">
        <f>TaiKhoan!B5</f>
        <v>0</v>
      </c>
      <c r="F18" s="120">
        <f>TaiKhoan!C5</f>
        <v>0</v>
      </c>
      <c r="G18" s="120">
        <f>TaiKhoan!D5</f>
        <v>0</v>
      </c>
      <c r="H18" s="120">
        <f>TaiKhoan!E5</f>
        <v>10</v>
      </c>
    </row>
    <row r="19" spans="1:8" x14ac:dyDescent="0.35">
      <c r="A19" s="112"/>
      <c r="B19" s="118">
        <v>9</v>
      </c>
      <c r="C19" s="121" t="s">
        <v>313</v>
      </c>
      <c r="D19" s="120">
        <f>Wishlist!A5</f>
        <v>7</v>
      </c>
      <c r="E19" s="120">
        <f>Wishlist!B5</f>
        <v>0</v>
      </c>
      <c r="F19" s="120">
        <f>Wishlist!C5</f>
        <v>0</v>
      </c>
      <c r="G19" s="120">
        <f>Wishlist!D5</f>
        <v>0</v>
      </c>
      <c r="H19" s="120">
        <f>Wishlist!E5</f>
        <v>7</v>
      </c>
    </row>
    <row r="20" spans="1:8" x14ac:dyDescent="0.35">
      <c r="A20" s="112"/>
      <c r="B20" s="118">
        <v>10</v>
      </c>
      <c r="C20" s="132" t="s">
        <v>314</v>
      </c>
      <c r="D20" s="120">
        <f>'Xem tin'!A5</f>
        <v>6</v>
      </c>
      <c r="E20" s="120">
        <f>'Xem tin'!B5</f>
        <v>0</v>
      </c>
      <c r="F20" s="120">
        <f>'Xem tin'!C5</f>
        <v>0</v>
      </c>
      <c r="G20" s="120">
        <f>'Xem tin'!D5</f>
        <v>0</v>
      </c>
      <c r="H20" s="120">
        <f>'Xem tin'!E5</f>
        <v>6</v>
      </c>
    </row>
    <row r="21" spans="1:8" x14ac:dyDescent="0.35">
      <c r="A21" s="112"/>
      <c r="B21" s="122"/>
      <c r="C21" s="123" t="s">
        <v>304</v>
      </c>
      <c r="D21" s="124">
        <v>78</v>
      </c>
      <c r="E21" s="124">
        <f t="shared" ref="E21:H21" si="0">SUM(E11:E20)</f>
        <v>0</v>
      </c>
      <c r="F21" s="124">
        <f t="shared" si="0"/>
        <v>0</v>
      </c>
      <c r="G21" s="124">
        <f t="shared" si="0"/>
        <v>0</v>
      </c>
      <c r="H21" s="125">
        <f t="shared" si="0"/>
        <v>87</v>
      </c>
    </row>
    <row r="22" spans="1:8" x14ac:dyDescent="0.35">
      <c r="A22" s="105"/>
      <c r="B22" s="126"/>
      <c r="C22" s="105"/>
      <c r="D22" s="127"/>
      <c r="E22" s="128"/>
      <c r="F22" s="128"/>
      <c r="G22" s="128"/>
      <c r="H22" s="128"/>
    </row>
    <row r="23" spans="1:8" x14ac:dyDescent="0.35">
      <c r="A23" s="105"/>
      <c r="B23" s="105"/>
      <c r="C23" s="129" t="s">
        <v>305</v>
      </c>
      <c r="D23" s="105"/>
      <c r="E23" s="130">
        <f>($D21+$E21)*100/$H21</f>
        <v>89.65517241379311</v>
      </c>
      <c r="F23" s="105" t="s">
        <v>9</v>
      </c>
      <c r="G23" s="105"/>
      <c r="H23" s="131"/>
    </row>
    <row r="24" spans="1:8" x14ac:dyDescent="0.35">
      <c r="A24" s="105"/>
      <c r="B24" s="105"/>
      <c r="C24" s="129" t="s">
        <v>306</v>
      </c>
      <c r="D24" s="105"/>
      <c r="E24" s="130">
        <f>$D21*100/($D21+$G21)</f>
        <v>100</v>
      </c>
      <c r="F24" s="105" t="s">
        <v>9</v>
      </c>
      <c r="G24" s="105"/>
      <c r="H24" s="131"/>
    </row>
    <row r="25" spans="1:8" x14ac:dyDescent="0.35">
      <c r="A25" s="105"/>
      <c r="B25" s="105"/>
      <c r="C25" s="105"/>
      <c r="D25" s="105"/>
      <c r="E25" s="130"/>
      <c r="F25" s="105"/>
      <c r="G25" s="105"/>
      <c r="H25" s="105"/>
    </row>
    <row r="26" spans="1:8" x14ac:dyDescent="0.35">
      <c r="A26" s="105"/>
      <c r="B26" s="105"/>
      <c r="C26" s="105"/>
      <c r="D26" s="105"/>
      <c r="E26" s="105"/>
      <c r="F26" s="105"/>
      <c r="G26" s="105"/>
      <c r="H26" s="105"/>
    </row>
    <row r="27" spans="1:8" x14ac:dyDescent="0.35">
      <c r="A27" s="105"/>
      <c r="B27" s="105"/>
      <c r="C27" s="105"/>
      <c r="D27" s="105"/>
      <c r="E27" s="105"/>
      <c r="F27" s="105"/>
      <c r="G27" s="105"/>
      <c r="H27" s="105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'Đăng ký'!A1" display="Đăng ký 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3" zoomScale="115" zoomScaleNormal="115" workbookViewId="0">
      <selection activeCell="A23" sqref="A23:XFD36"/>
    </sheetView>
  </sheetViews>
  <sheetFormatPr defaultRowHeight="14.5" x14ac:dyDescent="0.35"/>
  <cols>
    <col min="1" max="1" width="6.36328125" customWidth="1"/>
    <col min="2" max="2" width="15.6328125" customWidth="1"/>
    <col min="3" max="3" width="15.81640625" customWidth="1"/>
    <col min="4" max="4" width="17.08984375" customWidth="1"/>
    <col min="5" max="5" width="17.179687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149" t="s">
        <v>21</v>
      </c>
      <c r="C1" s="145"/>
      <c r="D1" s="145"/>
      <c r="E1" s="150"/>
      <c r="F1" s="2"/>
      <c r="G1" s="3"/>
      <c r="H1" s="3"/>
      <c r="I1" s="4"/>
    </row>
    <row r="2" spans="1:9" x14ac:dyDescent="0.35">
      <c r="A2" s="5" t="s">
        <v>1</v>
      </c>
      <c r="B2" s="151"/>
      <c r="C2" s="145"/>
      <c r="D2" s="145"/>
      <c r="E2" s="141"/>
      <c r="F2" s="6"/>
      <c r="G2" s="7"/>
      <c r="H2" s="7"/>
      <c r="I2" s="4"/>
    </row>
    <row r="3" spans="1:9" ht="25" x14ac:dyDescent="0.35">
      <c r="A3" s="1" t="s">
        <v>2</v>
      </c>
      <c r="B3" s="152" t="s">
        <v>3</v>
      </c>
      <c r="C3" s="145"/>
      <c r="D3" s="145"/>
      <c r="E3" s="141"/>
      <c r="F3" s="6"/>
      <c r="G3" s="7"/>
      <c r="H3" s="7"/>
      <c r="I3" s="4"/>
    </row>
    <row r="4" spans="1:9" x14ac:dyDescent="0.35">
      <c r="A4" s="8" t="s">
        <v>4</v>
      </c>
      <c r="B4" s="9" t="s">
        <v>5</v>
      </c>
      <c r="C4" s="9" t="s">
        <v>6</v>
      </c>
      <c r="D4" s="10" t="s">
        <v>7</v>
      </c>
      <c r="E4" s="9" t="s">
        <v>8</v>
      </c>
      <c r="F4" s="11"/>
      <c r="G4" s="11"/>
      <c r="H4" s="11"/>
      <c r="I4" s="12"/>
    </row>
    <row r="5" spans="1:9" x14ac:dyDescent="0.35">
      <c r="A5" s="13">
        <f>COUNTIF(F:F,"Pass")</f>
        <v>14</v>
      </c>
      <c r="B5" s="14">
        <f>COUNTIF(F:F,"Fail")</f>
        <v>0</v>
      </c>
      <c r="C5" s="14">
        <f>COUNTIF(F:F,"Untested")</f>
        <v>0</v>
      </c>
      <c r="D5" s="15">
        <f>COUNTIF(F:F,"N/A")</f>
        <v>0</v>
      </c>
      <c r="E5" s="14">
        <f>SUM(A5:D5)</f>
        <v>14</v>
      </c>
      <c r="F5" s="11"/>
      <c r="G5" s="11"/>
      <c r="H5" s="11"/>
      <c r="I5" s="12"/>
    </row>
    <row r="6" spans="1:9" x14ac:dyDescent="0.35">
      <c r="A6" s="16" t="s">
        <v>9</v>
      </c>
      <c r="B6" s="17" t="s">
        <v>9</v>
      </c>
      <c r="C6" s="17" t="s">
        <v>9</v>
      </c>
      <c r="D6" s="18" t="s">
        <v>9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s="31" customFormat="1" ht="30" x14ac:dyDescent="0.35">
      <c r="A8" s="44" t="s">
        <v>10</v>
      </c>
      <c r="B8" s="44" t="s">
        <v>11</v>
      </c>
      <c r="C8" s="44" t="s">
        <v>12</v>
      </c>
      <c r="D8" s="44" t="s">
        <v>13</v>
      </c>
      <c r="E8" s="44" t="s">
        <v>14</v>
      </c>
      <c r="F8" s="29" t="s">
        <v>15</v>
      </c>
      <c r="G8" s="29" t="s">
        <v>16</v>
      </c>
      <c r="H8" s="29" t="s">
        <v>2</v>
      </c>
      <c r="I8" s="30" t="s">
        <v>17</v>
      </c>
    </row>
    <row r="9" spans="1:9" s="31" customFormat="1" ht="77.5" x14ac:dyDescent="0.35">
      <c r="A9" s="41" t="str">
        <f>IF(AND(E9=""),"","["&amp;TEXT($B$1,"##")&amp;"-"&amp;TEXT(ROW()-9-COUNTBLANK($E$8:E8)+1,"##")&amp;"]")</f>
        <v>[DangKy-1]</v>
      </c>
      <c r="B9" s="45" t="s">
        <v>84</v>
      </c>
      <c r="C9" s="45" t="s">
        <v>85</v>
      </c>
      <c r="D9" s="45" t="s">
        <v>86</v>
      </c>
      <c r="E9" s="45" t="s">
        <v>271</v>
      </c>
      <c r="F9" s="37" t="s">
        <v>4</v>
      </c>
      <c r="G9" s="34">
        <f ca="1">TODAY()</f>
        <v>45672</v>
      </c>
      <c r="H9" s="35" t="s">
        <v>3</v>
      </c>
      <c r="I9" s="36"/>
    </row>
    <row r="10" spans="1:9" s="31" customFormat="1" ht="77.5" x14ac:dyDescent="0.35">
      <c r="A10" s="41" t="str">
        <f>IF(AND(E10=""),"","["&amp;TEXT($B$1,"##")&amp;"-"&amp;TEXT(ROW()-9-COUNTBLANK($E$8:E9)+1,"##")&amp;"]")</f>
        <v>[DangKy-2]</v>
      </c>
      <c r="B10" s="45" t="s">
        <v>87</v>
      </c>
      <c r="C10" s="45" t="s">
        <v>85</v>
      </c>
      <c r="D10" s="45" t="s">
        <v>88</v>
      </c>
      <c r="E10" s="45" t="s">
        <v>89</v>
      </c>
      <c r="F10" s="37" t="s">
        <v>4</v>
      </c>
      <c r="G10" s="34">
        <f t="shared" ref="G10:G21" ca="1" si="0">TODAY()</f>
        <v>45672</v>
      </c>
      <c r="H10" s="35" t="s">
        <v>3</v>
      </c>
    </row>
    <row r="11" spans="1:9" s="31" customFormat="1" ht="77.5" x14ac:dyDescent="0.35">
      <c r="A11" s="41" t="str">
        <f>IF(AND(E11=""),"","["&amp;TEXT($B$1,"##")&amp;"-"&amp;TEXT(ROW()-9-COUNTBLANK($E$8:E10)+1,"##")&amp;"]")</f>
        <v>[DangKy-3]</v>
      </c>
      <c r="B11" s="45" t="s">
        <v>90</v>
      </c>
      <c r="C11" s="45" t="s">
        <v>85</v>
      </c>
      <c r="D11" s="45" t="s">
        <v>91</v>
      </c>
      <c r="E11" s="45" t="s">
        <v>92</v>
      </c>
      <c r="F11" s="37" t="s">
        <v>4</v>
      </c>
      <c r="G11" s="34">
        <f t="shared" ca="1" si="0"/>
        <v>45672</v>
      </c>
      <c r="H11" s="35" t="s">
        <v>3</v>
      </c>
    </row>
    <row r="12" spans="1:9" s="31" customFormat="1" ht="77.5" x14ac:dyDescent="0.35">
      <c r="A12" s="41" t="str">
        <f>IF(AND(E12=""),"","["&amp;TEXT($B$1,"##")&amp;"-"&amp;TEXT(ROW()-9-COUNTBLANK($E$8:E11)+1,"##")&amp;"]")</f>
        <v>[DangKy-4]</v>
      </c>
      <c r="B12" s="45" t="s">
        <v>93</v>
      </c>
      <c r="C12" s="45" t="s">
        <v>85</v>
      </c>
      <c r="D12" s="45" t="s">
        <v>94</v>
      </c>
      <c r="E12" s="45" t="s">
        <v>95</v>
      </c>
      <c r="F12" s="37" t="s">
        <v>4</v>
      </c>
      <c r="G12" s="34">
        <f t="shared" ca="1" si="0"/>
        <v>45672</v>
      </c>
      <c r="H12" s="35" t="s">
        <v>3</v>
      </c>
    </row>
    <row r="13" spans="1:9" s="31" customFormat="1" ht="77.5" x14ac:dyDescent="0.35">
      <c r="A13" s="41" t="str">
        <f>IF(AND(E13=""),"","["&amp;TEXT($B$1,"##")&amp;"-"&amp;TEXT(ROW()-9-COUNTBLANK($E$8:E12)+1,"##")&amp;"]")</f>
        <v>[DangKy-5]</v>
      </c>
      <c r="B13" s="45" t="s">
        <v>96</v>
      </c>
      <c r="C13" s="45" t="s">
        <v>85</v>
      </c>
      <c r="D13" s="45" t="s">
        <v>97</v>
      </c>
      <c r="E13" s="45" t="s">
        <v>98</v>
      </c>
      <c r="F13" s="37" t="s">
        <v>4</v>
      </c>
      <c r="G13" s="34">
        <f t="shared" ca="1" si="0"/>
        <v>45672</v>
      </c>
      <c r="H13" s="35" t="s">
        <v>3</v>
      </c>
    </row>
    <row r="14" spans="1:9" s="31" customFormat="1" ht="77.5" x14ac:dyDescent="0.35">
      <c r="A14" s="41" t="str">
        <f>IF(AND(E14=""),"","["&amp;TEXT($B$1,"##")&amp;"-"&amp;TEXT(ROW()-9-COUNTBLANK($E$8:E13)+1,"##")&amp;"]")</f>
        <v>[DangKy-6]</v>
      </c>
      <c r="B14" s="45" t="s">
        <v>99</v>
      </c>
      <c r="C14" s="45" t="s">
        <v>85</v>
      </c>
      <c r="D14" s="45" t="s">
        <v>100</v>
      </c>
      <c r="E14" s="45" t="s">
        <v>101</v>
      </c>
      <c r="F14" s="37" t="s">
        <v>4</v>
      </c>
      <c r="G14" s="34">
        <f t="shared" ca="1" si="0"/>
        <v>45672</v>
      </c>
      <c r="H14" s="35" t="s">
        <v>3</v>
      </c>
    </row>
    <row r="15" spans="1:9" s="31" customFormat="1" ht="77.5" x14ac:dyDescent="0.35">
      <c r="A15" s="41" t="str">
        <f>IF(AND(E15=""),"","["&amp;TEXT($B$1,"##")&amp;"-"&amp;TEXT(ROW()-9-COUNTBLANK($E$8:E14)+1,"##")&amp;"]")</f>
        <v>[DangKy-7]</v>
      </c>
      <c r="B15" s="45" t="s">
        <v>102</v>
      </c>
      <c r="C15" s="45" t="s">
        <v>85</v>
      </c>
      <c r="D15" s="45" t="s">
        <v>103</v>
      </c>
      <c r="E15" s="45" t="s">
        <v>104</v>
      </c>
      <c r="F15" s="37" t="s">
        <v>4</v>
      </c>
      <c r="G15" s="34">
        <f t="shared" ca="1" si="0"/>
        <v>45672</v>
      </c>
      <c r="H15" s="35" t="s">
        <v>3</v>
      </c>
    </row>
    <row r="16" spans="1:9" s="31" customFormat="1" ht="77.5" x14ac:dyDescent="0.35">
      <c r="A16" s="41" t="str">
        <f>IF(AND(E16=""),"","["&amp;TEXT($B$1,"##")&amp;"-"&amp;TEXT(ROW()-9-COUNTBLANK($E$8:E15)+1,"##")&amp;"]")</f>
        <v>[DangKy-8]</v>
      </c>
      <c r="B16" s="42" t="s">
        <v>105</v>
      </c>
      <c r="C16" s="45" t="s">
        <v>85</v>
      </c>
      <c r="D16" s="43" t="s">
        <v>106</v>
      </c>
      <c r="E16" s="42" t="s">
        <v>107</v>
      </c>
      <c r="F16" s="37" t="s">
        <v>4</v>
      </c>
      <c r="G16" s="34">
        <f t="shared" ca="1" si="0"/>
        <v>45672</v>
      </c>
      <c r="H16" s="35" t="s">
        <v>3</v>
      </c>
    </row>
    <row r="17" spans="1:9" s="31" customFormat="1" ht="77.5" x14ac:dyDescent="0.35">
      <c r="A17" s="41" t="str">
        <f>IF(AND(E17=""),"","["&amp;TEXT($B$1,"##")&amp;"-"&amp;TEXT(ROW()-9-COUNTBLANK($E$8:E16)+1,"##")&amp;"]")</f>
        <v>[DangKy-9]</v>
      </c>
      <c r="B17" s="42" t="s">
        <v>108</v>
      </c>
      <c r="C17" s="45" t="s">
        <v>85</v>
      </c>
      <c r="D17" s="43" t="s">
        <v>109</v>
      </c>
      <c r="E17" s="42" t="s">
        <v>110</v>
      </c>
      <c r="F17" s="37" t="s">
        <v>4</v>
      </c>
      <c r="G17" s="34">
        <f t="shared" ca="1" si="0"/>
        <v>45672</v>
      </c>
      <c r="H17" s="35" t="s">
        <v>3</v>
      </c>
    </row>
    <row r="18" spans="1:9" s="31" customFormat="1" ht="77.5" x14ac:dyDescent="0.35">
      <c r="A18" s="41" t="str">
        <f>IF(AND(E18=""),"","["&amp;TEXT($B$1,"##")&amp;"-"&amp;TEXT(ROW()-9-COUNTBLANK($E$8:E17)+1,"##")&amp;"]")</f>
        <v>[DangKy-10]</v>
      </c>
      <c r="B18" s="42" t="s">
        <v>111</v>
      </c>
      <c r="C18" s="45" t="s">
        <v>85</v>
      </c>
      <c r="D18" s="42" t="s">
        <v>112</v>
      </c>
      <c r="E18" s="42" t="s">
        <v>113</v>
      </c>
      <c r="F18" s="37" t="s">
        <v>4</v>
      </c>
      <c r="G18" s="34">
        <f t="shared" ca="1" si="0"/>
        <v>45672</v>
      </c>
      <c r="H18" s="35" t="s">
        <v>3</v>
      </c>
    </row>
    <row r="19" spans="1:9" s="31" customFormat="1" ht="77.5" x14ac:dyDescent="0.35">
      <c r="A19" s="41" t="str">
        <f>IF(AND(E19=""),"","["&amp;TEXT($B$1,"##")&amp;"-"&amp;TEXT(ROW()-9-COUNTBLANK($E$8:E18)+1,"##")&amp;"]")</f>
        <v>[DangKy-11]</v>
      </c>
      <c r="B19" s="42" t="s">
        <v>114</v>
      </c>
      <c r="C19" s="45" t="s">
        <v>85</v>
      </c>
      <c r="D19" s="42" t="s">
        <v>115</v>
      </c>
      <c r="E19" s="42" t="s">
        <v>116</v>
      </c>
      <c r="F19" s="37" t="s">
        <v>4</v>
      </c>
      <c r="G19" s="34">
        <f t="shared" ca="1" si="0"/>
        <v>45672</v>
      </c>
      <c r="H19" s="35" t="s">
        <v>3</v>
      </c>
    </row>
    <row r="20" spans="1:9" s="31" customFormat="1" ht="77.5" x14ac:dyDescent="0.35">
      <c r="A20" s="41" t="str">
        <f>IF(AND(E20=""),"","["&amp;TEXT($B$1,"##")&amp;"-"&amp;TEXT(ROW()-9-COUNTBLANK($E$8:E19)+1,"##")&amp;"]")</f>
        <v>[DangKy-12]</v>
      </c>
      <c r="B20" s="42" t="s">
        <v>272</v>
      </c>
      <c r="C20" s="45" t="s">
        <v>85</v>
      </c>
      <c r="D20" s="43" t="s">
        <v>273</v>
      </c>
      <c r="E20" s="42" t="s">
        <v>117</v>
      </c>
      <c r="F20" s="37" t="s">
        <v>4</v>
      </c>
      <c r="G20" s="34">
        <f t="shared" ca="1" si="0"/>
        <v>45672</v>
      </c>
      <c r="H20" s="35" t="s">
        <v>3</v>
      </c>
    </row>
    <row r="21" spans="1:9" s="31" customFormat="1" ht="77.5" x14ac:dyDescent="0.35">
      <c r="A21" s="41" t="str">
        <f>IF(AND(E21=""),"","["&amp;TEXT($B$1,"##")&amp;"-"&amp;TEXT(ROW()-9-COUNTBLANK($E$8:E20)+1,"##")&amp;"]")</f>
        <v>[DangKy-13]</v>
      </c>
      <c r="B21" s="42" t="s">
        <v>274</v>
      </c>
      <c r="C21" s="45" t="s">
        <v>85</v>
      </c>
      <c r="D21" s="46" t="s">
        <v>275</v>
      </c>
      <c r="E21" s="42" t="s">
        <v>276</v>
      </c>
      <c r="F21" s="37" t="s">
        <v>4</v>
      </c>
      <c r="G21" s="34">
        <f t="shared" ca="1" si="0"/>
        <v>45672</v>
      </c>
      <c r="H21" s="35" t="s">
        <v>3</v>
      </c>
    </row>
    <row r="22" spans="1:9" s="31" customFormat="1" ht="99" x14ac:dyDescent="0.35">
      <c r="A22" s="41" t="str">
        <f>IF(AND(E22=""),"","["&amp;TEXT($B$1,"##")&amp;"-"&amp;TEXT(ROW()-9-COUNTBLANK($E$8:E21)+1,"##")&amp;"]")</f>
        <v>[DangKy-14]</v>
      </c>
      <c r="B22" s="32" t="s">
        <v>18</v>
      </c>
      <c r="C22" s="32" t="s">
        <v>85</v>
      </c>
      <c r="D22" s="32" t="s">
        <v>19</v>
      </c>
      <c r="E22" s="32" t="s">
        <v>20</v>
      </c>
      <c r="F22" s="33" t="s">
        <v>4</v>
      </c>
      <c r="G22" s="38">
        <f t="shared" ref="G22" ca="1" si="1">TODAY()</f>
        <v>45672</v>
      </c>
      <c r="H22" s="39" t="s">
        <v>3</v>
      </c>
    </row>
    <row r="23" spans="1:9" s="153" customFormat="1" ht="14.5" customHeight="1" x14ac:dyDescent="0.35">
      <c r="B23" s="154"/>
      <c r="C23" s="154"/>
      <c r="D23" s="154"/>
      <c r="E23" s="154"/>
      <c r="F23" s="154"/>
      <c r="G23" s="154"/>
      <c r="H23" s="154"/>
      <c r="I23" s="154"/>
    </row>
    <row r="24" spans="1:9" s="31" customFormat="1" ht="16.5" x14ac:dyDescent="0.35">
      <c r="A24" s="35"/>
      <c r="B24" s="133"/>
      <c r="C24" s="91"/>
      <c r="D24" s="91"/>
      <c r="E24" s="91"/>
      <c r="F24" s="37"/>
      <c r="G24" s="38"/>
      <c r="H24" s="39"/>
      <c r="I24" s="40"/>
    </row>
    <row r="25" spans="1:9" s="31" customFormat="1" ht="16.5" x14ac:dyDescent="0.35">
      <c r="A25" s="35"/>
      <c r="B25" s="133"/>
      <c r="C25" s="91"/>
      <c r="D25" s="91"/>
      <c r="E25" s="91"/>
      <c r="F25" s="37"/>
      <c r="G25" s="38"/>
      <c r="H25" s="39"/>
    </row>
    <row r="26" spans="1:9" s="31" customFormat="1" ht="100" customHeight="1" x14ac:dyDescent="0.35">
      <c r="A26" s="35"/>
      <c r="B26" s="133"/>
      <c r="C26" s="91"/>
      <c r="D26" s="91"/>
      <c r="E26" s="91"/>
      <c r="F26" s="37"/>
      <c r="G26" s="38"/>
      <c r="H26" s="39"/>
    </row>
    <row r="27" spans="1:9" s="31" customFormat="1" ht="16.5" x14ac:dyDescent="0.35">
      <c r="A27" s="35"/>
      <c r="B27" s="133"/>
      <c r="C27" s="91"/>
      <c r="D27" s="91"/>
      <c r="E27" s="91"/>
      <c r="F27" s="37"/>
      <c r="G27" s="38"/>
      <c r="H27" s="39"/>
    </row>
    <row r="28" spans="1:9" s="31" customFormat="1" ht="16.5" x14ac:dyDescent="0.35">
      <c r="A28" s="35"/>
      <c r="B28" s="133"/>
      <c r="C28" s="91"/>
      <c r="D28" s="91"/>
      <c r="E28" s="91"/>
      <c r="F28" s="37"/>
      <c r="G28" s="38"/>
      <c r="H28" s="39"/>
    </row>
    <row r="29" spans="1:9" s="31" customFormat="1" ht="16.5" x14ac:dyDescent="0.35">
      <c r="A29" s="35"/>
      <c r="B29" s="91"/>
      <c r="C29" s="91"/>
      <c r="D29" s="91"/>
      <c r="E29" s="91"/>
      <c r="F29" s="37"/>
      <c r="G29" s="38"/>
      <c r="H29" s="39"/>
    </row>
    <row r="30" spans="1:9" s="31" customFormat="1" ht="16.5" x14ac:dyDescent="0.35">
      <c r="A30" s="35"/>
      <c r="B30" s="91"/>
      <c r="C30" s="91"/>
      <c r="D30" s="91"/>
      <c r="E30" s="91"/>
      <c r="F30" s="37"/>
      <c r="G30" s="38"/>
      <c r="H30" s="39"/>
    </row>
    <row r="31" spans="1:9" s="31" customFormat="1" ht="16.5" x14ac:dyDescent="0.35">
      <c r="A31" s="35"/>
      <c r="B31" s="133"/>
      <c r="C31" s="91"/>
      <c r="D31" s="91"/>
      <c r="E31" s="91"/>
      <c r="F31" s="37"/>
      <c r="G31" s="38"/>
      <c r="H31" s="39"/>
    </row>
    <row r="32" spans="1:9" ht="16.5" x14ac:dyDescent="0.35">
      <c r="A32" s="35"/>
      <c r="B32" s="92"/>
      <c r="C32" s="91"/>
      <c r="D32" s="91"/>
      <c r="E32" s="92"/>
      <c r="F32" s="37"/>
      <c r="G32" s="38"/>
      <c r="H32" s="39"/>
    </row>
    <row r="33" spans="1:8" ht="16.5" x14ac:dyDescent="0.35">
      <c r="A33" s="35"/>
      <c r="B33" s="92"/>
      <c r="C33" s="91"/>
      <c r="D33" s="91"/>
      <c r="E33" s="92"/>
      <c r="F33" s="37"/>
      <c r="G33" s="38"/>
      <c r="H33" s="39"/>
    </row>
    <row r="34" spans="1:8" ht="16.5" x14ac:dyDescent="0.35">
      <c r="A34" s="35"/>
      <c r="B34" s="92"/>
      <c r="C34" s="91"/>
      <c r="D34" s="91"/>
      <c r="E34" s="92"/>
      <c r="F34" s="37"/>
      <c r="G34" s="38"/>
      <c r="H34" s="39"/>
    </row>
    <row r="35" spans="1:8" ht="16.5" x14ac:dyDescent="0.35">
      <c r="A35" s="35"/>
      <c r="B35" s="92"/>
      <c r="C35" s="91"/>
      <c r="D35" s="91"/>
      <c r="E35" s="92"/>
      <c r="F35" s="37"/>
      <c r="G35" s="38"/>
      <c r="H35" s="39"/>
    </row>
    <row r="36" spans="1:8" ht="16.5" x14ac:dyDescent="0.35">
      <c r="A36" s="35"/>
      <c r="B36" s="92"/>
      <c r="C36" s="91"/>
      <c r="D36" s="91"/>
      <c r="E36" s="92"/>
      <c r="F36" s="37"/>
      <c r="G36" s="38"/>
      <c r="H36" s="39"/>
    </row>
  </sheetData>
  <mergeCells count="4">
    <mergeCell ref="B1:E1"/>
    <mergeCell ref="B2:E2"/>
    <mergeCell ref="B3:E3"/>
    <mergeCell ref="A23:XFD23"/>
  </mergeCells>
  <conditionalFormatting sqref="F1:F8 F22 F24:F36">
    <cfRule type="cellIs" dxfId="95" priority="5" operator="equal">
      <formula>"N/A"</formula>
    </cfRule>
    <cfRule type="cellIs" dxfId="94" priority="6" operator="equal">
      <formula>"Fail"</formula>
    </cfRule>
    <cfRule type="cellIs" dxfId="93" priority="7" operator="equal">
      <formula>Fail</formula>
    </cfRule>
    <cfRule type="cellIs" dxfId="92" priority="8" operator="equal">
      <formula>"Pass"</formula>
    </cfRule>
  </conditionalFormatting>
  <conditionalFormatting sqref="F9:F21">
    <cfRule type="cellIs" dxfId="91" priority="1" operator="equal">
      <formula>"N/A"</formula>
    </cfRule>
    <cfRule type="cellIs" dxfId="90" priority="2" operator="equal">
      <formula>"Fail"</formula>
    </cfRule>
    <cfRule type="cellIs" dxfId="89" priority="3" operator="equal">
      <formula>Fail</formula>
    </cfRule>
    <cfRule type="cellIs" dxfId="88" priority="4" operator="equal">
      <formula>"Pass"</formula>
    </cfRule>
  </conditionalFormatting>
  <dataValidations count="2">
    <dataValidation type="list" allowBlank="1" showErrorMessage="1" sqref="F9:F22 F24:F36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20" zoomScale="111" zoomScaleNormal="130" workbookViewId="0">
      <selection activeCell="A23" sqref="A23:XFD33"/>
    </sheetView>
  </sheetViews>
  <sheetFormatPr defaultRowHeight="14.5" x14ac:dyDescent="0.35"/>
  <cols>
    <col min="1" max="1" width="7.453125" customWidth="1"/>
    <col min="2" max="2" width="18.26953125" customWidth="1"/>
    <col min="3" max="4" width="17.1796875" customWidth="1"/>
    <col min="5" max="5" width="18.363281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149" t="s">
        <v>22</v>
      </c>
      <c r="C1" s="145"/>
      <c r="D1" s="145"/>
      <c r="E1" s="150"/>
      <c r="F1" s="2"/>
      <c r="G1" s="3"/>
      <c r="H1" s="3"/>
      <c r="I1" s="4"/>
    </row>
    <row r="2" spans="1:9" ht="20" customHeight="1" x14ac:dyDescent="0.35">
      <c r="A2" s="5" t="s">
        <v>1</v>
      </c>
      <c r="B2" s="151"/>
      <c r="C2" s="145"/>
      <c r="D2" s="145"/>
      <c r="E2" s="141"/>
      <c r="F2" s="6"/>
      <c r="G2" s="7"/>
      <c r="H2" s="7"/>
      <c r="I2" s="4"/>
    </row>
    <row r="3" spans="1:9" x14ac:dyDescent="0.35">
      <c r="A3" s="1" t="s">
        <v>2</v>
      </c>
      <c r="B3" s="152" t="s">
        <v>3</v>
      </c>
      <c r="C3" s="145"/>
      <c r="D3" s="145"/>
      <c r="E3" s="141"/>
      <c r="F3" s="6"/>
      <c r="G3" s="7"/>
      <c r="H3" s="7"/>
      <c r="I3" s="4"/>
    </row>
    <row r="4" spans="1:9" x14ac:dyDescent="0.35">
      <c r="A4" s="8" t="s">
        <v>4</v>
      </c>
      <c r="B4" s="9" t="s">
        <v>5</v>
      </c>
      <c r="C4" s="9" t="s">
        <v>6</v>
      </c>
      <c r="D4" s="10" t="s">
        <v>7</v>
      </c>
      <c r="E4" s="9" t="s">
        <v>8</v>
      </c>
      <c r="F4" s="11"/>
      <c r="G4" s="11"/>
      <c r="H4" s="11"/>
      <c r="I4" s="12"/>
    </row>
    <row r="5" spans="1:9" x14ac:dyDescent="0.35">
      <c r="A5" s="13">
        <f>COUNTIF(F:F,"Pass")</f>
        <v>13</v>
      </c>
      <c r="B5" s="14">
        <f>COUNTIF(F:F,"Fail")</f>
        <v>0</v>
      </c>
      <c r="C5" s="14">
        <f>COUNTIF(F:F,"Untested")</f>
        <v>0</v>
      </c>
      <c r="D5" s="15">
        <f>COUNTIF(F:F,"N/A")</f>
        <v>0</v>
      </c>
      <c r="E5" s="14">
        <f>SUM(A5:D5)</f>
        <v>13</v>
      </c>
      <c r="F5" s="11"/>
      <c r="G5" s="11"/>
      <c r="H5" s="11"/>
      <c r="I5" s="12"/>
    </row>
    <row r="6" spans="1:9" x14ac:dyDescent="0.35">
      <c r="A6" s="16" t="s">
        <v>9</v>
      </c>
      <c r="B6" s="17" t="s">
        <v>9</v>
      </c>
      <c r="C6" s="17" t="s">
        <v>9</v>
      </c>
      <c r="D6" s="18" t="s">
        <v>9</v>
      </c>
      <c r="E6" s="17"/>
      <c r="F6" s="11"/>
      <c r="G6" s="11"/>
      <c r="H6" s="11"/>
      <c r="I6" s="12"/>
    </row>
    <row r="7" spans="1:9" x14ac:dyDescent="0.35">
      <c r="A7" s="66"/>
      <c r="B7" s="67"/>
      <c r="C7" s="68"/>
      <c r="D7" s="69"/>
      <c r="E7" s="68"/>
      <c r="F7" s="23"/>
      <c r="G7" s="23"/>
      <c r="H7" s="24"/>
      <c r="I7" s="12"/>
    </row>
    <row r="8" spans="1:9" s="52" customFormat="1" ht="30" x14ac:dyDescent="0.35">
      <c r="A8" s="70" t="s">
        <v>10</v>
      </c>
      <c r="B8" s="70" t="s">
        <v>11</v>
      </c>
      <c r="C8" s="70" t="s">
        <v>12</v>
      </c>
      <c r="D8" s="70" t="s">
        <v>13</v>
      </c>
      <c r="E8" s="70" t="s">
        <v>14</v>
      </c>
      <c r="F8" s="65" t="s">
        <v>15</v>
      </c>
      <c r="G8" s="50" t="s">
        <v>16</v>
      </c>
      <c r="H8" s="50" t="s">
        <v>2</v>
      </c>
      <c r="I8" s="51" t="s">
        <v>17</v>
      </c>
    </row>
    <row r="9" spans="1:9" s="71" customFormat="1" ht="15" x14ac:dyDescent="0.35">
      <c r="A9" s="73"/>
      <c r="B9" s="73"/>
      <c r="C9" s="73"/>
      <c r="D9" s="73"/>
      <c r="E9" s="73"/>
      <c r="F9" s="72"/>
      <c r="G9" s="72"/>
      <c r="H9" s="72"/>
      <c r="I9" s="72"/>
    </row>
    <row r="10" spans="1:9" s="52" customFormat="1" ht="77.5" x14ac:dyDescent="0.35">
      <c r="A10" s="41" t="str">
        <f>IF(AND(E10=""),"","["&amp;TEXT('[3]Đăng nhập'!$B$1,"##")&amp;"-"&amp;TEXT(ROW()-9-COUNTBLANK($E$9:E9)+1,"##")&amp;"]")</f>
        <v>[DangNhap-1]</v>
      </c>
      <c r="B10" s="45" t="s">
        <v>82</v>
      </c>
      <c r="C10" s="45" t="s">
        <v>51</v>
      </c>
      <c r="D10" s="45" t="s">
        <v>81</v>
      </c>
      <c r="E10" s="45" t="s">
        <v>80</v>
      </c>
      <c r="F10" s="61" t="s">
        <v>4</v>
      </c>
      <c r="G10" s="56">
        <f t="shared" ref="G10:G21" ca="1" si="0">TODAY()</f>
        <v>45672</v>
      </c>
      <c r="H10" s="41" t="s">
        <v>3</v>
      </c>
      <c r="I10" s="57"/>
    </row>
    <row r="11" spans="1:9" s="52" customFormat="1" ht="93" x14ac:dyDescent="0.35">
      <c r="A11" s="41" t="str">
        <f>IF(AND(E11=""),"","["&amp;TEXT('[3]Đăng nhập'!$B$1,"##")&amp;"-"&amp;TEXT(ROW()-9-COUNTBLANK($E$9:E10)+1,"##")&amp;"]")</f>
        <v>[DangNhap-2]</v>
      </c>
      <c r="B11" s="45" t="s">
        <v>79</v>
      </c>
      <c r="C11" s="45" t="s">
        <v>51</v>
      </c>
      <c r="D11" s="45" t="s">
        <v>290</v>
      </c>
      <c r="E11" s="45" t="s">
        <v>74</v>
      </c>
      <c r="F11" s="61" t="s">
        <v>4</v>
      </c>
      <c r="G11" s="56">
        <f t="shared" ca="1" si="0"/>
        <v>45672</v>
      </c>
      <c r="H11" s="41" t="s">
        <v>3</v>
      </c>
    </row>
    <row r="12" spans="1:9" s="52" customFormat="1" ht="77.5" x14ac:dyDescent="0.35">
      <c r="A12" s="41" t="str">
        <f>IF(AND(E12=""),"","["&amp;TEXT('[3]Đăng nhập'!$B$1,"##")&amp;"-"&amp;TEXT(ROW()-9-COUNTBLANK($E$9:E11)+1,"##")&amp;"]")</f>
        <v>[DangNhap-3]</v>
      </c>
      <c r="B12" s="45" t="s">
        <v>78</v>
      </c>
      <c r="C12" s="45" t="s">
        <v>51</v>
      </c>
      <c r="D12" s="45" t="s">
        <v>77</v>
      </c>
      <c r="E12" s="45" t="s">
        <v>71</v>
      </c>
      <c r="F12" s="61" t="s">
        <v>4</v>
      </c>
      <c r="G12" s="56">
        <f t="shared" ca="1" si="0"/>
        <v>45672</v>
      </c>
      <c r="H12" s="41" t="s">
        <v>3</v>
      </c>
    </row>
    <row r="13" spans="1:9" s="52" customFormat="1" ht="77.5" x14ac:dyDescent="0.35">
      <c r="A13" s="41" t="str">
        <f>IF(AND(E13=""),"","["&amp;TEXT('[3]Đăng nhập'!$B$1,"##")&amp;"-"&amp;TEXT(ROW()-9-COUNTBLANK($E$9:E12)+1,"##")&amp;"]")</f>
        <v>[DangNhap-4]</v>
      </c>
      <c r="B13" s="45" t="s">
        <v>76</v>
      </c>
      <c r="C13" s="45" t="s">
        <v>51</v>
      </c>
      <c r="D13" s="45" t="s">
        <v>291</v>
      </c>
      <c r="E13" s="45" t="s">
        <v>74</v>
      </c>
      <c r="F13" s="61" t="s">
        <v>4</v>
      </c>
      <c r="G13" s="56">
        <f t="shared" ca="1" si="0"/>
        <v>45672</v>
      </c>
      <c r="H13" s="41" t="s">
        <v>3</v>
      </c>
    </row>
    <row r="14" spans="1:9" s="52" customFormat="1" ht="77.5" x14ac:dyDescent="0.35">
      <c r="A14" s="41" t="str">
        <f>IF(AND(E14=""),"","["&amp;TEXT('[3]Đăng nhập'!$B$1,"##")&amp;"-"&amp;TEXT(ROW()-9-COUNTBLANK($E$9:E13)+1,"##")&amp;"]")</f>
        <v>[DangNhap-5]</v>
      </c>
      <c r="B14" s="45" t="s">
        <v>73</v>
      </c>
      <c r="C14" s="45" t="s">
        <v>51</v>
      </c>
      <c r="D14" s="45" t="s">
        <v>292</v>
      </c>
      <c r="E14" s="45" t="s">
        <v>71</v>
      </c>
      <c r="F14" s="61" t="s">
        <v>4</v>
      </c>
      <c r="G14" s="56">
        <f t="shared" ca="1" si="0"/>
        <v>45672</v>
      </c>
      <c r="H14" s="41" t="s">
        <v>3</v>
      </c>
    </row>
    <row r="15" spans="1:9" s="52" customFormat="1" ht="93" x14ac:dyDescent="0.35">
      <c r="A15" s="41" t="str">
        <f>IF(AND(E15=""),"","["&amp;TEXT('[3]Đăng nhập'!$B$1,"##")&amp;"-"&amp;TEXT(ROW()-9-COUNTBLANK($E$9:E14)+1,"##")&amp;"]")</f>
        <v>[DangNhap-6]</v>
      </c>
      <c r="B15" s="45" t="s">
        <v>70</v>
      </c>
      <c r="C15" s="45" t="s">
        <v>51</v>
      </c>
      <c r="D15" s="45" t="s">
        <v>69</v>
      </c>
      <c r="E15" s="45" t="s">
        <v>68</v>
      </c>
      <c r="F15" s="61" t="s">
        <v>4</v>
      </c>
      <c r="G15" s="56">
        <f t="shared" ca="1" si="0"/>
        <v>45672</v>
      </c>
      <c r="H15" s="41" t="s">
        <v>3</v>
      </c>
    </row>
    <row r="16" spans="1:9" s="52" customFormat="1" ht="93" x14ac:dyDescent="0.35">
      <c r="A16" s="41" t="str">
        <f>IF(AND(E16=""),"","["&amp;TEXT('[3]Đăng nhập'!$B$1,"##")&amp;"-"&amp;TEXT(ROW()-9-COUNTBLANK($E$9:E15)+1,"##")&amp;"]")</f>
        <v>[DangNhap-7]</v>
      </c>
      <c r="B16" s="45" t="s">
        <v>67</v>
      </c>
      <c r="C16" s="45" t="s">
        <v>51</v>
      </c>
      <c r="D16" s="45" t="s">
        <v>66</v>
      </c>
      <c r="E16" s="45" t="s">
        <v>65</v>
      </c>
      <c r="F16" s="61" t="s">
        <v>4</v>
      </c>
      <c r="G16" s="56">
        <f t="shared" ca="1" si="0"/>
        <v>45672</v>
      </c>
      <c r="H16" s="41" t="s">
        <v>3</v>
      </c>
    </row>
    <row r="17" spans="1:9" s="52" customFormat="1" ht="93" x14ac:dyDescent="0.35">
      <c r="A17" s="41" t="str">
        <f>IF(AND(E17=""),"","["&amp;TEXT('[3]Đăng nhập'!$B$1,"##")&amp;"-"&amp;TEXT(ROW()-9-COUNTBLANK($E$9:E16)+1,"##")&amp;"]")</f>
        <v>[DangNhap-8]</v>
      </c>
      <c r="B17" s="42" t="s">
        <v>64</v>
      </c>
      <c r="C17" s="45" t="s">
        <v>51</v>
      </c>
      <c r="D17" s="60" t="s">
        <v>63</v>
      </c>
      <c r="E17" s="42" t="s">
        <v>62</v>
      </c>
      <c r="F17" s="61" t="s">
        <v>4</v>
      </c>
      <c r="G17" s="56">
        <f t="shared" ca="1" si="0"/>
        <v>45672</v>
      </c>
      <c r="H17" s="41" t="s">
        <v>3</v>
      </c>
    </row>
    <row r="18" spans="1:9" s="52" customFormat="1" ht="93" x14ac:dyDescent="0.35">
      <c r="A18" s="41" t="str">
        <f>IF(AND(E18=""),"","["&amp;TEXT('[3]Đăng nhập'!$B$1,"##")&amp;"-"&amp;TEXT(ROW()-9-COUNTBLANK($E$9:E17)+1,"##")&amp;"]")</f>
        <v>[DangNhap-9]</v>
      </c>
      <c r="B18" s="42" t="s">
        <v>61</v>
      </c>
      <c r="C18" s="45" t="s">
        <v>51</v>
      </c>
      <c r="D18" s="60" t="s">
        <v>60</v>
      </c>
      <c r="E18" s="42" t="s">
        <v>59</v>
      </c>
      <c r="F18" s="61" t="s">
        <v>4</v>
      </c>
      <c r="G18" s="56">
        <f t="shared" ca="1" si="0"/>
        <v>45672</v>
      </c>
      <c r="H18" s="41" t="s">
        <v>3</v>
      </c>
    </row>
    <row r="19" spans="1:9" s="52" customFormat="1" ht="77.5" x14ac:dyDescent="0.35">
      <c r="A19" s="41" t="str">
        <f>IF(AND(E19=""),"","["&amp;TEXT('[3]Đăng nhập'!$B$1,"##")&amp;"-"&amp;TEXT(ROW()-9-COUNTBLANK($E$9:E18)+1,"##")&amp;"]")</f>
        <v>[DangNhap-10]</v>
      </c>
      <c r="B19" s="42" t="s">
        <v>58</v>
      </c>
      <c r="C19" s="45" t="s">
        <v>51</v>
      </c>
      <c r="D19" s="42" t="s">
        <v>57</v>
      </c>
      <c r="E19" s="42" t="s">
        <v>56</v>
      </c>
      <c r="F19" s="61" t="s">
        <v>4</v>
      </c>
      <c r="G19" s="56">
        <f t="shared" ca="1" si="0"/>
        <v>45672</v>
      </c>
      <c r="H19" s="41" t="s">
        <v>3</v>
      </c>
    </row>
    <row r="20" spans="1:9" s="52" customFormat="1" ht="77.5" x14ac:dyDescent="0.35">
      <c r="A20" s="41" t="str">
        <f>IF(AND(E20=""),"","["&amp;TEXT('[3]Đăng nhập'!$B$1,"##")&amp;"-"&amp;TEXT(ROW()-9-COUNTBLANK($E$9:E19)+1,"##")&amp;"]")</f>
        <v>[DangNhap-11]</v>
      </c>
      <c r="B20" s="42" t="s">
        <v>55</v>
      </c>
      <c r="C20" s="45" t="s">
        <v>51</v>
      </c>
      <c r="D20" s="42" t="s">
        <v>54</v>
      </c>
      <c r="E20" s="42" t="s">
        <v>53</v>
      </c>
      <c r="F20" s="61" t="s">
        <v>4</v>
      </c>
      <c r="G20" s="56">
        <f t="shared" ca="1" si="0"/>
        <v>45672</v>
      </c>
      <c r="H20" s="41" t="s">
        <v>3</v>
      </c>
    </row>
    <row r="21" spans="1:9" s="52" customFormat="1" ht="77.5" x14ac:dyDescent="0.35">
      <c r="A21" s="41" t="str">
        <f>IF(AND(E21=""),"","["&amp;TEXT('[3]Đăng nhập'!$B$1,"##")&amp;"-"&amp;TEXT(ROW()-9-COUNTBLANK($E$9:E20)+1,"##")&amp;"]")</f>
        <v>[DangNhap-12]</v>
      </c>
      <c r="B21" s="42" t="s">
        <v>52</v>
      </c>
      <c r="C21" s="45" t="s">
        <v>51</v>
      </c>
      <c r="D21" s="43" t="s">
        <v>50</v>
      </c>
      <c r="E21" s="42" t="s">
        <v>49</v>
      </c>
      <c r="F21" s="61" t="s">
        <v>4</v>
      </c>
      <c r="G21" s="56">
        <f t="shared" ca="1" si="0"/>
        <v>45672</v>
      </c>
      <c r="H21" s="41" t="s">
        <v>3</v>
      </c>
    </row>
    <row r="22" spans="1:9" s="52" customFormat="1" ht="77.5" x14ac:dyDescent="0.35">
      <c r="A22" s="41" t="str">
        <f>IF(AND(E22=""),"","["&amp;TEXT('[3]Đăng nhập'!$B$1,"##")&amp;"-"&amp;TEXT(ROW()-9-COUNTBLANK($E$9:E21)+1,"##")&amp;"]")</f>
        <v>[DangNhap-13]</v>
      </c>
      <c r="B22" s="54" t="s">
        <v>18</v>
      </c>
      <c r="C22" s="54" t="s">
        <v>51</v>
      </c>
      <c r="D22" s="54" t="s">
        <v>19</v>
      </c>
      <c r="E22" s="54" t="s">
        <v>20</v>
      </c>
      <c r="F22" s="55" t="s">
        <v>4</v>
      </c>
      <c r="G22" s="62">
        <f t="shared" ref="G22" ca="1" si="1">TODAY()</f>
        <v>45672</v>
      </c>
      <c r="H22" s="63" t="s">
        <v>3</v>
      </c>
    </row>
    <row r="23" spans="1:9" s="155" customFormat="1" ht="14.5" customHeight="1" x14ac:dyDescent="0.35">
      <c r="B23" s="156"/>
      <c r="C23" s="156"/>
      <c r="D23" s="156"/>
      <c r="E23" s="156"/>
      <c r="F23" s="156"/>
      <c r="G23" s="156"/>
      <c r="H23" s="156"/>
      <c r="I23" s="156"/>
    </row>
    <row r="24" spans="1:9" s="52" customFormat="1" ht="15.5" x14ac:dyDescent="0.35">
      <c r="A24" s="53"/>
      <c r="B24" s="54"/>
      <c r="C24" s="54"/>
      <c r="D24" s="54"/>
      <c r="E24" s="54"/>
      <c r="F24" s="55"/>
      <c r="G24" s="62"/>
      <c r="H24" s="63"/>
      <c r="I24" s="64"/>
    </row>
    <row r="25" spans="1:9" s="52" customFormat="1" ht="15.5" x14ac:dyDescent="0.35">
      <c r="A25" s="53"/>
      <c r="B25" s="54"/>
      <c r="C25" s="54"/>
      <c r="D25" s="54"/>
      <c r="E25" s="54"/>
      <c r="F25" s="55"/>
      <c r="G25" s="62"/>
      <c r="H25" s="63"/>
    </row>
    <row r="26" spans="1:9" s="52" customFormat="1" ht="15.5" x14ac:dyDescent="0.35">
      <c r="A26" s="53"/>
      <c r="B26" s="54"/>
      <c r="C26" s="54"/>
      <c r="D26" s="54"/>
      <c r="E26" s="54"/>
      <c r="F26" s="55"/>
      <c r="G26" s="62"/>
      <c r="H26" s="63"/>
    </row>
    <row r="27" spans="1:9" s="52" customFormat="1" ht="15.5" x14ac:dyDescent="0.35">
      <c r="A27" s="53"/>
      <c r="B27" s="59"/>
      <c r="C27" s="59"/>
      <c r="D27" s="59"/>
      <c r="E27" s="59"/>
      <c r="F27" s="55"/>
      <c r="G27" s="62"/>
      <c r="H27" s="63"/>
    </row>
    <row r="28" spans="1:9" ht="15.5" x14ac:dyDescent="0.35">
      <c r="A28" s="83"/>
      <c r="B28" s="42"/>
      <c r="C28" s="45"/>
      <c r="D28" s="45"/>
      <c r="E28" s="45"/>
      <c r="F28" s="55"/>
      <c r="G28" s="62"/>
      <c r="H28" s="63"/>
    </row>
    <row r="29" spans="1:9" ht="16.5" x14ac:dyDescent="0.35">
      <c r="A29" s="83"/>
      <c r="B29" s="92"/>
      <c r="C29" s="45"/>
      <c r="D29" s="91"/>
      <c r="E29" s="45"/>
      <c r="F29" s="55"/>
      <c r="G29" s="62"/>
      <c r="H29" s="63"/>
    </row>
    <row r="30" spans="1:9" ht="16.5" x14ac:dyDescent="0.35">
      <c r="A30" s="83"/>
      <c r="B30" s="92"/>
      <c r="C30" s="45"/>
      <c r="D30" s="91"/>
      <c r="E30" s="45"/>
      <c r="F30" s="55"/>
      <c r="G30" s="62"/>
      <c r="H30" s="63"/>
    </row>
    <row r="31" spans="1:9" ht="16.5" x14ac:dyDescent="0.35">
      <c r="A31" s="83"/>
      <c r="B31" s="92"/>
      <c r="C31" s="45"/>
      <c r="D31" s="91"/>
      <c r="E31" s="45"/>
      <c r="F31" s="55"/>
      <c r="G31" s="62"/>
      <c r="H31" s="63"/>
    </row>
    <row r="32" spans="1:9" ht="16.5" x14ac:dyDescent="0.35">
      <c r="A32" s="83"/>
      <c r="B32" s="92"/>
      <c r="C32" s="45"/>
      <c r="D32" s="91"/>
      <c r="E32" s="45"/>
      <c r="F32" s="55"/>
      <c r="G32" s="62"/>
      <c r="H32" s="63"/>
    </row>
    <row r="33" spans="1:8" ht="16.5" x14ac:dyDescent="0.35">
      <c r="A33" s="83"/>
      <c r="B33" s="92"/>
      <c r="C33" s="45"/>
      <c r="D33" s="91"/>
      <c r="E33" s="45"/>
      <c r="F33" s="55"/>
      <c r="G33" s="62"/>
      <c r="H33" s="63"/>
    </row>
    <row r="34" spans="1:8" ht="15.5" x14ac:dyDescent="0.35">
      <c r="E34" s="45"/>
    </row>
    <row r="35" spans="1:8" ht="15.5" x14ac:dyDescent="0.35">
      <c r="E35" s="45"/>
    </row>
    <row r="36" spans="1:8" ht="15.5" x14ac:dyDescent="0.35">
      <c r="E36" s="45"/>
    </row>
    <row r="37" spans="1:8" ht="15.5" x14ac:dyDescent="0.35">
      <c r="E37" s="45"/>
    </row>
    <row r="38" spans="1:8" ht="15.5" x14ac:dyDescent="0.35">
      <c r="E38" s="45"/>
    </row>
    <row r="39" spans="1:8" ht="15.5" x14ac:dyDescent="0.35">
      <c r="E39" s="45"/>
    </row>
    <row r="40" spans="1:8" ht="15.5" x14ac:dyDescent="0.35">
      <c r="E40" s="45"/>
    </row>
  </sheetData>
  <mergeCells count="4">
    <mergeCell ref="B1:E1"/>
    <mergeCell ref="B2:E2"/>
    <mergeCell ref="B3:E3"/>
    <mergeCell ref="A23:XFD23"/>
  </mergeCells>
  <conditionalFormatting sqref="F1:F8 F22 F24:F33">
    <cfRule type="cellIs" dxfId="87" priority="5" operator="equal">
      <formula>"N/A"</formula>
    </cfRule>
    <cfRule type="cellIs" dxfId="86" priority="6" operator="equal">
      <formula>"Fail"</formula>
    </cfRule>
    <cfRule type="cellIs" dxfId="85" priority="7" operator="equal">
      <formula>Fail</formula>
    </cfRule>
    <cfRule type="cellIs" dxfId="84" priority="8" operator="equal">
      <formula>"Pass"</formula>
    </cfRule>
  </conditionalFormatting>
  <conditionalFormatting sqref="F10:F21">
    <cfRule type="cellIs" dxfId="83" priority="1" operator="equal">
      <formula>"N/A"</formula>
    </cfRule>
    <cfRule type="cellIs" dxfId="82" priority="2" operator="equal">
      <formula>"Fail"</formula>
    </cfRule>
    <cfRule type="cellIs" dxfId="81" priority="3" operator="equal">
      <formula>Fail</formula>
    </cfRule>
    <cfRule type="cellIs" dxfId="80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0:F22 F24:F33">
      <formula1>"Pass,Fail,N/A,Untested"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20" zoomScaleNormal="100" workbookViewId="0">
      <selection activeCell="C21" sqref="C21"/>
    </sheetView>
  </sheetViews>
  <sheetFormatPr defaultRowHeight="14.5" x14ac:dyDescent="0.35"/>
  <cols>
    <col min="1" max="1" width="10.26953125" customWidth="1"/>
    <col min="2" max="2" width="17.36328125" customWidth="1"/>
    <col min="3" max="3" width="16.6328125" customWidth="1"/>
    <col min="4" max="4" width="14.81640625" style="28" customWidth="1"/>
    <col min="5" max="5" width="17.5429687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149" t="s">
        <v>155</v>
      </c>
      <c r="C1" s="145"/>
      <c r="D1" s="145"/>
      <c r="E1" s="150"/>
      <c r="F1" s="2"/>
      <c r="G1" s="3"/>
      <c r="H1" s="3"/>
      <c r="I1" s="4"/>
    </row>
    <row r="2" spans="1:9" x14ac:dyDescent="0.35">
      <c r="A2" s="5" t="s">
        <v>1</v>
      </c>
      <c r="B2" s="151"/>
      <c r="C2" s="145"/>
      <c r="D2" s="145"/>
      <c r="E2" s="141"/>
      <c r="F2" s="6"/>
      <c r="G2" s="7"/>
      <c r="H2" s="7"/>
      <c r="I2" s="4"/>
    </row>
    <row r="3" spans="1:9" x14ac:dyDescent="0.35">
      <c r="A3" s="1" t="s">
        <v>2</v>
      </c>
      <c r="B3" s="152" t="s">
        <v>3</v>
      </c>
      <c r="C3" s="145"/>
      <c r="D3" s="145"/>
      <c r="E3" s="141"/>
      <c r="F3" s="6"/>
      <c r="G3" s="7"/>
      <c r="H3" s="7"/>
      <c r="I3" s="4"/>
    </row>
    <row r="4" spans="1:9" x14ac:dyDescent="0.35">
      <c r="A4" s="8" t="s">
        <v>4</v>
      </c>
      <c r="B4" s="9" t="s">
        <v>5</v>
      </c>
      <c r="C4" s="9" t="s">
        <v>6</v>
      </c>
      <c r="D4" s="25" t="s">
        <v>7</v>
      </c>
      <c r="E4" s="9" t="s">
        <v>8</v>
      </c>
      <c r="F4" s="11"/>
      <c r="G4" s="11"/>
      <c r="H4" s="11"/>
      <c r="I4" s="12"/>
    </row>
    <row r="5" spans="1:9" x14ac:dyDescent="0.35">
      <c r="A5" s="13">
        <f>COUNTIF(F:F,"Pass")</f>
        <v>19</v>
      </c>
      <c r="B5" s="14">
        <f>COUNTIF(F:F,"Fail")</f>
        <v>0</v>
      </c>
      <c r="C5" s="14">
        <f>COUNTIF(F:F,"Untested")</f>
        <v>0</v>
      </c>
      <c r="D5" s="26">
        <f>COUNTIF(F:F,"N/A")</f>
        <v>0</v>
      </c>
      <c r="E5" s="14">
        <f>SUM(A5:D5)</f>
        <v>19</v>
      </c>
      <c r="F5" s="11"/>
      <c r="G5" s="11"/>
      <c r="H5" s="11"/>
      <c r="I5" s="12"/>
    </row>
    <row r="6" spans="1:9" x14ac:dyDescent="0.35">
      <c r="A6" s="16" t="s">
        <v>9</v>
      </c>
      <c r="B6" s="17" t="s">
        <v>9</v>
      </c>
      <c r="C6" s="17" t="s">
        <v>9</v>
      </c>
      <c r="D6" s="27" t="s">
        <v>9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s="52" customFormat="1" ht="15.5" x14ac:dyDescent="0.35">
      <c r="A8" s="49" t="s">
        <v>10</v>
      </c>
      <c r="B8" s="49" t="s">
        <v>11</v>
      </c>
      <c r="C8" s="49" t="s">
        <v>12</v>
      </c>
      <c r="D8" s="49" t="s">
        <v>13</v>
      </c>
      <c r="E8" s="49" t="s">
        <v>14</v>
      </c>
      <c r="F8" s="50" t="s">
        <v>15</v>
      </c>
      <c r="G8" s="50" t="s">
        <v>16</v>
      </c>
      <c r="H8" s="50" t="s">
        <v>2</v>
      </c>
      <c r="I8" s="51" t="s">
        <v>17</v>
      </c>
    </row>
    <row r="9" spans="1:9" s="73" customFormat="1" ht="15" x14ac:dyDescent="0.35">
      <c r="A9" s="71" t="s">
        <v>83</v>
      </c>
      <c r="B9" s="72"/>
      <c r="C9" s="72"/>
      <c r="D9" s="72"/>
      <c r="E9" s="72"/>
      <c r="F9" s="72"/>
      <c r="G9" s="72"/>
      <c r="H9" s="72"/>
      <c r="I9" s="72"/>
    </row>
    <row r="10" spans="1:9" s="52" customFormat="1" ht="46.5" x14ac:dyDescent="0.35">
      <c r="A10" s="53" t="str">
        <f>IF(AND(E10=""),"","["&amp;TEXT($B$1,"##")&amp;"-"&amp;TEXT(ROW()-9-COUNTBLANK($E$8:E9)+1,"##")&amp;"]")</f>
        <v>[TrangChu-1]</v>
      </c>
      <c r="B10" s="54" t="s">
        <v>118</v>
      </c>
      <c r="C10" s="54" t="s">
        <v>119</v>
      </c>
      <c r="D10" s="54" t="s">
        <v>120</v>
      </c>
      <c r="E10" s="54" t="s">
        <v>121</v>
      </c>
      <c r="F10" s="55" t="s">
        <v>4</v>
      </c>
      <c r="G10" s="56">
        <f ca="1">TODAY()</f>
        <v>45672</v>
      </c>
      <c r="H10" s="41" t="s">
        <v>3</v>
      </c>
      <c r="I10" s="57"/>
    </row>
    <row r="11" spans="1:9" s="52" customFormat="1" ht="46.5" x14ac:dyDescent="0.35">
      <c r="A11" s="53" t="str">
        <f>IF(AND(E11=""),"","["&amp;TEXT($B$1,"##")&amp;"-"&amp;TEXT(ROW()-9-COUNTBLANK($E$8:E10)+1,"##")&amp;"]")</f>
        <v>[TrangChu-2]</v>
      </c>
      <c r="B11" s="54" t="s">
        <v>122</v>
      </c>
      <c r="C11" s="54" t="s">
        <v>119</v>
      </c>
      <c r="D11" s="54" t="s">
        <v>123</v>
      </c>
      <c r="E11" s="54" t="s">
        <v>124</v>
      </c>
      <c r="F11" s="55" t="s">
        <v>4</v>
      </c>
      <c r="G11" s="56">
        <f t="shared" ref="G11:G28" ca="1" si="0">TODAY()</f>
        <v>45672</v>
      </c>
      <c r="H11" s="41" t="s">
        <v>3</v>
      </c>
    </row>
    <row r="12" spans="1:9" s="52" customFormat="1" ht="46.5" x14ac:dyDescent="0.35">
      <c r="A12" s="53" t="str">
        <f>IF(AND(E12=""),"","["&amp;TEXT($B$1,"##")&amp;"-"&amp;TEXT(ROW()-9-COUNTBLANK($E$8:E11)+1,"##")&amp;"]")</f>
        <v>[TrangChu-3]</v>
      </c>
      <c r="B12" s="54" t="s">
        <v>125</v>
      </c>
      <c r="C12" s="54" t="s">
        <v>119</v>
      </c>
      <c r="D12" s="54" t="s">
        <v>126</v>
      </c>
      <c r="E12" s="54" t="s">
        <v>127</v>
      </c>
      <c r="F12" s="55" t="s">
        <v>4</v>
      </c>
      <c r="G12" s="56">
        <f t="shared" ca="1" si="0"/>
        <v>45672</v>
      </c>
      <c r="H12" s="41" t="s">
        <v>3</v>
      </c>
    </row>
    <row r="13" spans="1:9" s="52" customFormat="1" ht="46.5" x14ac:dyDescent="0.35">
      <c r="A13" s="53" t="str">
        <f>IF(AND(E13=""),"","["&amp;TEXT($B$1,"##")&amp;"-"&amp;TEXT(ROW()-9-COUNTBLANK($E$8:E12)+1,"##")&amp;"]")</f>
        <v>[TrangChu-4]</v>
      </c>
      <c r="B13" s="54" t="s">
        <v>128</v>
      </c>
      <c r="C13" s="54" t="s">
        <v>119</v>
      </c>
      <c r="D13" s="54" t="s">
        <v>129</v>
      </c>
      <c r="E13" s="54" t="s">
        <v>130</v>
      </c>
      <c r="F13" s="55" t="s">
        <v>4</v>
      </c>
      <c r="G13" s="56">
        <f t="shared" ca="1" si="0"/>
        <v>45672</v>
      </c>
      <c r="H13" s="41" t="s">
        <v>3</v>
      </c>
    </row>
    <row r="14" spans="1:9" s="52" customFormat="1" ht="46.5" x14ac:dyDescent="0.35">
      <c r="A14" s="53" t="str">
        <f>IF(AND(E14=""),"","["&amp;TEXT($B$1,"##")&amp;"-"&amp;TEXT(ROW()-9-COUNTBLANK($E$8:E13)+1,"##")&amp;"]")</f>
        <v>[TrangChu-5]</v>
      </c>
      <c r="B14" s="54" t="s">
        <v>131</v>
      </c>
      <c r="C14" s="54" t="s">
        <v>119</v>
      </c>
      <c r="D14" s="54" t="s">
        <v>132</v>
      </c>
      <c r="E14" s="54" t="s">
        <v>133</v>
      </c>
      <c r="F14" s="55" t="s">
        <v>4</v>
      </c>
      <c r="G14" s="56">
        <f t="shared" ca="1" si="0"/>
        <v>45672</v>
      </c>
      <c r="H14" s="41" t="s">
        <v>3</v>
      </c>
    </row>
    <row r="15" spans="1:9" s="52" customFormat="1" ht="46.5" x14ac:dyDescent="0.35">
      <c r="A15" s="53" t="str">
        <f>IF(AND(E15=""),"","["&amp;TEXT($B$1,"##")&amp;"-"&amp;TEXT(ROW()-9-COUNTBLANK($E$8:E14)+1,"##")&amp;"]")</f>
        <v>[TrangChu-6]</v>
      </c>
      <c r="B15" s="54" t="s">
        <v>134</v>
      </c>
      <c r="C15" s="54" t="s">
        <v>119</v>
      </c>
      <c r="D15" s="54" t="s">
        <v>135</v>
      </c>
      <c r="E15" s="54" t="s">
        <v>136</v>
      </c>
      <c r="F15" s="55" t="s">
        <v>4</v>
      </c>
      <c r="G15" s="56">
        <f t="shared" ca="1" si="0"/>
        <v>45672</v>
      </c>
      <c r="H15" s="41" t="s">
        <v>3</v>
      </c>
    </row>
    <row r="16" spans="1:9" s="52" customFormat="1" ht="46.5" x14ac:dyDescent="0.35">
      <c r="A16" s="58" t="str">
        <f>IF(AND(E16=""),"","["&amp;TEXT($B$1,"##")&amp;"-"&amp;TEXT(ROW()-9-COUNTBLANK($E$8:E15)+1,"##")&amp;"]")</f>
        <v>[TrangChu-7]</v>
      </c>
      <c r="B16" s="59" t="s">
        <v>137</v>
      </c>
      <c r="C16" s="54" t="s">
        <v>119</v>
      </c>
      <c r="D16" s="59" t="s">
        <v>138</v>
      </c>
      <c r="E16" s="59" t="s">
        <v>139</v>
      </c>
      <c r="F16" s="55" t="s">
        <v>4</v>
      </c>
      <c r="G16" s="56">
        <f t="shared" ca="1" si="0"/>
        <v>45672</v>
      </c>
      <c r="H16" s="41" t="s">
        <v>3</v>
      </c>
    </row>
    <row r="17" spans="1:8" s="52" customFormat="1" ht="46.5" x14ac:dyDescent="0.35">
      <c r="A17" s="41" t="str">
        <f>IF(AND(E17=""),"","["&amp;TEXT($B$1,"##")&amp;"-"&amp;TEXT(ROW()-9-COUNTBLANK($E$8:E16)+1,"##")&amp;"]")</f>
        <v>[TrangChu-8]</v>
      </c>
      <c r="B17" s="42" t="s">
        <v>140</v>
      </c>
      <c r="C17" s="54" t="s">
        <v>119</v>
      </c>
      <c r="D17" s="45" t="s">
        <v>141</v>
      </c>
      <c r="E17" s="42" t="s">
        <v>142</v>
      </c>
      <c r="F17" s="61" t="s">
        <v>4</v>
      </c>
      <c r="G17" s="56">
        <f t="shared" ca="1" si="0"/>
        <v>45672</v>
      </c>
      <c r="H17" s="41" t="s">
        <v>3</v>
      </c>
    </row>
    <row r="18" spans="1:8" s="52" customFormat="1" ht="46.5" x14ac:dyDescent="0.35">
      <c r="A18" s="41" t="str">
        <f>IF(AND(E18=""),"","["&amp;TEXT($B$1,"##")&amp;"-"&amp;TEXT(ROW()-9-COUNTBLANK($E$8:E17)+1,"##")&amp;"]")</f>
        <v>[TrangChu-9]</v>
      </c>
      <c r="B18" s="42" t="s">
        <v>143</v>
      </c>
      <c r="C18" s="54" t="s">
        <v>119</v>
      </c>
      <c r="D18" s="45" t="s">
        <v>144</v>
      </c>
      <c r="E18" s="42" t="s">
        <v>145</v>
      </c>
      <c r="F18" s="61" t="s">
        <v>4</v>
      </c>
      <c r="G18" s="56">
        <f t="shared" ca="1" si="0"/>
        <v>45672</v>
      </c>
      <c r="H18" s="41" t="s">
        <v>3</v>
      </c>
    </row>
    <row r="19" spans="1:8" s="52" customFormat="1" ht="46.5" x14ac:dyDescent="0.35">
      <c r="A19" s="41" t="str">
        <f>IF(AND(E19=""),"","["&amp;TEXT($B$1,"##")&amp;"-"&amp;TEXT(ROW()-9-COUNTBLANK($E$8:E18)+1,"##")&amp;"]")</f>
        <v>[TrangChu-10]</v>
      </c>
      <c r="B19" s="42" t="s">
        <v>146</v>
      </c>
      <c r="C19" s="54" t="s">
        <v>119</v>
      </c>
      <c r="D19" s="42" t="s">
        <v>147</v>
      </c>
      <c r="E19" s="42" t="s">
        <v>148</v>
      </c>
      <c r="F19" s="61" t="s">
        <v>4</v>
      </c>
      <c r="G19" s="56">
        <f t="shared" ca="1" si="0"/>
        <v>45672</v>
      </c>
      <c r="H19" s="41" t="s">
        <v>3</v>
      </c>
    </row>
    <row r="20" spans="1:8" s="52" customFormat="1" ht="46.5" x14ac:dyDescent="0.35">
      <c r="A20" s="41" t="str">
        <f>IF(AND(E20=""),"","["&amp;TEXT($B$1,"##")&amp;"-"&amp;TEXT(ROW()-9-COUNTBLANK($E$8:E19)+1,"##")&amp;"]")</f>
        <v>[TrangChu-11]</v>
      </c>
      <c r="B20" s="42" t="s">
        <v>149</v>
      </c>
      <c r="C20" s="54" t="s">
        <v>119</v>
      </c>
      <c r="D20" s="42" t="s">
        <v>150</v>
      </c>
      <c r="E20" s="42" t="s">
        <v>151</v>
      </c>
      <c r="F20" s="61" t="s">
        <v>4</v>
      </c>
      <c r="G20" s="56">
        <f t="shared" ca="1" si="0"/>
        <v>45672</v>
      </c>
      <c r="H20" s="41" t="s">
        <v>3</v>
      </c>
    </row>
    <row r="21" spans="1:8" s="52" customFormat="1" ht="46.5" x14ac:dyDescent="0.35">
      <c r="A21" s="41" t="str">
        <f>IF(AND(E21=""),"","["&amp;TEXT($B$1,"##")&amp;"-"&amp;TEXT(ROW()-9-COUNTBLANK($E$8:E20)+1,"##")&amp;"]")</f>
        <v>[TrangChu-12]</v>
      </c>
      <c r="B21" s="42" t="s">
        <v>152</v>
      </c>
      <c r="C21" s="54" t="s">
        <v>119</v>
      </c>
      <c r="D21" s="45" t="s">
        <v>153</v>
      </c>
      <c r="E21" s="42" t="s">
        <v>154</v>
      </c>
      <c r="F21" s="61" t="s">
        <v>4</v>
      </c>
      <c r="G21" s="56">
        <f t="shared" ca="1" si="0"/>
        <v>45672</v>
      </c>
      <c r="H21" s="41" t="s">
        <v>3</v>
      </c>
    </row>
    <row r="22" spans="1:8" s="52" customFormat="1" ht="62" x14ac:dyDescent="0.35">
      <c r="A22" s="41" t="str">
        <f>IF(AND(E22=""),"","["&amp;TEXT($B$1,"##")&amp;"-"&amp;TEXT(ROW()-9-COUNTBLANK($E$8:E21)+1,"##")&amp;"]")</f>
        <v>[TrangChu-13]</v>
      </c>
      <c r="B22" s="42" t="s">
        <v>272</v>
      </c>
      <c r="C22" s="54" t="s">
        <v>119</v>
      </c>
      <c r="D22" s="45" t="s">
        <v>277</v>
      </c>
      <c r="E22" s="74" t="s">
        <v>117</v>
      </c>
      <c r="F22" s="61" t="s">
        <v>4</v>
      </c>
      <c r="G22" s="56">
        <f t="shared" ca="1" si="0"/>
        <v>45672</v>
      </c>
      <c r="H22" s="41" t="s">
        <v>3</v>
      </c>
    </row>
    <row r="23" spans="1:8" s="52" customFormat="1" ht="93" x14ac:dyDescent="0.35">
      <c r="A23" s="41" t="str">
        <f>IF(AND(E23=""),"","["&amp;TEXT($B$1,"##")&amp;"-"&amp;TEXT(ROW()-9-COUNTBLANK($E$8:E22)+1,"##")&amp;"]")</f>
        <v>[TrangChu-14]</v>
      </c>
      <c r="B23" s="42" t="s">
        <v>159</v>
      </c>
      <c r="C23" s="45" t="s">
        <v>119</v>
      </c>
      <c r="D23" s="42" t="s">
        <v>160</v>
      </c>
      <c r="E23" s="75" t="s">
        <v>161</v>
      </c>
      <c r="F23" s="76" t="s">
        <v>4</v>
      </c>
      <c r="G23" s="77">
        <f t="shared" ca="1" si="0"/>
        <v>45672</v>
      </c>
      <c r="H23" s="41" t="s">
        <v>3</v>
      </c>
    </row>
    <row r="24" spans="1:8" s="52" customFormat="1" ht="62" x14ac:dyDescent="0.35">
      <c r="A24" s="41" t="str">
        <f>IF(AND(E24=""),"","["&amp;TEXT($B$1,"##")&amp;"-"&amp;TEXT(ROW()-9-COUNTBLANK($E$8:E23)+1,"##")&amp;"]")</f>
        <v>[TrangChu-15]</v>
      </c>
      <c r="B24" s="42" t="s">
        <v>162</v>
      </c>
      <c r="C24" s="45" t="s">
        <v>119</v>
      </c>
      <c r="D24" s="42" t="s">
        <v>163</v>
      </c>
      <c r="E24" s="75" t="s">
        <v>164</v>
      </c>
      <c r="F24" s="76" t="s">
        <v>4</v>
      </c>
      <c r="G24" s="77">
        <f t="shared" ca="1" si="0"/>
        <v>45672</v>
      </c>
      <c r="H24" s="41" t="s">
        <v>3</v>
      </c>
    </row>
    <row r="25" spans="1:8" s="52" customFormat="1" ht="62" x14ac:dyDescent="0.35">
      <c r="A25" s="41" t="str">
        <f>IF(AND(E25=""),"","["&amp;TEXT($B$1,"##")&amp;"-"&amp;TEXT(ROW()-9-COUNTBLANK($E$8:E24)+1,"##")&amp;"]")</f>
        <v>[TrangChu-16]</v>
      </c>
      <c r="B25" s="42" t="s">
        <v>156</v>
      </c>
      <c r="C25" s="45" t="s">
        <v>119</v>
      </c>
      <c r="D25" s="45" t="s">
        <v>157</v>
      </c>
      <c r="E25" s="42" t="s">
        <v>158</v>
      </c>
      <c r="F25" s="76" t="s">
        <v>4</v>
      </c>
      <c r="G25" s="77">
        <f t="shared" ca="1" si="0"/>
        <v>45672</v>
      </c>
      <c r="H25" s="41" t="s">
        <v>3</v>
      </c>
    </row>
    <row r="26" spans="1:8" s="52" customFormat="1" ht="46.5" x14ac:dyDescent="0.35">
      <c r="A26" s="41" t="str">
        <f>IF(AND(E26=""),"","["&amp;TEXT($B$1,"##")&amp;"-"&amp;TEXT(ROW()-9-COUNTBLANK($E$8:E25)+1,"##")&amp;"]")</f>
        <v>[TrangChu-17]</v>
      </c>
      <c r="B26" s="42" t="s">
        <v>165</v>
      </c>
      <c r="C26" s="45" t="s">
        <v>119</v>
      </c>
      <c r="D26" s="78" t="s">
        <v>166</v>
      </c>
      <c r="E26" s="79" t="s">
        <v>167</v>
      </c>
      <c r="F26" s="76" t="s">
        <v>4</v>
      </c>
      <c r="G26" s="77">
        <f t="shared" ca="1" si="0"/>
        <v>45672</v>
      </c>
      <c r="H26" s="41" t="s">
        <v>3</v>
      </c>
    </row>
    <row r="27" spans="1:8" s="52" customFormat="1" ht="46.5" x14ac:dyDescent="0.35">
      <c r="A27" s="41" t="str">
        <f>IF(AND(E27=""),"","["&amp;TEXT($B$1,"##")&amp;"-"&amp;TEXT(ROW()-9-COUNTBLANK($E$8:E26)+1,"##")&amp;"]")</f>
        <v>[TrangChu-18]</v>
      </c>
      <c r="B27" s="42" t="s">
        <v>168</v>
      </c>
      <c r="C27" s="45" t="s">
        <v>119</v>
      </c>
      <c r="D27" s="78" t="s">
        <v>169</v>
      </c>
      <c r="E27" s="79" t="s">
        <v>170</v>
      </c>
      <c r="F27" s="76" t="s">
        <v>4</v>
      </c>
      <c r="G27" s="77">
        <f t="shared" ca="1" si="0"/>
        <v>45672</v>
      </c>
      <c r="H27" s="41" t="s">
        <v>3</v>
      </c>
    </row>
    <row r="28" spans="1:8" s="52" customFormat="1" ht="62" x14ac:dyDescent="0.35">
      <c r="A28" s="41" t="str">
        <f>IF(AND(E28=""),"","["&amp;TEXT($B$1,"##")&amp;"-"&amp;TEXT(ROW()-9-COUNTBLANK($E$8:E27)+1,"##")&amp;"]")</f>
        <v>[TrangChu-19]</v>
      </c>
      <c r="B28" s="42" t="s">
        <v>171</v>
      </c>
      <c r="C28" s="45" t="s">
        <v>119</v>
      </c>
      <c r="D28" s="45" t="s">
        <v>172</v>
      </c>
      <c r="E28" s="79" t="s">
        <v>173</v>
      </c>
      <c r="F28" s="76" t="s">
        <v>4</v>
      </c>
      <c r="G28" s="77">
        <f t="shared" ca="1" si="0"/>
        <v>45672</v>
      </c>
      <c r="H28" s="41" t="s">
        <v>3</v>
      </c>
    </row>
  </sheetData>
  <mergeCells count="3">
    <mergeCell ref="B1:E1"/>
    <mergeCell ref="B2:E2"/>
    <mergeCell ref="B3:E3"/>
  </mergeCells>
  <conditionalFormatting sqref="F1:F8 F10:F28">
    <cfRule type="cellIs" dxfId="79" priority="5" operator="equal">
      <formula>"N/A"</formula>
    </cfRule>
    <cfRule type="cellIs" dxfId="78" priority="6" operator="equal">
      <formula>"Fail"</formula>
    </cfRule>
    <cfRule type="cellIs" dxfId="77" priority="7" operator="equal">
      <formula>Fail</formula>
    </cfRule>
    <cfRule type="cellIs" dxfId="76" priority="8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0:F28">
      <formula1>"Pass,Fail,N/A,Untested"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7" zoomScale="130" zoomScaleNormal="130" workbookViewId="0">
      <selection activeCell="D27" sqref="D27"/>
    </sheetView>
  </sheetViews>
  <sheetFormatPr defaultRowHeight="15.5" x14ac:dyDescent="0.35"/>
  <cols>
    <col min="1" max="1" width="5.90625" customWidth="1"/>
    <col min="2" max="2" width="16.6328125" customWidth="1"/>
    <col min="3" max="3" width="18.7265625" customWidth="1"/>
    <col min="4" max="4" width="16.453125" style="100" customWidth="1"/>
    <col min="5" max="5" width="14.90625" customWidth="1"/>
    <col min="6" max="6" width="18.453125" customWidth="1"/>
    <col min="7" max="7" width="26.1796875" customWidth="1"/>
    <col min="8" max="8" width="16.08984375" customWidth="1"/>
  </cols>
  <sheetData>
    <row r="1" spans="1:9" ht="14.5" x14ac:dyDescent="0.35">
      <c r="A1" s="1" t="s">
        <v>0</v>
      </c>
      <c r="B1" s="149" t="s">
        <v>278</v>
      </c>
      <c r="C1" s="145"/>
      <c r="D1" s="145"/>
      <c r="E1" s="150"/>
      <c r="F1" s="2"/>
      <c r="G1" s="3"/>
      <c r="H1" s="3"/>
      <c r="I1" s="4"/>
    </row>
    <row r="2" spans="1:9" ht="37.5" x14ac:dyDescent="0.35">
      <c r="A2" s="5" t="s">
        <v>1</v>
      </c>
      <c r="B2" s="151"/>
      <c r="C2" s="145"/>
      <c r="D2" s="145"/>
      <c r="E2" s="141"/>
      <c r="F2" s="6"/>
      <c r="G2" s="7"/>
      <c r="H2" s="7"/>
      <c r="I2" s="4"/>
    </row>
    <row r="3" spans="1:9" ht="25" x14ac:dyDescent="0.35">
      <c r="A3" s="1" t="s">
        <v>2</v>
      </c>
      <c r="B3" s="152" t="s">
        <v>3</v>
      </c>
      <c r="C3" s="145"/>
      <c r="D3" s="145"/>
      <c r="E3" s="141"/>
      <c r="F3" s="6"/>
      <c r="G3" s="7"/>
      <c r="H3" s="7"/>
      <c r="I3" s="4"/>
    </row>
    <row r="4" spans="1:9" ht="25" x14ac:dyDescent="0.35">
      <c r="A4" s="8" t="s">
        <v>4</v>
      </c>
      <c r="B4" s="9" t="s">
        <v>5</v>
      </c>
      <c r="C4" s="9" t="s">
        <v>6</v>
      </c>
      <c r="D4" s="96" t="s">
        <v>7</v>
      </c>
      <c r="E4" s="9" t="s">
        <v>8</v>
      </c>
      <c r="F4" s="11"/>
      <c r="G4" s="11"/>
      <c r="H4" s="11"/>
      <c r="I4" s="12"/>
    </row>
    <row r="5" spans="1:9" x14ac:dyDescent="0.35">
      <c r="A5" s="13">
        <f>COUNTIF(F:F,"Pass")</f>
        <v>9</v>
      </c>
      <c r="B5" s="14">
        <f>COUNTIF(F:F,"Fail")</f>
        <v>0</v>
      </c>
      <c r="C5" s="14">
        <f>COUNTIF(F:F,"Untested")</f>
        <v>0</v>
      </c>
      <c r="D5" s="97">
        <f>COUNTIF(F:F,"N/A")</f>
        <v>0</v>
      </c>
      <c r="E5" s="14">
        <f>SUM(A5:D5)</f>
        <v>9</v>
      </c>
      <c r="F5" s="11"/>
      <c r="G5" s="11"/>
      <c r="H5" s="11"/>
      <c r="I5" s="12"/>
    </row>
    <row r="6" spans="1:9" x14ac:dyDescent="0.35">
      <c r="A6" s="16" t="s">
        <v>9</v>
      </c>
      <c r="B6" s="17" t="s">
        <v>9</v>
      </c>
      <c r="C6" s="17" t="s">
        <v>9</v>
      </c>
      <c r="D6" s="98" t="s">
        <v>9</v>
      </c>
      <c r="E6" s="17"/>
      <c r="F6" s="11"/>
      <c r="G6" s="11"/>
      <c r="H6" s="11"/>
      <c r="I6" s="12"/>
    </row>
    <row r="7" spans="1:9" ht="16" thickBot="1" x14ac:dyDescent="0.4">
      <c r="A7" s="19"/>
      <c r="B7" s="20"/>
      <c r="C7" s="21"/>
      <c r="D7" s="99"/>
      <c r="E7" s="21"/>
      <c r="F7" s="23"/>
      <c r="G7" s="23"/>
      <c r="H7" s="24"/>
      <c r="I7" s="12"/>
    </row>
    <row r="8" spans="1:9" s="52" customFormat="1" ht="30" x14ac:dyDescent="0.35">
      <c r="A8" s="49" t="s">
        <v>10</v>
      </c>
      <c r="B8" s="49" t="s">
        <v>11</v>
      </c>
      <c r="C8" s="49" t="s">
        <v>12</v>
      </c>
      <c r="D8" s="49" t="s">
        <v>13</v>
      </c>
      <c r="E8" s="49" t="s">
        <v>14</v>
      </c>
      <c r="F8" s="50" t="s">
        <v>15</v>
      </c>
      <c r="G8" s="50" t="s">
        <v>16</v>
      </c>
      <c r="H8" s="50" t="s">
        <v>2</v>
      </c>
      <c r="I8" s="51" t="s">
        <v>17</v>
      </c>
    </row>
    <row r="9" spans="1:9" s="71" customFormat="1" ht="15" x14ac:dyDescent="0.35">
      <c r="A9" s="71" t="s">
        <v>83</v>
      </c>
      <c r="B9" s="72"/>
      <c r="C9" s="72"/>
      <c r="D9" s="72"/>
      <c r="E9" s="72"/>
      <c r="F9" s="72"/>
      <c r="G9" s="72"/>
      <c r="H9" s="72"/>
      <c r="I9" s="72"/>
    </row>
    <row r="10" spans="1:9" s="52" customFormat="1" ht="93" x14ac:dyDescent="0.35">
      <c r="A10" s="53" t="str">
        <f>IF(AND(E10=""),"","["&amp;TEXT($B$1,"##")&amp;"-"&amp;TEXT(ROW()-9-COUNTBLANK($E$8:E9)+1,"##")&amp;"]")</f>
        <v>[XemSP-1]</v>
      </c>
      <c r="B10" s="45" t="s">
        <v>82</v>
      </c>
      <c r="C10" s="54" t="s">
        <v>282</v>
      </c>
      <c r="D10" s="45" t="s">
        <v>81</v>
      </c>
      <c r="E10" s="45" t="s">
        <v>80</v>
      </c>
      <c r="F10" s="55" t="s">
        <v>4</v>
      </c>
      <c r="G10" s="56">
        <f ca="1">TODAY()</f>
        <v>45672</v>
      </c>
      <c r="H10" s="41" t="s">
        <v>3</v>
      </c>
      <c r="I10" s="57"/>
    </row>
    <row r="11" spans="1:9" s="52" customFormat="1" ht="93" x14ac:dyDescent="0.35">
      <c r="A11" s="53" t="str">
        <f>IF(AND(E11=""),"","["&amp;TEXT($B$1,"##")&amp;"-"&amp;TEXT(ROW()-9-COUNTBLANK($E$8:E10)+1,"##")&amp;"]")</f>
        <v>[XemSP-2]</v>
      </c>
      <c r="B11" s="45" t="s">
        <v>279</v>
      </c>
      <c r="C11" s="54" t="s">
        <v>282</v>
      </c>
      <c r="D11" s="45" t="s">
        <v>283</v>
      </c>
      <c r="E11" s="45" t="s">
        <v>74</v>
      </c>
      <c r="F11" s="55" t="s">
        <v>4</v>
      </c>
      <c r="G11" s="56">
        <f t="shared" ref="G11:G18" ca="1" si="0">TODAY()</f>
        <v>45672</v>
      </c>
      <c r="H11" s="41" t="s">
        <v>3</v>
      </c>
    </row>
    <row r="12" spans="1:9" s="52" customFormat="1" ht="93" x14ac:dyDescent="0.35">
      <c r="A12" s="53" t="str">
        <f>IF(AND(E12=""),"","["&amp;TEXT($B$1,"##")&amp;"-"&amp;TEXT(ROW()-9-COUNTBLANK($E$8:E11)+1,"##")&amp;"]")</f>
        <v>[XemSP-3]</v>
      </c>
      <c r="B12" s="45" t="s">
        <v>280</v>
      </c>
      <c r="C12" s="54" t="s">
        <v>282</v>
      </c>
      <c r="D12" s="45" t="s">
        <v>284</v>
      </c>
      <c r="E12" s="45" t="s">
        <v>71</v>
      </c>
      <c r="F12" s="55" t="s">
        <v>4</v>
      </c>
      <c r="G12" s="56">
        <f t="shared" ca="1" si="0"/>
        <v>45672</v>
      </c>
      <c r="H12" s="41" t="s">
        <v>3</v>
      </c>
    </row>
    <row r="13" spans="1:9" s="52" customFormat="1" ht="93" x14ac:dyDescent="0.35">
      <c r="A13" s="53" t="str">
        <f>IF(AND(E13=""),"","["&amp;TEXT($B$1,"##")&amp;"-"&amp;TEXT(ROW()-9-COUNTBLANK($E$8:E12)+1,"##")&amp;"]")</f>
        <v>[XemSP-4]</v>
      </c>
      <c r="B13" s="45" t="s">
        <v>76</v>
      </c>
      <c r="C13" s="54" t="s">
        <v>282</v>
      </c>
      <c r="D13" s="45" t="s">
        <v>75</v>
      </c>
      <c r="E13" s="45" t="s">
        <v>74</v>
      </c>
      <c r="F13" s="55" t="s">
        <v>4</v>
      </c>
      <c r="G13" s="56">
        <f t="shared" ca="1" si="0"/>
        <v>45672</v>
      </c>
      <c r="H13" s="41" t="s">
        <v>3</v>
      </c>
    </row>
    <row r="14" spans="1:9" s="52" customFormat="1" ht="93" x14ac:dyDescent="0.35">
      <c r="A14" s="53" t="str">
        <f>IF(AND(E14=""),"","["&amp;TEXT($B$1,"##")&amp;"-"&amp;TEXT(ROW()-9-COUNTBLANK($E$8:E13)+1,"##")&amp;"]")</f>
        <v>[XemSP-5]</v>
      </c>
      <c r="B14" s="45" t="s">
        <v>73</v>
      </c>
      <c r="C14" s="54" t="s">
        <v>282</v>
      </c>
      <c r="D14" s="45" t="s">
        <v>72</v>
      </c>
      <c r="E14" s="45" t="s">
        <v>71</v>
      </c>
      <c r="F14" s="55" t="s">
        <v>4</v>
      </c>
      <c r="G14" s="56">
        <f t="shared" ca="1" si="0"/>
        <v>45672</v>
      </c>
      <c r="H14" s="41" t="s">
        <v>3</v>
      </c>
    </row>
    <row r="15" spans="1:9" s="52" customFormat="1" ht="93" x14ac:dyDescent="0.35">
      <c r="A15" s="53" t="str">
        <f>IF(AND(E15=""),"","["&amp;TEXT($B$1,"##")&amp;"-"&amp;TEXT(ROW()-9-COUNTBLANK($E$8:E14)+1,"##")&amp;"]")</f>
        <v>[XemSP-6]</v>
      </c>
      <c r="B15" s="45" t="s">
        <v>281</v>
      </c>
      <c r="C15" s="54" t="s">
        <v>282</v>
      </c>
      <c r="D15" s="45" t="s">
        <v>69</v>
      </c>
      <c r="E15" s="45" t="s">
        <v>68</v>
      </c>
      <c r="F15" s="55" t="s">
        <v>4</v>
      </c>
      <c r="G15" s="56">
        <f t="shared" ca="1" si="0"/>
        <v>45672</v>
      </c>
      <c r="H15" s="41" t="s">
        <v>3</v>
      </c>
    </row>
    <row r="16" spans="1:9" s="52" customFormat="1" ht="108.5" x14ac:dyDescent="0.35">
      <c r="A16" s="41" t="str">
        <f>IF(AND(E16=""),"","["&amp;TEXT($B$1,"##")&amp;"-"&amp;TEXT(ROW()-9-COUNTBLANK($E$8:E15)+1,"##")&amp;"]")</f>
        <v>[XemSP-7]</v>
      </c>
      <c r="B16" s="42" t="s">
        <v>64</v>
      </c>
      <c r="C16" s="54" t="s">
        <v>282</v>
      </c>
      <c r="D16" s="43" t="s">
        <v>285</v>
      </c>
      <c r="E16" s="42" t="s">
        <v>62</v>
      </c>
      <c r="F16" s="61" t="s">
        <v>4</v>
      </c>
      <c r="G16" s="56">
        <f t="shared" ca="1" si="0"/>
        <v>45672</v>
      </c>
      <c r="H16" s="41" t="s">
        <v>3</v>
      </c>
    </row>
    <row r="17" spans="1:8" s="52" customFormat="1" ht="93" x14ac:dyDescent="0.35">
      <c r="A17" s="41" t="str">
        <f>IF(AND(E17=""),"","["&amp;TEXT($B$1,"##")&amp;"-"&amp;TEXT(ROW()-9-COUNTBLANK($E$8:E16)+1,"##")&amp;"]")</f>
        <v>[XemSP-8]</v>
      </c>
      <c r="B17" s="42" t="s">
        <v>55</v>
      </c>
      <c r="C17" s="54" t="s">
        <v>282</v>
      </c>
      <c r="D17" s="42" t="s">
        <v>54</v>
      </c>
      <c r="E17" s="42" t="s">
        <v>53</v>
      </c>
      <c r="F17" s="61" t="s">
        <v>4</v>
      </c>
      <c r="G17" s="56">
        <f t="shared" ca="1" si="0"/>
        <v>45672</v>
      </c>
      <c r="H17" s="41" t="s">
        <v>3</v>
      </c>
    </row>
    <row r="18" spans="1:8" s="52" customFormat="1" ht="93" x14ac:dyDescent="0.35">
      <c r="A18" s="41" t="str">
        <f>IF(AND(E18=""),"","["&amp;TEXT($B$1,"##")&amp;"-"&amp;TEXT(ROW()-9-COUNTBLANK($E$8:E17)+1,"##")&amp;"]")</f>
        <v>[XemSP-9]</v>
      </c>
      <c r="B18" s="42" t="s">
        <v>286</v>
      </c>
      <c r="C18" s="54" t="s">
        <v>282</v>
      </c>
      <c r="D18" s="42" t="s">
        <v>181</v>
      </c>
      <c r="E18" s="75" t="s">
        <v>287</v>
      </c>
      <c r="F18" s="76" t="s">
        <v>4</v>
      </c>
      <c r="G18" s="77">
        <f t="shared" ca="1" si="0"/>
        <v>45672</v>
      </c>
      <c r="H18" s="41" t="s">
        <v>3</v>
      </c>
    </row>
    <row r="19" spans="1:8" s="52" customFormat="1" x14ac:dyDescent="0.35">
      <c r="A19" s="41"/>
      <c r="B19" s="42"/>
      <c r="C19" s="54"/>
      <c r="D19" s="42"/>
      <c r="E19" s="75"/>
      <c r="F19" s="76"/>
      <c r="G19" s="77"/>
      <c r="H19" s="41"/>
    </row>
    <row r="20" spans="1:8" x14ac:dyDescent="0.35">
      <c r="A20" s="41"/>
      <c r="B20" s="42"/>
      <c r="C20" s="45"/>
      <c r="D20" s="45"/>
      <c r="E20" s="79"/>
      <c r="F20" s="76"/>
      <c r="G20" s="77"/>
      <c r="H20" s="41"/>
    </row>
    <row r="21" spans="1:8" x14ac:dyDescent="0.35">
      <c r="A21" s="41"/>
      <c r="B21" s="42"/>
      <c r="C21" s="45"/>
      <c r="D21" s="45"/>
      <c r="E21" s="79"/>
      <c r="F21" s="76"/>
      <c r="G21" s="77"/>
      <c r="H21" s="41"/>
    </row>
    <row r="22" spans="1:8" x14ac:dyDescent="0.35">
      <c r="A22" s="41"/>
      <c r="B22" s="42"/>
      <c r="C22" s="45"/>
      <c r="D22" s="78"/>
      <c r="E22" s="79"/>
      <c r="F22" s="76"/>
      <c r="G22" s="77"/>
      <c r="H22" s="41"/>
    </row>
    <row r="23" spans="1:8" x14ac:dyDescent="0.35">
      <c r="A23" s="41"/>
      <c r="B23" s="42"/>
      <c r="C23" s="45"/>
      <c r="D23" s="45"/>
      <c r="E23" s="79"/>
      <c r="F23" s="76"/>
      <c r="G23" s="77"/>
      <c r="H23" s="41"/>
    </row>
    <row r="24" spans="1:8" s="52" customFormat="1" x14ac:dyDescent="0.35">
      <c r="A24" s="41"/>
      <c r="B24" s="42"/>
      <c r="C24" s="54"/>
      <c r="D24" s="45"/>
      <c r="E24" s="42"/>
      <c r="F24" s="76"/>
      <c r="G24" s="77"/>
      <c r="H24" s="41"/>
    </row>
    <row r="25" spans="1:8" s="52" customFormat="1" x14ac:dyDescent="0.35">
      <c r="A25" s="93"/>
      <c r="B25" s="94"/>
      <c r="C25" s="59"/>
      <c r="D25" s="85"/>
      <c r="E25" s="95"/>
      <c r="F25" s="76"/>
      <c r="G25" s="77"/>
      <c r="H25" s="41"/>
    </row>
    <row r="26" spans="1:8" s="52" customFormat="1" x14ac:dyDescent="0.35">
      <c r="A26" s="41"/>
      <c r="B26" s="42"/>
      <c r="C26" s="45"/>
      <c r="D26" s="45"/>
      <c r="E26" s="79"/>
      <c r="F26" s="76"/>
      <c r="G26" s="77"/>
      <c r="H26" s="41"/>
    </row>
    <row r="27" spans="1:8" s="52" customFormat="1" x14ac:dyDescent="0.35">
      <c r="A27" s="41"/>
      <c r="B27" s="42"/>
      <c r="C27" s="45"/>
      <c r="D27" s="45"/>
      <c r="E27" s="79"/>
      <c r="F27" s="76"/>
      <c r="G27" s="77"/>
      <c r="H27" s="41"/>
    </row>
    <row r="28" spans="1:8" x14ac:dyDescent="0.35">
      <c r="A28" s="41"/>
      <c r="B28" s="42"/>
      <c r="C28" s="45"/>
      <c r="D28" s="45"/>
      <c r="E28" s="79"/>
      <c r="F28" s="76"/>
      <c r="G28" s="77"/>
      <c r="H28" s="41"/>
    </row>
    <row r="29" spans="1:8" x14ac:dyDescent="0.35">
      <c r="A29" s="41"/>
      <c r="B29" s="42"/>
      <c r="C29" s="45"/>
      <c r="D29" s="45"/>
      <c r="E29" s="79"/>
      <c r="F29" s="76"/>
      <c r="G29" s="77"/>
      <c r="H29" s="41"/>
    </row>
    <row r="30" spans="1:8" x14ac:dyDescent="0.35">
      <c r="A30" s="41"/>
      <c r="B30" s="42"/>
      <c r="C30" s="45"/>
      <c r="D30" s="45"/>
      <c r="E30" s="79"/>
      <c r="F30" s="76"/>
      <c r="G30" s="77"/>
      <c r="H30" s="41"/>
    </row>
  </sheetData>
  <mergeCells count="3">
    <mergeCell ref="B1:E1"/>
    <mergeCell ref="B2:E2"/>
    <mergeCell ref="B3:E3"/>
  </mergeCells>
  <conditionalFormatting sqref="F1:F8 F10:F30">
    <cfRule type="cellIs" dxfId="75" priority="1" operator="equal">
      <formula>"N/A"</formula>
    </cfRule>
    <cfRule type="cellIs" dxfId="74" priority="2" operator="equal">
      <formula>"Fail"</formula>
    </cfRule>
    <cfRule type="cellIs" dxfId="73" priority="3" operator="equal">
      <formula>Fail</formula>
    </cfRule>
    <cfRule type="cellIs" dxfId="72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0:F19 F20:F21 F22:F30">
      <formula1>"Pass,Fail,N/A,Untested"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6" zoomScale="130" zoomScaleNormal="130" zoomScaleSheetLayoutView="50" workbookViewId="0">
      <selection activeCell="A18" sqref="A18:XFD38"/>
    </sheetView>
  </sheetViews>
  <sheetFormatPr defaultRowHeight="14.5" x14ac:dyDescent="0.35"/>
  <cols>
    <col min="1" max="1" width="5.6328125" customWidth="1"/>
    <col min="2" max="3" width="14.453125" customWidth="1"/>
    <col min="4" max="4" width="17.81640625" customWidth="1"/>
    <col min="5" max="5" width="20.4531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149" t="s">
        <v>23</v>
      </c>
      <c r="C1" s="145"/>
      <c r="D1" s="145"/>
      <c r="E1" s="150"/>
      <c r="F1" s="2"/>
      <c r="G1" s="3"/>
      <c r="H1" s="3"/>
      <c r="I1" s="4"/>
    </row>
    <row r="2" spans="1:9" x14ac:dyDescent="0.35">
      <c r="A2" s="5" t="s">
        <v>1</v>
      </c>
      <c r="B2" s="151"/>
      <c r="C2" s="145"/>
      <c r="D2" s="145"/>
      <c r="E2" s="141"/>
      <c r="F2" s="6"/>
      <c r="G2" s="7"/>
      <c r="H2" s="7"/>
      <c r="I2" s="4"/>
    </row>
    <row r="3" spans="1:9" ht="25" x14ac:dyDescent="0.35">
      <c r="A3" s="1" t="s">
        <v>2</v>
      </c>
      <c r="B3" s="152" t="s">
        <v>3</v>
      </c>
      <c r="C3" s="145"/>
      <c r="D3" s="145"/>
      <c r="E3" s="141"/>
      <c r="F3" s="6"/>
      <c r="G3" s="7"/>
      <c r="H3" s="7"/>
      <c r="I3" s="4"/>
    </row>
    <row r="4" spans="1:9" x14ac:dyDescent="0.35">
      <c r="A4" s="8" t="s">
        <v>4</v>
      </c>
      <c r="B4" s="9" t="s">
        <v>5</v>
      </c>
      <c r="C4" s="9" t="s">
        <v>6</v>
      </c>
      <c r="D4" s="10" t="s">
        <v>7</v>
      </c>
      <c r="E4" s="9" t="s">
        <v>8</v>
      </c>
      <c r="F4" s="11"/>
      <c r="G4" s="11"/>
      <c r="H4" s="11"/>
      <c r="I4" s="12"/>
    </row>
    <row r="5" spans="1:9" x14ac:dyDescent="0.35">
      <c r="A5" s="13">
        <f>COUNTIF(F:F,"Pass")</f>
        <v>8</v>
      </c>
      <c r="B5" s="14">
        <f>COUNTIF(F:F,"Fail")</f>
        <v>0</v>
      </c>
      <c r="C5" s="14">
        <f>COUNTIF(F:F,"Untested")</f>
        <v>0</v>
      </c>
      <c r="D5" s="15">
        <f>COUNTIF(F:F,"N/A")</f>
        <v>0</v>
      </c>
      <c r="E5" s="14">
        <f>SUM(A5:D5)</f>
        <v>8</v>
      </c>
      <c r="F5" s="11"/>
      <c r="G5" s="11"/>
      <c r="H5" s="11"/>
      <c r="I5" s="12"/>
    </row>
    <row r="6" spans="1:9" x14ac:dyDescent="0.35">
      <c r="A6" s="16" t="s">
        <v>9</v>
      </c>
      <c r="B6" s="17" t="s">
        <v>9</v>
      </c>
      <c r="C6" s="17" t="s">
        <v>9</v>
      </c>
      <c r="D6" s="18" t="s">
        <v>9</v>
      </c>
      <c r="E6" s="17"/>
      <c r="F6" s="11"/>
      <c r="G6" s="11"/>
      <c r="H6" s="11"/>
      <c r="I6" s="12"/>
    </row>
    <row r="7" spans="1:9" x14ac:dyDescent="0.35">
      <c r="A7" s="66"/>
      <c r="B7" s="67"/>
      <c r="C7" s="68"/>
      <c r="D7" s="69"/>
      <c r="E7" s="68"/>
      <c r="F7" s="23"/>
      <c r="G7" s="23"/>
      <c r="H7" s="24"/>
      <c r="I7" s="12"/>
    </row>
    <row r="8" spans="1:9" s="64" customFormat="1" ht="15.5" x14ac:dyDescent="0.35">
      <c r="A8" s="70" t="s">
        <v>10</v>
      </c>
      <c r="B8" s="70" t="s">
        <v>11</v>
      </c>
      <c r="C8" s="70" t="s">
        <v>12</v>
      </c>
      <c r="D8" s="70" t="s">
        <v>13</v>
      </c>
      <c r="E8" s="70" t="s">
        <v>14</v>
      </c>
      <c r="F8" s="80" t="s">
        <v>15</v>
      </c>
      <c r="G8" s="80" t="s">
        <v>16</v>
      </c>
      <c r="H8" s="80" t="s">
        <v>2</v>
      </c>
      <c r="I8" s="81" t="s">
        <v>17</v>
      </c>
    </row>
    <row r="9" spans="1:9" s="73" customFormat="1" ht="14.5" customHeight="1" x14ac:dyDescent="0.35">
      <c r="A9" s="73" t="s">
        <v>24</v>
      </c>
    </row>
    <row r="10" spans="1:9" s="64" customFormat="1" ht="248" x14ac:dyDescent="0.35">
      <c r="A10" s="41" t="str">
        <f>IF(AND(E10=""),"","["&amp;TEXT($B$1,"##")&amp;"-"&amp;TEXT(ROW()-9-COUNTBLANK($E$8:E9)+1,"##")&amp;"]")</f>
        <v>[TimKiem-1]</v>
      </c>
      <c r="B10" s="45" t="s">
        <v>25</v>
      </c>
      <c r="C10" s="45" t="s">
        <v>119</v>
      </c>
      <c r="D10" s="45" t="s">
        <v>26</v>
      </c>
      <c r="E10" s="45" t="s">
        <v>27</v>
      </c>
      <c r="F10" s="76" t="s">
        <v>4</v>
      </c>
      <c r="G10" s="82">
        <f ca="1">TODAY()</f>
        <v>45672</v>
      </c>
      <c r="H10" s="41" t="s">
        <v>3</v>
      </c>
    </row>
    <row r="11" spans="1:9" s="64" customFormat="1" ht="62" x14ac:dyDescent="0.35">
      <c r="A11" s="41" t="str">
        <f>IF(AND(E11=""),"","["&amp;TEXT($B$1,"##")&amp;"-"&amp;TEXT(ROW()-9-COUNTBLANK($E$8:E10)+1,"##")&amp;"]")</f>
        <v>[TimKiem-2]</v>
      </c>
      <c r="B11" s="45" t="s">
        <v>28</v>
      </c>
      <c r="C11" s="45" t="s">
        <v>119</v>
      </c>
      <c r="D11" s="45" t="s">
        <v>31</v>
      </c>
      <c r="E11" s="45" t="s">
        <v>34</v>
      </c>
      <c r="F11" s="76" t="s">
        <v>4</v>
      </c>
      <c r="G11" s="82">
        <f t="shared" ref="G11:G17" ca="1" si="0">TODAY()</f>
        <v>45672</v>
      </c>
      <c r="H11" s="41" t="s">
        <v>3</v>
      </c>
    </row>
    <row r="12" spans="1:9" s="64" customFormat="1" ht="58" customHeight="1" x14ac:dyDescent="0.35">
      <c r="A12" s="41" t="str">
        <f>IF(AND(E12=""),"","["&amp;TEXT($B$1,"##")&amp;"-"&amp;TEXT(ROW()-9-COUNTBLANK($E$8:E11)+1,"##")&amp;"]")</f>
        <v>[TimKiem-3]</v>
      </c>
      <c r="B12" s="45" t="s">
        <v>29</v>
      </c>
      <c r="C12" s="45" t="s">
        <v>119</v>
      </c>
      <c r="D12" s="45" t="s">
        <v>32</v>
      </c>
      <c r="E12" s="45" t="s">
        <v>35</v>
      </c>
      <c r="F12" s="76" t="s">
        <v>4</v>
      </c>
      <c r="G12" s="82">
        <f t="shared" ca="1" si="0"/>
        <v>45672</v>
      </c>
      <c r="H12" s="41" t="s">
        <v>3</v>
      </c>
    </row>
    <row r="13" spans="1:9" s="64" customFormat="1" ht="93" x14ac:dyDescent="0.35">
      <c r="A13" s="41" t="str">
        <f>IF(AND(E13=""),"","["&amp;TEXT($B$1,"##")&amp;"-"&amp;TEXT(ROW()-9-COUNTBLANK($E$8:E11)+1,"##")&amp;"]")</f>
        <v>[TimKiem-4]</v>
      </c>
      <c r="B13" s="45" t="s">
        <v>30</v>
      </c>
      <c r="C13" s="45" t="s">
        <v>119</v>
      </c>
      <c r="D13" s="45" t="s">
        <v>33</v>
      </c>
      <c r="E13" s="45" t="s">
        <v>36</v>
      </c>
      <c r="F13" s="76" t="s">
        <v>4</v>
      </c>
      <c r="G13" s="82">
        <f t="shared" ca="1" si="0"/>
        <v>45672</v>
      </c>
      <c r="H13" s="41" t="s">
        <v>3</v>
      </c>
    </row>
    <row r="14" spans="1:9" s="64" customFormat="1" ht="124" x14ac:dyDescent="0.35">
      <c r="A14" s="41" t="str">
        <f>IF(AND(E14=""),"","["&amp;TEXT($B$1,"##")&amp;"-"&amp;TEXT(ROW()-9-COUNTBLANK($E$8:E12)+1,"##")&amp;"]")</f>
        <v>[TimKiem-5]</v>
      </c>
      <c r="B14" s="45" t="s">
        <v>37</v>
      </c>
      <c r="C14" s="45" t="s">
        <v>119</v>
      </c>
      <c r="D14" s="45" t="s">
        <v>38</v>
      </c>
      <c r="E14" s="45" t="s">
        <v>39</v>
      </c>
      <c r="F14" s="76" t="s">
        <v>4</v>
      </c>
      <c r="G14" s="82">
        <f t="shared" ca="1" si="0"/>
        <v>45672</v>
      </c>
      <c r="H14" s="41" t="s">
        <v>3</v>
      </c>
    </row>
    <row r="15" spans="1:9" s="64" customFormat="1" ht="62" x14ac:dyDescent="0.35">
      <c r="A15" s="41" t="str">
        <f>IF(AND(E15=""),"","["&amp;TEXT($B$1,"##")&amp;"-"&amp;TEXT(ROW()-9-COUNTBLANK($E$8:E13)+1,"##")&amp;"]")</f>
        <v>[TimKiem-6]</v>
      </c>
      <c r="B15" s="45" t="s">
        <v>40</v>
      </c>
      <c r="C15" s="45" t="s">
        <v>119</v>
      </c>
      <c r="D15" s="45" t="s">
        <v>43</v>
      </c>
      <c r="E15" s="45" t="s">
        <v>44</v>
      </c>
      <c r="F15" s="76" t="s">
        <v>4</v>
      </c>
      <c r="G15" s="82">
        <f t="shared" ca="1" si="0"/>
        <v>45672</v>
      </c>
      <c r="H15" s="41" t="s">
        <v>3</v>
      </c>
    </row>
    <row r="16" spans="1:9" s="64" customFormat="1" ht="62" x14ac:dyDescent="0.35">
      <c r="A16" s="41" t="str">
        <f>IF(AND(E16=""),"","["&amp;TEXT($B$1,"##")&amp;"-"&amp;TEXT(ROW()-9-COUNTBLANK($E$8:E13)+1,"##")&amp;"]")</f>
        <v>[TimKiem-7]</v>
      </c>
      <c r="B16" s="45" t="s">
        <v>41</v>
      </c>
      <c r="C16" s="45" t="s">
        <v>119</v>
      </c>
      <c r="D16" s="60" t="s">
        <v>47</v>
      </c>
      <c r="E16" s="45" t="s">
        <v>45</v>
      </c>
      <c r="F16" s="76" t="s">
        <v>4</v>
      </c>
      <c r="G16" s="82">
        <f t="shared" ca="1" si="0"/>
        <v>45672</v>
      </c>
      <c r="H16" s="41" t="s">
        <v>3</v>
      </c>
    </row>
    <row r="17" spans="1:8" s="64" customFormat="1" ht="108.5" x14ac:dyDescent="0.35">
      <c r="A17" s="41" t="str">
        <f>IF(AND(E17=""),"","["&amp;TEXT($B$1,"##")&amp;"-"&amp;TEXT(ROW()-9-COUNTBLANK($E$8:E16)+1,"##")&amp;"]")</f>
        <v>[TimKiem-8]</v>
      </c>
      <c r="B17" s="45" t="s">
        <v>42</v>
      </c>
      <c r="C17" s="45" t="s">
        <v>119</v>
      </c>
      <c r="D17" s="45" t="s">
        <v>42</v>
      </c>
      <c r="E17" s="45" t="s">
        <v>46</v>
      </c>
      <c r="F17" s="76" t="s">
        <v>4</v>
      </c>
      <c r="G17" s="82">
        <f t="shared" ca="1" si="0"/>
        <v>45672</v>
      </c>
      <c r="H17" s="41" t="s">
        <v>3</v>
      </c>
    </row>
    <row r="18" spans="1:8" s="159" customFormat="1" ht="14.5" customHeight="1" x14ac:dyDescent="0.35">
      <c r="A18" s="157"/>
      <c r="B18" s="158"/>
      <c r="C18" s="158"/>
      <c r="D18" s="158"/>
      <c r="E18" s="158"/>
      <c r="F18" s="158"/>
      <c r="G18" s="158"/>
      <c r="H18" s="158"/>
    </row>
    <row r="19" spans="1:8" s="64" customFormat="1" ht="15.5" x14ac:dyDescent="0.35">
      <c r="A19" s="41"/>
      <c r="B19" s="45"/>
      <c r="C19" s="45"/>
      <c r="D19" s="45"/>
      <c r="E19" s="42"/>
      <c r="F19" s="76"/>
      <c r="G19" s="82"/>
      <c r="H19" s="41"/>
    </row>
    <row r="20" spans="1:8" s="64" customFormat="1" ht="15.5" x14ac:dyDescent="0.35">
      <c r="A20" s="41"/>
      <c r="B20" s="42"/>
      <c r="C20" s="45"/>
      <c r="D20" s="60"/>
      <c r="E20" s="42"/>
      <c r="F20" s="76"/>
      <c r="G20" s="82"/>
      <c r="H20" s="41"/>
    </row>
    <row r="21" spans="1:8" s="64" customFormat="1" ht="15.5" x14ac:dyDescent="0.35">
      <c r="A21" s="41"/>
      <c r="B21" s="42"/>
      <c r="C21" s="45"/>
      <c r="D21" s="60"/>
      <c r="E21" s="42"/>
      <c r="F21" s="76"/>
      <c r="G21" s="82"/>
      <c r="H21" s="41"/>
    </row>
    <row r="22" spans="1:8" s="64" customFormat="1" ht="15.5" x14ac:dyDescent="0.35">
      <c r="A22" s="41"/>
      <c r="B22" s="42"/>
      <c r="C22" s="45"/>
      <c r="D22" s="60"/>
      <c r="E22" s="42"/>
      <c r="F22" s="76"/>
      <c r="G22" s="82"/>
      <c r="H22" s="41"/>
    </row>
    <row r="23" spans="1:8" s="64" customFormat="1" ht="15.5" x14ac:dyDescent="0.35">
      <c r="A23" s="41"/>
      <c r="B23" s="42"/>
      <c r="C23" s="45"/>
      <c r="D23" s="60"/>
      <c r="E23" s="42"/>
      <c r="F23" s="76"/>
      <c r="G23" s="82"/>
      <c r="H23" s="41"/>
    </row>
    <row r="24" spans="1:8" s="64" customFormat="1" ht="15.5" x14ac:dyDescent="0.35">
      <c r="A24" s="41"/>
      <c r="B24" s="42"/>
      <c r="C24" s="45"/>
      <c r="D24" s="60"/>
      <c r="E24" s="42"/>
      <c r="F24" s="76"/>
      <c r="G24" s="82"/>
      <c r="H24" s="41"/>
    </row>
    <row r="25" spans="1:8" s="159" customFormat="1" ht="14.5" customHeight="1" x14ac:dyDescent="0.35">
      <c r="A25" s="157"/>
      <c r="B25" s="158"/>
      <c r="C25" s="158"/>
      <c r="D25" s="158"/>
      <c r="E25" s="158"/>
      <c r="F25" s="158"/>
      <c r="G25" s="158"/>
      <c r="H25" s="158"/>
    </row>
    <row r="26" spans="1:8" s="64" customFormat="1" ht="15.5" x14ac:dyDescent="0.35">
      <c r="A26" s="41"/>
      <c r="B26" s="45"/>
      <c r="C26" s="45"/>
      <c r="D26" s="45"/>
      <c r="E26" s="45"/>
      <c r="F26" s="76"/>
      <c r="G26" s="82"/>
      <c r="H26" s="41"/>
    </row>
    <row r="27" spans="1:8" s="64" customFormat="1" ht="15.5" x14ac:dyDescent="0.35">
      <c r="A27" s="41"/>
      <c r="B27" s="42"/>
      <c r="C27" s="45"/>
      <c r="D27" s="45"/>
      <c r="E27" s="45"/>
      <c r="F27" s="76"/>
      <c r="G27" s="82"/>
      <c r="H27" s="41"/>
    </row>
    <row r="28" spans="1:8" s="64" customFormat="1" ht="15.5" x14ac:dyDescent="0.35">
      <c r="A28" s="41"/>
      <c r="B28" s="42"/>
      <c r="C28" s="45"/>
      <c r="D28" s="45"/>
      <c r="E28" s="45"/>
      <c r="F28" s="76"/>
      <c r="G28" s="82"/>
      <c r="H28" s="41"/>
    </row>
    <row r="29" spans="1:8" s="64" customFormat="1" ht="15.5" x14ac:dyDescent="0.35">
      <c r="A29" s="41"/>
      <c r="B29" s="42"/>
      <c r="C29" s="45"/>
      <c r="D29" s="45"/>
      <c r="E29" s="45"/>
      <c r="F29" s="76"/>
      <c r="G29" s="82"/>
      <c r="H29" s="41"/>
    </row>
    <row r="30" spans="1:8" s="64" customFormat="1" ht="15.5" x14ac:dyDescent="0.35">
      <c r="A30" s="41"/>
      <c r="B30" s="42"/>
      <c r="C30" s="45"/>
      <c r="D30" s="45"/>
      <c r="E30" s="45"/>
      <c r="F30" s="76"/>
      <c r="G30" s="82"/>
      <c r="H30" s="41"/>
    </row>
    <row r="31" spans="1:8" s="64" customFormat="1" ht="15.5" x14ac:dyDescent="0.35">
      <c r="A31" s="41"/>
      <c r="B31" s="42"/>
      <c r="C31" s="45"/>
      <c r="D31" s="60"/>
      <c r="E31" s="42"/>
      <c r="F31" s="76"/>
      <c r="G31" s="82"/>
      <c r="H31" s="41"/>
    </row>
    <row r="32" spans="1:8" s="64" customFormat="1" ht="15.5" x14ac:dyDescent="0.35">
      <c r="A32" s="41"/>
      <c r="B32" s="42"/>
      <c r="C32" s="45"/>
      <c r="D32" s="60"/>
      <c r="E32" s="42"/>
      <c r="F32" s="76"/>
      <c r="G32" s="82"/>
      <c r="H32" s="41"/>
    </row>
    <row r="33" spans="1:8" s="64" customFormat="1" ht="15.5" x14ac:dyDescent="0.35">
      <c r="A33" s="41"/>
      <c r="B33" s="42"/>
      <c r="C33" s="45"/>
      <c r="D33" s="60"/>
      <c r="E33" s="42"/>
      <c r="F33" s="76"/>
      <c r="G33" s="82"/>
      <c r="H33" s="41"/>
    </row>
    <row r="34" spans="1:8" s="64" customFormat="1" ht="15.5" x14ac:dyDescent="0.35">
      <c r="A34" s="41"/>
      <c r="B34" s="42"/>
      <c r="C34" s="45"/>
      <c r="D34" s="60"/>
      <c r="E34" s="42"/>
      <c r="F34" s="76"/>
      <c r="G34" s="82"/>
      <c r="H34" s="41"/>
    </row>
    <row r="35" spans="1:8" s="64" customFormat="1" ht="15.5" x14ac:dyDescent="0.35">
      <c r="A35" s="41"/>
      <c r="B35" s="42"/>
      <c r="C35" s="45"/>
      <c r="D35" s="60"/>
      <c r="E35" s="42"/>
      <c r="F35" s="76"/>
      <c r="G35" s="82"/>
      <c r="H35" s="41"/>
    </row>
    <row r="36" spans="1:8" s="64" customFormat="1" ht="15.5" x14ac:dyDescent="0.35">
      <c r="A36" s="41"/>
      <c r="B36" s="42"/>
      <c r="C36" s="45"/>
      <c r="D36" s="60"/>
      <c r="E36" s="42"/>
      <c r="F36" s="76"/>
      <c r="G36" s="82"/>
      <c r="H36" s="41"/>
    </row>
  </sheetData>
  <mergeCells count="5">
    <mergeCell ref="A25:XFD25"/>
    <mergeCell ref="B1:E1"/>
    <mergeCell ref="B2:E2"/>
    <mergeCell ref="B3:E3"/>
    <mergeCell ref="A18:XFD18"/>
  </mergeCells>
  <conditionalFormatting sqref="F1:F8 F10:F17">
    <cfRule type="cellIs" dxfId="71" priority="17" operator="equal">
      <formula>"N/A"</formula>
    </cfRule>
    <cfRule type="cellIs" dxfId="70" priority="18" operator="equal">
      <formula>"Fail"</formula>
    </cfRule>
    <cfRule type="cellIs" dxfId="69" priority="19" operator="equal">
      <formula>Fail</formula>
    </cfRule>
    <cfRule type="cellIs" dxfId="68" priority="20" operator="equal">
      <formula>"Pass"</formula>
    </cfRule>
  </conditionalFormatting>
  <conditionalFormatting sqref="F19:F22">
    <cfRule type="cellIs" dxfId="67" priority="13" operator="equal">
      <formula>"N/A"</formula>
    </cfRule>
    <cfRule type="cellIs" dxfId="66" priority="14" operator="equal">
      <formula>"Fail"</formula>
    </cfRule>
    <cfRule type="cellIs" dxfId="65" priority="15" operator="equal">
      <formula>Fail</formula>
    </cfRule>
    <cfRule type="cellIs" dxfId="64" priority="16" operator="equal">
      <formula>"Pass"</formula>
    </cfRule>
  </conditionalFormatting>
  <conditionalFormatting sqref="F23">
    <cfRule type="cellIs" dxfId="63" priority="9" operator="equal">
      <formula>"N/A"</formula>
    </cfRule>
    <cfRule type="cellIs" dxfId="62" priority="10" operator="equal">
      <formula>"Fail"</formula>
    </cfRule>
    <cfRule type="cellIs" dxfId="61" priority="11" operator="equal">
      <formula>Fail</formula>
    </cfRule>
    <cfRule type="cellIs" dxfId="60" priority="12" operator="equal">
      <formula>"Pass"</formula>
    </cfRule>
  </conditionalFormatting>
  <conditionalFormatting sqref="F24">
    <cfRule type="cellIs" dxfId="59" priority="5" operator="equal">
      <formula>"N/A"</formula>
    </cfRule>
    <cfRule type="cellIs" dxfId="58" priority="6" operator="equal">
      <formula>"Fail"</formula>
    </cfRule>
    <cfRule type="cellIs" dxfId="57" priority="7" operator="equal">
      <formula>Fail</formula>
    </cfRule>
    <cfRule type="cellIs" dxfId="56" priority="8" operator="equal">
      <formula>"Pass"</formula>
    </cfRule>
  </conditionalFormatting>
  <conditionalFormatting sqref="F26:F36">
    <cfRule type="cellIs" dxfId="55" priority="1" operator="equal">
      <formula>"N/A"</formula>
    </cfRule>
    <cfRule type="cellIs" dxfId="54" priority="2" operator="equal">
      <formula>"Fail"</formula>
    </cfRule>
    <cfRule type="cellIs" dxfId="53" priority="3" operator="equal">
      <formula>Fail</formula>
    </cfRule>
    <cfRule type="cellIs" dxfId="52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0:F17 F19:F24 F26:F36">
      <formula1>"Pass,Fail,N/A,Untested"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12" zoomScale="130" zoomScaleNormal="130" workbookViewId="0">
      <selection activeCell="A14" sqref="A14:XFD23"/>
    </sheetView>
  </sheetViews>
  <sheetFormatPr defaultRowHeight="14.5" x14ac:dyDescent="0.35"/>
  <cols>
    <col min="1" max="1" width="10" customWidth="1"/>
    <col min="2" max="2" width="13.36328125" customWidth="1"/>
    <col min="3" max="3" width="16.1796875" customWidth="1"/>
    <col min="4" max="4" width="16.36328125" customWidth="1"/>
    <col min="5" max="5" width="17.269531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149" t="s">
        <v>48</v>
      </c>
      <c r="C1" s="145"/>
      <c r="D1" s="145"/>
      <c r="E1" s="150"/>
      <c r="F1" s="2"/>
      <c r="G1" s="3"/>
      <c r="H1" s="3"/>
      <c r="I1" s="4"/>
    </row>
    <row r="2" spans="1:9" x14ac:dyDescent="0.35">
      <c r="A2" s="5" t="s">
        <v>1</v>
      </c>
      <c r="B2" s="151"/>
      <c r="C2" s="145"/>
      <c r="D2" s="145"/>
      <c r="E2" s="141"/>
      <c r="F2" s="6"/>
      <c r="G2" s="7"/>
      <c r="H2" s="7"/>
      <c r="I2" s="4"/>
    </row>
    <row r="3" spans="1:9" x14ac:dyDescent="0.35">
      <c r="A3" s="1" t="s">
        <v>2</v>
      </c>
      <c r="B3" s="152" t="s">
        <v>3</v>
      </c>
      <c r="C3" s="145"/>
      <c r="D3" s="145"/>
      <c r="E3" s="141"/>
      <c r="F3" s="6"/>
      <c r="G3" s="7"/>
      <c r="H3" s="7"/>
      <c r="I3" s="4"/>
    </row>
    <row r="4" spans="1:9" x14ac:dyDescent="0.35">
      <c r="A4" s="8" t="s">
        <v>4</v>
      </c>
      <c r="B4" s="9" t="s">
        <v>5</v>
      </c>
      <c r="C4" s="9" t="s">
        <v>6</v>
      </c>
      <c r="D4" s="10" t="s">
        <v>7</v>
      </c>
      <c r="E4" s="9" t="s">
        <v>8</v>
      </c>
      <c r="F4" s="11"/>
      <c r="G4" s="11"/>
      <c r="H4" s="11"/>
      <c r="I4" s="12"/>
    </row>
    <row r="5" spans="1:9" x14ac:dyDescent="0.35">
      <c r="A5" s="13">
        <f>COUNTIF(F:F,"Pass")</f>
        <v>4</v>
      </c>
      <c r="B5" s="14">
        <f>COUNTIF(F:F,"Fail")</f>
        <v>0</v>
      </c>
      <c r="C5" s="14">
        <f>COUNTIF(F:F,"Untested")</f>
        <v>0</v>
      </c>
      <c r="D5" s="15">
        <f>COUNTIF(F:F,"N/A")</f>
        <v>0</v>
      </c>
      <c r="E5" s="14">
        <f>SUM(A5:D5)</f>
        <v>4</v>
      </c>
      <c r="F5" s="11"/>
      <c r="G5" s="11"/>
      <c r="H5" s="11"/>
      <c r="I5" s="12"/>
    </row>
    <row r="6" spans="1:9" x14ac:dyDescent="0.35">
      <c r="A6" s="16" t="s">
        <v>9</v>
      </c>
      <c r="B6" s="17" t="s">
        <v>9</v>
      </c>
      <c r="C6" s="17" t="s">
        <v>9</v>
      </c>
      <c r="D6" s="18" t="s">
        <v>9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s="52" customFormat="1" ht="30" x14ac:dyDescent="0.35">
      <c r="A8" s="49" t="s">
        <v>10</v>
      </c>
      <c r="B8" s="49" t="s">
        <v>11</v>
      </c>
      <c r="C8" s="49" t="s">
        <v>12</v>
      </c>
      <c r="D8" s="49" t="s">
        <v>13</v>
      </c>
      <c r="E8" s="49" t="s">
        <v>14</v>
      </c>
      <c r="F8" s="50" t="s">
        <v>15</v>
      </c>
      <c r="G8" s="50" t="s">
        <v>16</v>
      </c>
      <c r="H8" s="50" t="s">
        <v>2</v>
      </c>
      <c r="I8" s="51" t="s">
        <v>17</v>
      </c>
    </row>
    <row r="9" spans="1:9" s="73" customFormat="1" ht="14.5" customHeight="1" x14ac:dyDescent="0.35">
      <c r="A9" s="71" t="s">
        <v>83</v>
      </c>
      <c r="B9" s="72"/>
      <c r="C9" s="72"/>
      <c r="D9" s="72"/>
      <c r="E9" s="72"/>
      <c r="F9" s="72"/>
      <c r="G9" s="72"/>
      <c r="H9" s="72"/>
      <c r="I9" s="72"/>
    </row>
    <row r="10" spans="1:9" s="52" customFormat="1" ht="77.5" x14ac:dyDescent="0.35">
      <c r="A10" s="41" t="str">
        <f>IF(AND(E10=""),"","["&amp;TEXT($B$1,"##")&amp;"-"&amp;TEXT(ROW()-9-COUNTBLANK($E$8:E9)+1,"##")&amp;"]")</f>
        <v>[GioHang-1]</v>
      </c>
      <c r="B10" s="45" t="s">
        <v>175</v>
      </c>
      <c r="C10" s="45" t="s">
        <v>174</v>
      </c>
      <c r="D10" s="45" t="s">
        <v>176</v>
      </c>
      <c r="E10" s="45" t="s">
        <v>177</v>
      </c>
      <c r="F10" s="61" t="s">
        <v>4</v>
      </c>
      <c r="G10" s="62">
        <f ca="1">TODAY()</f>
        <v>45672</v>
      </c>
      <c r="H10" s="63" t="s">
        <v>3</v>
      </c>
      <c r="I10" s="64"/>
    </row>
    <row r="11" spans="1:9" s="52" customFormat="1" ht="77.5" x14ac:dyDescent="0.35">
      <c r="A11" s="41" t="str">
        <f>IF(AND(E11=""),"","["&amp;TEXT($B$1,"##")&amp;"-"&amp;TEXT(ROW()-9-COUNTBLANK($E$8:E10)+1,"##")&amp;"]")</f>
        <v>[GioHang-2]</v>
      </c>
      <c r="B11" s="45" t="s">
        <v>178</v>
      </c>
      <c r="C11" s="45" t="s">
        <v>174</v>
      </c>
      <c r="D11" s="45" t="s">
        <v>180</v>
      </c>
      <c r="E11" s="45" t="s">
        <v>177</v>
      </c>
      <c r="F11" s="61" t="s">
        <v>4</v>
      </c>
      <c r="G11" s="62">
        <f ca="1">TODAY()</f>
        <v>45672</v>
      </c>
      <c r="H11" s="63" t="s">
        <v>3</v>
      </c>
      <c r="I11" s="64"/>
    </row>
    <row r="12" spans="1:9" s="52" customFormat="1" ht="77.5" x14ac:dyDescent="0.35">
      <c r="A12" s="41" t="str">
        <f>IF(AND(E12=""),"","["&amp;TEXT($B$1,"##")&amp;"-"&amp;TEXT(ROW()-9-COUNTBLANK($E$8:E11)+1,"##")&amp;"]")</f>
        <v>[GioHang-3]</v>
      </c>
      <c r="B12" s="45" t="s">
        <v>179</v>
      </c>
      <c r="C12" s="45" t="s">
        <v>174</v>
      </c>
      <c r="D12" s="45" t="s">
        <v>181</v>
      </c>
      <c r="E12" s="45" t="s">
        <v>182</v>
      </c>
      <c r="F12" s="61" t="s">
        <v>4</v>
      </c>
      <c r="G12" s="62">
        <f t="shared" ref="G12:G13" ca="1" si="0">TODAY()</f>
        <v>45672</v>
      </c>
      <c r="H12" s="63" t="s">
        <v>3</v>
      </c>
      <c r="I12" s="89"/>
    </row>
    <row r="13" spans="1:9" s="52" customFormat="1" ht="77.5" x14ac:dyDescent="0.35">
      <c r="A13" s="41" t="str">
        <f>IF(AND(E13=""),"","["&amp;TEXT($B$1,"##")&amp;"-"&amp;TEXT(ROW()-9-COUNTBLANK($E$8:E12)+1,"##")&amp;"]")</f>
        <v>[GioHang-4]</v>
      </c>
      <c r="B13" s="42" t="s">
        <v>183</v>
      </c>
      <c r="C13" s="45" t="s">
        <v>174</v>
      </c>
      <c r="D13" s="45" t="s">
        <v>184</v>
      </c>
      <c r="E13" s="45" t="s">
        <v>185</v>
      </c>
      <c r="F13" s="61" t="s">
        <v>4</v>
      </c>
      <c r="G13" s="62">
        <f t="shared" ca="1" si="0"/>
        <v>45672</v>
      </c>
      <c r="H13" s="63" t="s">
        <v>3</v>
      </c>
      <c r="I13" s="89"/>
    </row>
    <row r="14" spans="1:9" s="155" customFormat="1" ht="14.5" customHeight="1" x14ac:dyDescent="0.35">
      <c r="B14" s="156"/>
      <c r="C14" s="156"/>
      <c r="D14" s="156"/>
      <c r="E14" s="156"/>
      <c r="F14" s="156"/>
      <c r="G14" s="156"/>
      <c r="H14" s="156"/>
      <c r="I14" s="156"/>
    </row>
    <row r="15" spans="1:9" s="52" customFormat="1" ht="15.5" x14ac:dyDescent="0.35">
      <c r="A15" s="53"/>
      <c r="B15" s="54"/>
      <c r="C15" s="54"/>
      <c r="D15" s="54"/>
      <c r="E15" s="54"/>
      <c r="F15" s="55"/>
      <c r="G15" s="62"/>
      <c r="H15" s="63"/>
      <c r="I15" s="64"/>
    </row>
    <row r="16" spans="1:9" s="52" customFormat="1" ht="15.5" x14ac:dyDescent="0.35">
      <c r="A16" s="53"/>
      <c r="B16" s="54"/>
      <c r="C16" s="54"/>
      <c r="D16" s="54"/>
      <c r="E16" s="54"/>
      <c r="F16" s="55"/>
      <c r="G16" s="62"/>
      <c r="H16" s="63"/>
    </row>
    <row r="17" spans="1:8" s="52" customFormat="1" ht="110.5" customHeight="1" x14ac:dyDescent="0.35">
      <c r="A17" s="58"/>
      <c r="B17" s="59"/>
      <c r="C17" s="59"/>
      <c r="D17" s="59"/>
      <c r="E17" s="59"/>
      <c r="F17" s="55"/>
      <c r="G17" s="62"/>
      <c r="H17" s="63"/>
    </row>
    <row r="18" spans="1:8" s="52" customFormat="1" ht="15.5" x14ac:dyDescent="0.35">
      <c r="A18" s="41"/>
      <c r="B18" s="42"/>
      <c r="C18" s="45"/>
      <c r="D18" s="43"/>
      <c r="E18" s="42"/>
      <c r="F18" s="61"/>
      <c r="G18" s="62"/>
      <c r="H18" s="63"/>
    </row>
    <row r="19" spans="1:8" s="52" customFormat="1" ht="15.5" x14ac:dyDescent="0.35">
      <c r="A19" s="41"/>
      <c r="B19" s="42"/>
      <c r="C19" s="45"/>
      <c r="D19" s="42"/>
      <c r="E19" s="42"/>
      <c r="F19" s="61"/>
      <c r="G19" s="62"/>
      <c r="H19" s="63"/>
    </row>
    <row r="20" spans="1:8" s="52" customFormat="1" ht="15.5" x14ac:dyDescent="0.35">
      <c r="A20" s="41"/>
      <c r="B20" s="42"/>
      <c r="C20" s="45"/>
      <c r="D20" s="42"/>
      <c r="E20" s="42"/>
      <c r="F20" s="61"/>
      <c r="G20" s="62"/>
      <c r="H20" s="63"/>
    </row>
    <row r="21" spans="1:8" s="52" customFormat="1" ht="15.5" x14ac:dyDescent="0.35">
      <c r="A21" s="41"/>
      <c r="B21" s="47"/>
      <c r="C21" s="101"/>
      <c r="D21" s="47"/>
      <c r="E21" s="47"/>
      <c r="F21" s="61"/>
      <c r="G21" s="62"/>
      <c r="H21" s="63"/>
    </row>
    <row r="22" spans="1:8" s="52" customFormat="1" ht="15.5" x14ac:dyDescent="0.35">
      <c r="A22" s="41"/>
      <c r="B22" s="42"/>
      <c r="C22" s="45"/>
      <c r="D22" s="42"/>
      <c r="E22" s="42"/>
      <c r="F22" s="76"/>
      <c r="G22" s="87"/>
      <c r="H22" s="63"/>
    </row>
    <row r="23" spans="1:8" s="52" customFormat="1" ht="15.5" x14ac:dyDescent="0.35">
      <c r="A23" s="41"/>
      <c r="B23" s="42"/>
      <c r="C23" s="45"/>
      <c r="D23" s="42"/>
      <c r="E23" s="42"/>
      <c r="F23" s="76"/>
      <c r="G23" s="87"/>
      <c r="H23" s="63"/>
    </row>
  </sheetData>
  <mergeCells count="4">
    <mergeCell ref="B1:E1"/>
    <mergeCell ref="B2:E2"/>
    <mergeCell ref="B3:E3"/>
    <mergeCell ref="A14:XFD14"/>
  </mergeCells>
  <conditionalFormatting sqref="F1:F8 F15:F20">
    <cfRule type="cellIs" dxfId="51" priority="25" operator="equal">
      <formula>"N/A"</formula>
    </cfRule>
    <cfRule type="cellIs" dxfId="50" priority="26" operator="equal">
      <formula>"Fail"</formula>
    </cfRule>
    <cfRule type="cellIs" dxfId="49" priority="27" operator="equal">
      <formula>Fail</formula>
    </cfRule>
    <cfRule type="cellIs" dxfId="48" priority="28" operator="equal">
      <formula>"Pass"</formula>
    </cfRule>
  </conditionalFormatting>
  <conditionalFormatting sqref="F10">
    <cfRule type="cellIs" dxfId="47" priority="17" operator="equal">
      <formula>"N/A"</formula>
    </cfRule>
    <cfRule type="cellIs" dxfId="46" priority="18" operator="equal">
      <formula>"Fail"</formula>
    </cfRule>
    <cfRule type="cellIs" dxfId="45" priority="19" operator="equal">
      <formula>Fail</formula>
    </cfRule>
    <cfRule type="cellIs" dxfId="44" priority="20" operator="equal">
      <formula>"Pass"</formula>
    </cfRule>
  </conditionalFormatting>
  <conditionalFormatting sqref="F11:F13">
    <cfRule type="cellIs" dxfId="43" priority="13" operator="equal">
      <formula>"N/A"</formula>
    </cfRule>
    <cfRule type="cellIs" dxfId="42" priority="14" operator="equal">
      <formula>"Fail"</formula>
    </cfRule>
    <cfRule type="cellIs" dxfId="41" priority="15" operator="equal">
      <formula>Fail</formula>
    </cfRule>
    <cfRule type="cellIs" dxfId="40" priority="16" operator="equal">
      <formula>"Pass"</formula>
    </cfRule>
  </conditionalFormatting>
  <conditionalFormatting sqref="F21">
    <cfRule type="cellIs" dxfId="39" priority="9" operator="equal">
      <formula>"N/A"</formula>
    </cfRule>
    <cfRule type="cellIs" dxfId="38" priority="10" operator="equal">
      <formula>"Fail"</formula>
    </cfRule>
    <cfRule type="cellIs" dxfId="37" priority="11" operator="equal">
      <formula>Fail</formula>
    </cfRule>
    <cfRule type="cellIs" dxfId="36" priority="12" operator="equal">
      <formula>"Pass"</formula>
    </cfRule>
  </conditionalFormatting>
  <conditionalFormatting sqref="F22">
    <cfRule type="cellIs" dxfId="35" priority="5" operator="equal">
      <formula>"N/A"</formula>
    </cfRule>
    <cfRule type="cellIs" dxfId="34" priority="6" operator="equal">
      <formula>"Fail"</formula>
    </cfRule>
    <cfRule type="cellIs" dxfId="33" priority="7" operator="equal">
      <formula>Fail</formula>
    </cfRule>
    <cfRule type="cellIs" dxfId="32" priority="8" operator="equal">
      <formula>"Pass"</formula>
    </cfRule>
  </conditionalFormatting>
  <conditionalFormatting sqref="F23">
    <cfRule type="cellIs" dxfId="31" priority="1" operator="equal">
      <formula>"N/A"</formula>
    </cfRule>
    <cfRule type="cellIs" dxfId="30" priority="2" operator="equal">
      <formula>"Fail"</formula>
    </cfRule>
    <cfRule type="cellIs" dxfId="29" priority="3" operator="equal">
      <formula>Fail</formula>
    </cfRule>
    <cfRule type="cellIs" dxfId="28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5:F23 F10:F13">
      <formula1>"Pass,Fail,N/A,Untested"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3" zoomScale="130" zoomScaleNormal="130" workbookViewId="0">
      <selection activeCell="A14" sqref="A14:XFD30"/>
    </sheetView>
  </sheetViews>
  <sheetFormatPr defaultRowHeight="14.5" x14ac:dyDescent="0.35"/>
  <cols>
    <col min="1" max="1" width="9.7265625" customWidth="1"/>
    <col min="2" max="2" width="15.26953125" customWidth="1"/>
    <col min="3" max="3" width="16.453125" customWidth="1"/>
    <col min="4" max="4" width="12.7265625" customWidth="1"/>
    <col min="5" max="5" width="18.816406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149" t="s">
        <v>199</v>
      </c>
      <c r="C1" s="145"/>
      <c r="D1" s="145"/>
      <c r="E1" s="150"/>
      <c r="F1" s="2"/>
      <c r="G1" s="3"/>
      <c r="H1" s="3"/>
      <c r="I1" s="4"/>
    </row>
    <row r="2" spans="1:9" x14ac:dyDescent="0.35">
      <c r="A2" s="5" t="s">
        <v>1</v>
      </c>
      <c r="B2" s="151"/>
      <c r="C2" s="145"/>
      <c r="D2" s="145"/>
      <c r="E2" s="141"/>
      <c r="F2" s="6"/>
      <c r="G2" s="7"/>
      <c r="H2" s="7"/>
      <c r="I2" s="4"/>
    </row>
    <row r="3" spans="1:9" x14ac:dyDescent="0.35">
      <c r="A3" s="1" t="s">
        <v>2</v>
      </c>
      <c r="B3" s="152" t="s">
        <v>3</v>
      </c>
      <c r="C3" s="145"/>
      <c r="D3" s="145"/>
      <c r="E3" s="141"/>
      <c r="F3" s="6"/>
      <c r="G3" s="7"/>
      <c r="H3" s="7"/>
      <c r="I3" s="4"/>
    </row>
    <row r="4" spans="1:9" x14ac:dyDescent="0.35">
      <c r="A4" s="8" t="s">
        <v>4</v>
      </c>
      <c r="B4" s="9" t="s">
        <v>5</v>
      </c>
      <c r="C4" s="9" t="s">
        <v>6</v>
      </c>
      <c r="D4" s="10" t="s">
        <v>7</v>
      </c>
      <c r="E4" s="9" t="s">
        <v>8</v>
      </c>
      <c r="F4" s="11"/>
      <c r="G4" s="11"/>
      <c r="H4" s="11"/>
      <c r="I4" s="12"/>
    </row>
    <row r="5" spans="1:9" x14ac:dyDescent="0.35">
      <c r="A5" s="13">
        <f>COUNTIF(F:F,"Pass")</f>
        <v>4</v>
      </c>
      <c r="B5" s="14">
        <f>COUNTIF(F:F,"Fail")</f>
        <v>0</v>
      </c>
      <c r="C5" s="14">
        <f>COUNTIF(F:F,"Untested")</f>
        <v>0</v>
      </c>
      <c r="D5" s="15">
        <f>COUNTIF(F:F,"N/A")</f>
        <v>0</v>
      </c>
      <c r="E5" s="14">
        <f>SUM(A5:D5)</f>
        <v>4</v>
      </c>
      <c r="F5" s="11"/>
      <c r="G5" s="11"/>
      <c r="H5" s="11"/>
      <c r="I5" s="12"/>
    </row>
    <row r="6" spans="1:9" x14ac:dyDescent="0.35">
      <c r="A6" s="16" t="s">
        <v>9</v>
      </c>
      <c r="B6" s="17" t="s">
        <v>9</v>
      </c>
      <c r="C6" s="17" t="s">
        <v>9</v>
      </c>
      <c r="D6" s="18" t="s">
        <v>9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s="52" customFormat="1" ht="30" x14ac:dyDescent="0.35">
      <c r="A8" s="49" t="s">
        <v>10</v>
      </c>
      <c r="B8" s="49" t="s">
        <v>11</v>
      </c>
      <c r="C8" s="49" t="s">
        <v>12</v>
      </c>
      <c r="D8" s="49" t="s">
        <v>13</v>
      </c>
      <c r="E8" s="49" t="s">
        <v>14</v>
      </c>
      <c r="F8" s="50" t="s">
        <v>15</v>
      </c>
      <c r="G8" s="50" t="s">
        <v>16</v>
      </c>
      <c r="H8" s="50" t="s">
        <v>2</v>
      </c>
      <c r="I8" s="51" t="s">
        <v>17</v>
      </c>
    </row>
    <row r="9" spans="1:9" s="73" customFormat="1" ht="14.5" customHeight="1" x14ac:dyDescent="0.35">
      <c r="A9" s="71" t="s">
        <v>186</v>
      </c>
      <c r="B9" s="72"/>
      <c r="C9" s="72"/>
      <c r="D9" s="72"/>
      <c r="E9" s="72"/>
      <c r="F9" s="72"/>
      <c r="G9" s="72"/>
      <c r="H9" s="72"/>
      <c r="I9" s="72"/>
    </row>
    <row r="10" spans="1:9" s="52" customFormat="1" ht="77.5" x14ac:dyDescent="0.35">
      <c r="A10" s="83" t="str">
        <f>IF(AND(E10=""),"","["&amp;TEXT($B$1,"##")&amp;"-"&amp;TEXT(ROW()-9-COUNTBLANK($E$8:E9)+1,"##")&amp;"]")</f>
        <v>[DatHang-1]</v>
      </c>
      <c r="B10" s="45" t="s">
        <v>188</v>
      </c>
      <c r="C10" s="45" t="s">
        <v>187</v>
      </c>
      <c r="D10" s="43" t="s">
        <v>192</v>
      </c>
      <c r="E10" s="43" t="s">
        <v>194</v>
      </c>
      <c r="F10" s="61" t="s">
        <v>4</v>
      </c>
      <c r="G10" s="62">
        <f ca="1">TODAY()</f>
        <v>45672</v>
      </c>
      <c r="H10" s="63" t="s">
        <v>3</v>
      </c>
      <c r="I10" s="64"/>
    </row>
    <row r="11" spans="1:9" s="52" customFormat="1" ht="77.5" x14ac:dyDescent="0.35">
      <c r="A11" s="83" t="str">
        <f>IF(AND(E11=""),"","["&amp;TEXT($B$1,"##")&amp;"-"&amp;TEXT(ROW()-9-COUNTBLANK($E$8:E10)+1,"##")&amp;"]")</f>
        <v>[DatHang-2]</v>
      </c>
      <c r="B11" s="43" t="s">
        <v>189</v>
      </c>
      <c r="C11" s="45" t="s">
        <v>187</v>
      </c>
      <c r="D11" s="43" t="s">
        <v>192</v>
      </c>
      <c r="E11" s="45" t="s">
        <v>195</v>
      </c>
      <c r="F11" s="61" t="s">
        <v>4</v>
      </c>
      <c r="G11" s="62">
        <f t="shared" ref="G11:G13" ca="1" si="0">TODAY()</f>
        <v>45672</v>
      </c>
      <c r="H11" s="63" t="s">
        <v>3</v>
      </c>
    </row>
    <row r="12" spans="1:9" s="52" customFormat="1" ht="124" x14ac:dyDescent="0.35">
      <c r="A12" s="83" t="str">
        <f>IF(AND(E12=""),"","["&amp;TEXT($B$1,"##")&amp;"-"&amp;TEXT(ROW()-9-COUNTBLANK($E$8:E11)+1,"##")&amp;"]")</f>
        <v>[DatHang-3]</v>
      </c>
      <c r="B12" s="45" t="s">
        <v>190</v>
      </c>
      <c r="C12" s="45" t="s">
        <v>187</v>
      </c>
      <c r="D12" s="45" t="s">
        <v>196</v>
      </c>
      <c r="E12" s="45" t="s">
        <v>197</v>
      </c>
      <c r="F12" s="61" t="s">
        <v>4</v>
      </c>
      <c r="G12" s="62">
        <f t="shared" ca="1" si="0"/>
        <v>45672</v>
      </c>
      <c r="H12" s="63" t="s">
        <v>3</v>
      </c>
    </row>
    <row r="13" spans="1:9" s="52" customFormat="1" ht="108.5" x14ac:dyDescent="0.35">
      <c r="A13" s="83" t="str">
        <f>IF(AND(E13=""),"","["&amp;TEXT($B$1,"##")&amp;"-"&amp;TEXT(ROW()-9-COUNTBLANK($E$8:E12)+1,"##")&amp;"]")</f>
        <v>[DatHang-4]</v>
      </c>
      <c r="B13" s="48" t="s">
        <v>191</v>
      </c>
      <c r="C13" s="45" t="s">
        <v>187</v>
      </c>
      <c r="D13" s="45" t="s">
        <v>193</v>
      </c>
      <c r="E13" s="45" t="s">
        <v>198</v>
      </c>
      <c r="F13" s="61" t="s">
        <v>4</v>
      </c>
      <c r="G13" s="62">
        <f t="shared" ca="1" si="0"/>
        <v>45672</v>
      </c>
      <c r="H13" s="63" t="s">
        <v>3</v>
      </c>
    </row>
    <row r="14" spans="1:9" s="155" customFormat="1" ht="14.5" customHeight="1" x14ac:dyDescent="0.35">
      <c r="B14" s="156"/>
      <c r="C14" s="156"/>
      <c r="D14" s="156"/>
      <c r="E14" s="156"/>
      <c r="F14" s="156"/>
      <c r="G14" s="156"/>
      <c r="H14" s="156"/>
      <c r="I14" s="156"/>
    </row>
    <row r="15" spans="1:9" s="52" customFormat="1" ht="15.5" x14ac:dyDescent="0.35">
      <c r="A15" s="41"/>
      <c r="B15" s="104"/>
      <c r="C15" s="45"/>
      <c r="D15" s="43"/>
      <c r="E15" s="43"/>
      <c r="F15" s="61"/>
      <c r="G15" s="62"/>
      <c r="H15" s="63"/>
      <c r="I15" s="64"/>
    </row>
    <row r="16" spans="1:9" s="52" customFormat="1" ht="15.5" x14ac:dyDescent="0.35">
      <c r="A16" s="41"/>
      <c r="B16" s="104"/>
      <c r="C16" s="45"/>
      <c r="D16" s="103"/>
      <c r="E16" s="43"/>
      <c r="F16" s="61"/>
      <c r="G16" s="62"/>
      <c r="H16" s="63"/>
    </row>
    <row r="17" spans="1:8" s="52" customFormat="1" ht="15.5" x14ac:dyDescent="0.35">
      <c r="A17" s="41"/>
      <c r="B17" s="104"/>
      <c r="C17" s="45"/>
      <c r="D17" s="43"/>
      <c r="E17" s="102"/>
      <c r="F17" s="61"/>
      <c r="G17" s="62"/>
      <c r="H17" s="63"/>
    </row>
    <row r="18" spans="1:8" s="52" customFormat="1" ht="15.5" x14ac:dyDescent="0.35">
      <c r="A18" s="41"/>
      <c r="B18" s="104"/>
      <c r="C18" s="45"/>
      <c r="D18" s="43"/>
      <c r="E18" s="43"/>
      <c r="F18" s="61"/>
      <c r="G18" s="62"/>
      <c r="H18" s="63"/>
    </row>
    <row r="19" spans="1:8" s="52" customFormat="1" ht="15.5" x14ac:dyDescent="0.35">
      <c r="A19" s="41"/>
      <c r="B19" s="104"/>
      <c r="C19" s="45"/>
      <c r="D19" s="43"/>
      <c r="E19" s="43"/>
      <c r="F19" s="61"/>
      <c r="G19" s="62"/>
      <c r="H19" s="63"/>
    </row>
    <row r="20" spans="1:8" s="52" customFormat="1" ht="15.5" x14ac:dyDescent="0.35">
      <c r="A20" s="41"/>
      <c r="B20" s="104"/>
      <c r="C20" s="45"/>
      <c r="D20" s="43"/>
      <c r="E20" s="43"/>
      <c r="F20" s="61"/>
      <c r="G20" s="62"/>
      <c r="H20" s="63"/>
    </row>
    <row r="21" spans="1:8" s="52" customFormat="1" ht="15.5" x14ac:dyDescent="0.35">
      <c r="A21" s="41"/>
      <c r="B21" s="104"/>
      <c r="C21" s="45"/>
      <c r="D21" s="43"/>
      <c r="E21" s="43"/>
      <c r="F21" s="61"/>
      <c r="G21" s="62"/>
      <c r="H21" s="63"/>
    </row>
    <row r="22" spans="1:8" s="52" customFormat="1" ht="15.5" x14ac:dyDescent="0.35">
      <c r="A22" s="41"/>
      <c r="B22" s="104"/>
      <c r="C22" s="45"/>
      <c r="D22" s="46"/>
      <c r="E22" s="102"/>
      <c r="F22" s="61"/>
      <c r="G22" s="62"/>
      <c r="H22" s="63"/>
    </row>
    <row r="23" spans="1:8" s="52" customFormat="1" ht="15.5" x14ac:dyDescent="0.35">
      <c r="A23" s="41"/>
      <c r="B23" s="104"/>
      <c r="C23" s="45"/>
      <c r="D23" s="46"/>
      <c r="E23" s="43"/>
      <c r="F23" s="76"/>
      <c r="G23" s="87"/>
      <c r="H23" s="63"/>
    </row>
    <row r="24" spans="1:8" s="52" customFormat="1" ht="15.5" x14ac:dyDescent="0.35">
      <c r="A24" s="41"/>
      <c r="B24" s="104"/>
      <c r="C24" s="45"/>
      <c r="D24" s="46"/>
      <c r="E24" s="46"/>
      <c r="F24" s="76"/>
      <c r="G24" s="87"/>
      <c r="H24" s="63"/>
    </row>
    <row r="25" spans="1:8" s="52" customFormat="1" ht="15.5" x14ac:dyDescent="0.35">
      <c r="A25" s="41"/>
      <c r="B25" s="104"/>
      <c r="C25" s="45"/>
      <c r="D25" s="46"/>
      <c r="E25" s="46"/>
      <c r="F25" s="76"/>
      <c r="G25" s="87"/>
      <c r="H25" s="63"/>
    </row>
    <row r="26" spans="1:8" s="52" customFormat="1" ht="15.5" x14ac:dyDescent="0.35">
      <c r="A26" s="41"/>
      <c r="B26" s="42"/>
      <c r="C26" s="45"/>
      <c r="D26" s="46"/>
      <c r="E26" s="46"/>
      <c r="F26" s="76"/>
      <c r="G26" s="87"/>
      <c r="H26" s="63"/>
    </row>
    <row r="27" spans="1:8" s="52" customFormat="1" ht="15.5" x14ac:dyDescent="0.35">
      <c r="A27" s="41"/>
      <c r="B27" s="42"/>
      <c r="C27" s="45"/>
      <c r="D27" s="46"/>
      <c r="E27" s="46"/>
      <c r="F27" s="76"/>
      <c r="G27" s="88"/>
      <c r="H27" s="63"/>
    </row>
    <row r="28" spans="1:8" s="52" customFormat="1" ht="15.5" x14ac:dyDescent="0.35">
      <c r="A28" s="41"/>
      <c r="B28" s="42"/>
      <c r="C28" s="45"/>
      <c r="D28" s="46"/>
      <c r="E28" s="46"/>
      <c r="F28" s="76"/>
      <c r="G28" s="88"/>
      <c r="H28" s="63"/>
    </row>
    <row r="29" spans="1:8" ht="15.5" x14ac:dyDescent="0.35">
      <c r="A29" s="41"/>
      <c r="B29" s="42"/>
      <c r="C29" s="45"/>
      <c r="D29" s="46"/>
      <c r="E29" s="46"/>
      <c r="F29" s="76"/>
      <c r="G29" s="88"/>
      <c r="H29" s="63"/>
    </row>
    <row r="30" spans="1:8" ht="15.5" x14ac:dyDescent="0.35">
      <c r="A30" s="41"/>
      <c r="B30" s="42"/>
      <c r="C30" s="45"/>
      <c r="D30" s="46"/>
      <c r="E30" s="46"/>
      <c r="F30" s="76"/>
      <c r="G30" s="88"/>
      <c r="H30" s="63"/>
    </row>
  </sheetData>
  <mergeCells count="4">
    <mergeCell ref="B1:E1"/>
    <mergeCell ref="B2:E2"/>
    <mergeCell ref="B3:E3"/>
    <mergeCell ref="A14:XFD14"/>
  </mergeCells>
  <conditionalFormatting sqref="F1:F8 F10:F13">
    <cfRule type="cellIs" dxfId="27" priority="13" operator="equal">
      <formula>"N/A"</formula>
    </cfRule>
    <cfRule type="cellIs" dxfId="26" priority="14" operator="equal">
      <formula>"Fail"</formula>
    </cfRule>
    <cfRule type="cellIs" dxfId="25" priority="15" operator="equal">
      <formula>Fail</formula>
    </cfRule>
    <cfRule type="cellIs" dxfId="24" priority="16" operator="equal">
      <formula>"Pass"</formula>
    </cfRule>
  </conditionalFormatting>
  <conditionalFormatting sqref="F15:F23">
    <cfRule type="cellIs" dxfId="23" priority="5" operator="equal">
      <formula>"N/A"</formula>
    </cfRule>
    <cfRule type="cellIs" dxfId="22" priority="6" operator="equal">
      <formula>"Fail"</formula>
    </cfRule>
    <cfRule type="cellIs" dxfId="21" priority="7" operator="equal">
      <formula>Fail</formula>
    </cfRule>
    <cfRule type="cellIs" dxfId="20" priority="8" operator="equal">
      <formula>"Pass"</formula>
    </cfRule>
  </conditionalFormatting>
  <conditionalFormatting sqref="F24:F30">
    <cfRule type="cellIs" dxfId="19" priority="1" operator="equal">
      <formula>"N/A"</formula>
    </cfRule>
    <cfRule type="cellIs" dxfId="18" priority="2" operator="equal">
      <formula>"Fail"</formula>
    </cfRule>
    <cfRule type="cellIs" dxfId="17" priority="3" operator="equal">
      <formula>Fail</formula>
    </cfRule>
    <cfRule type="cellIs" dxfId="16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0:F13 F15:F30">
      <formula1>"Pass,Fail,N/A,Untested"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8" zoomScale="130" zoomScaleNormal="130" workbookViewId="0">
      <selection activeCell="A20" sqref="A20:XFD36"/>
    </sheetView>
  </sheetViews>
  <sheetFormatPr defaultRowHeight="14.5" x14ac:dyDescent="0.35"/>
  <cols>
    <col min="1" max="1" width="10.08984375" customWidth="1"/>
    <col min="2" max="2" width="16.81640625" customWidth="1"/>
    <col min="3" max="3" width="17.1796875" customWidth="1"/>
    <col min="4" max="5" width="17.363281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149" t="s">
        <v>206</v>
      </c>
      <c r="C1" s="145"/>
      <c r="D1" s="145"/>
      <c r="E1" s="150"/>
      <c r="F1" s="2"/>
      <c r="G1" s="3"/>
      <c r="H1" s="3"/>
      <c r="I1" s="4"/>
    </row>
    <row r="2" spans="1:9" x14ac:dyDescent="0.35">
      <c r="A2" s="5" t="s">
        <v>1</v>
      </c>
      <c r="B2" s="151"/>
      <c r="C2" s="145"/>
      <c r="D2" s="145"/>
      <c r="E2" s="141"/>
      <c r="F2" s="6"/>
      <c r="G2" s="7"/>
      <c r="H2" s="7"/>
      <c r="I2" s="4"/>
    </row>
    <row r="3" spans="1:9" x14ac:dyDescent="0.35">
      <c r="A3" s="1" t="s">
        <v>2</v>
      </c>
      <c r="B3" s="152" t="s">
        <v>3</v>
      </c>
      <c r="C3" s="145"/>
      <c r="D3" s="145"/>
      <c r="E3" s="141"/>
      <c r="F3" s="6"/>
      <c r="G3" s="7"/>
      <c r="H3" s="7"/>
      <c r="I3" s="4"/>
    </row>
    <row r="4" spans="1:9" x14ac:dyDescent="0.35">
      <c r="A4" s="8" t="s">
        <v>4</v>
      </c>
      <c r="B4" s="9" t="s">
        <v>5</v>
      </c>
      <c r="C4" s="9" t="s">
        <v>6</v>
      </c>
      <c r="D4" s="10" t="s">
        <v>7</v>
      </c>
      <c r="E4" s="9" t="s">
        <v>8</v>
      </c>
      <c r="F4" s="11"/>
      <c r="G4" s="11"/>
      <c r="H4" s="11"/>
      <c r="I4" s="12"/>
    </row>
    <row r="5" spans="1:9" x14ac:dyDescent="0.35">
      <c r="A5" s="13">
        <f>COUNTIF(F:F,"Pass")</f>
        <v>10</v>
      </c>
      <c r="B5" s="14">
        <f>COUNTIF(F:F,"Fail")</f>
        <v>0</v>
      </c>
      <c r="C5" s="14">
        <f>COUNTIF(F:F,"Untested")</f>
        <v>0</v>
      </c>
      <c r="D5" s="15">
        <f>COUNTIF(F:F,"N/A")</f>
        <v>0</v>
      </c>
      <c r="E5" s="14">
        <f>SUM(A5:D5)</f>
        <v>10</v>
      </c>
      <c r="F5" s="11"/>
      <c r="G5" s="11"/>
      <c r="H5" s="11"/>
      <c r="I5" s="12"/>
    </row>
    <row r="6" spans="1:9" x14ac:dyDescent="0.35">
      <c r="A6" s="16" t="s">
        <v>9</v>
      </c>
      <c r="B6" s="17" t="s">
        <v>9</v>
      </c>
      <c r="C6" s="17" t="s">
        <v>9</v>
      </c>
      <c r="D6" s="18" t="s">
        <v>9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s="52" customFormat="1" ht="30" x14ac:dyDescent="0.35">
      <c r="A8" s="49" t="s">
        <v>10</v>
      </c>
      <c r="B8" s="49" t="s">
        <v>11</v>
      </c>
      <c r="C8" s="49" t="s">
        <v>12</v>
      </c>
      <c r="D8" s="49" t="s">
        <v>13</v>
      </c>
      <c r="E8" s="49" t="s">
        <v>14</v>
      </c>
      <c r="F8" s="50" t="s">
        <v>15</v>
      </c>
      <c r="G8" s="50" t="s">
        <v>16</v>
      </c>
      <c r="H8" s="50" t="s">
        <v>2</v>
      </c>
      <c r="I8" s="51" t="s">
        <v>17</v>
      </c>
    </row>
    <row r="9" spans="1:9" s="73" customFormat="1" ht="14.5" customHeight="1" x14ac:dyDescent="0.35">
      <c r="A9" s="71" t="s">
        <v>186</v>
      </c>
      <c r="B9" s="72"/>
      <c r="C9" s="72"/>
      <c r="D9" s="72"/>
      <c r="E9" s="72"/>
      <c r="F9" s="72"/>
      <c r="G9" s="72"/>
      <c r="H9" s="72"/>
      <c r="I9" s="72"/>
    </row>
    <row r="10" spans="1:9" s="52" customFormat="1" ht="77.5" x14ac:dyDescent="0.35">
      <c r="A10" s="83" t="str">
        <f>IF(AND(E10=""),"","["&amp;TEXT($B$1,"##")&amp;"-"&amp;TEXT(ROW()-9-COUNTBLANK($E$8:E9)+1,"##")&amp;"]")</f>
        <v>[TaiKhoan-1]</v>
      </c>
      <c r="B10" s="45" t="s">
        <v>201</v>
      </c>
      <c r="C10" s="45" t="s">
        <v>200</v>
      </c>
      <c r="D10" s="43" t="s">
        <v>211</v>
      </c>
      <c r="E10" s="43" t="s">
        <v>220</v>
      </c>
      <c r="F10" s="61" t="s">
        <v>4</v>
      </c>
      <c r="G10" s="62">
        <f ca="1">TODAY()</f>
        <v>45672</v>
      </c>
      <c r="H10" s="63" t="s">
        <v>3</v>
      </c>
      <c r="I10" s="64"/>
    </row>
    <row r="11" spans="1:9" s="52" customFormat="1" ht="77.5" x14ac:dyDescent="0.35">
      <c r="A11" s="83" t="str">
        <f>IF(AND(E11=""),"","["&amp;TEXT($B$1,"##")&amp;"-"&amp;TEXT(ROW()-9-COUNTBLANK($E$8:E10)+1,"##")&amp;"]")</f>
        <v>[TaiKhoan-2]</v>
      </c>
      <c r="B11" s="43" t="s">
        <v>202</v>
      </c>
      <c r="C11" s="45" t="s">
        <v>200</v>
      </c>
      <c r="D11" s="43" t="s">
        <v>212</v>
      </c>
      <c r="E11" s="45" t="s">
        <v>221</v>
      </c>
      <c r="F11" s="61" t="s">
        <v>4</v>
      </c>
      <c r="G11" s="62">
        <f t="shared" ref="G11:G19" ca="1" si="0">TODAY()</f>
        <v>45672</v>
      </c>
      <c r="H11" s="63" t="s">
        <v>3</v>
      </c>
    </row>
    <row r="12" spans="1:9" s="52" customFormat="1" ht="77.5" x14ac:dyDescent="0.35">
      <c r="A12" s="84" t="str">
        <f>IF(AND(E12=""),"","["&amp;TEXT($B$1,"##")&amp;"-"&amp;TEXT(ROW()-9-COUNTBLANK($E$8:E11)+1,"##")&amp;"]")</f>
        <v>[TaiKhoan-3]</v>
      </c>
      <c r="B12" s="85" t="s">
        <v>203</v>
      </c>
      <c r="C12" s="85" t="s">
        <v>200</v>
      </c>
      <c r="D12" s="85" t="s">
        <v>213</v>
      </c>
      <c r="E12" s="85" t="s">
        <v>222</v>
      </c>
      <c r="F12" s="61" t="s">
        <v>4</v>
      </c>
      <c r="G12" s="62">
        <f t="shared" ca="1" si="0"/>
        <v>45672</v>
      </c>
      <c r="H12" s="63" t="s">
        <v>3</v>
      </c>
    </row>
    <row r="13" spans="1:9" s="52" customFormat="1" ht="58" customHeight="1" x14ac:dyDescent="0.35">
      <c r="A13" s="41" t="str">
        <f>IF(AND(E13=""),"","["&amp;TEXT($B$1,"##")&amp;"-"&amp;TEXT(ROW()-9-COUNTBLANK($E$8:E12)+1,"##")&amp;"]")</f>
        <v>[TaiKhoan-4]</v>
      </c>
      <c r="B13" s="45" t="s">
        <v>204</v>
      </c>
      <c r="C13" s="45" t="s">
        <v>200</v>
      </c>
      <c r="D13" s="45" t="s">
        <v>214</v>
      </c>
      <c r="E13" s="45" t="s">
        <v>223</v>
      </c>
      <c r="F13" s="61" t="s">
        <v>4</v>
      </c>
      <c r="G13" s="87">
        <f t="shared" ca="1" si="0"/>
        <v>45672</v>
      </c>
      <c r="H13" s="63" t="s">
        <v>3</v>
      </c>
    </row>
    <row r="14" spans="1:9" s="52" customFormat="1" ht="58" customHeight="1" x14ac:dyDescent="0.35">
      <c r="A14" s="41" t="str">
        <f>IF(AND(E14=""),"","["&amp;TEXT($B$1,"##")&amp;"-"&amp;TEXT(ROW()-9-COUNTBLANK($E$8:E13)+1,"##")&amp;"]")</f>
        <v>[TaiKhoan-5]</v>
      </c>
      <c r="B14" s="45" t="s">
        <v>205</v>
      </c>
      <c r="C14" s="45" t="s">
        <v>200</v>
      </c>
      <c r="D14" s="45" t="s">
        <v>215</v>
      </c>
      <c r="E14" s="45" t="s">
        <v>224</v>
      </c>
      <c r="F14" s="61" t="s">
        <v>4</v>
      </c>
      <c r="G14" s="87">
        <f t="shared" ca="1" si="0"/>
        <v>45672</v>
      </c>
      <c r="H14" s="63" t="s">
        <v>3</v>
      </c>
    </row>
    <row r="15" spans="1:9" s="52" customFormat="1" ht="77.5" x14ac:dyDescent="0.35">
      <c r="A15" s="41" t="str">
        <f>IF(AND(E15=""),"","["&amp;TEXT($B$1,"##")&amp;"-"&amp;TEXT(ROW()-9-COUNTBLANK($E$8:E14)+1,"##")&amp;"]")</f>
        <v>[TaiKhoan-6]</v>
      </c>
      <c r="B15" s="45" t="s">
        <v>207</v>
      </c>
      <c r="C15" s="45" t="s">
        <v>200</v>
      </c>
      <c r="D15" s="45" t="s">
        <v>216</v>
      </c>
      <c r="E15" s="45" t="s">
        <v>225</v>
      </c>
      <c r="F15" s="61" t="s">
        <v>4</v>
      </c>
      <c r="G15" s="87">
        <f t="shared" ca="1" si="0"/>
        <v>45672</v>
      </c>
      <c r="H15" s="63" t="s">
        <v>3</v>
      </c>
    </row>
    <row r="16" spans="1:9" s="52" customFormat="1" ht="77.5" x14ac:dyDescent="0.35">
      <c r="A16" s="41" t="str">
        <f>IF(AND(E16=""),"","["&amp;TEXT($B$1,"##")&amp;"-"&amp;TEXT(ROW()-9-COUNTBLANK($E$8:E15)+1,"##")&amp;"]")</f>
        <v>[TaiKhoan-7]</v>
      </c>
      <c r="B16" s="45" t="s">
        <v>208</v>
      </c>
      <c r="C16" s="45" t="s">
        <v>200</v>
      </c>
      <c r="D16" s="45" t="s">
        <v>217</v>
      </c>
      <c r="E16" s="45" t="s">
        <v>226</v>
      </c>
      <c r="F16" s="61" t="s">
        <v>4</v>
      </c>
      <c r="G16" s="87">
        <f t="shared" ca="1" si="0"/>
        <v>45672</v>
      </c>
      <c r="H16" s="63" t="s">
        <v>3</v>
      </c>
    </row>
    <row r="17" spans="1:9" s="52" customFormat="1" ht="77.5" x14ac:dyDescent="0.35">
      <c r="A17" s="41" t="str">
        <f>IF(AND(E17=""),"","["&amp;TEXT($B$1,"##")&amp;"-"&amp;TEXT(ROW()-9-COUNTBLANK($E$8:E16)+1,"##")&amp;"]")</f>
        <v>[TaiKhoan-8]</v>
      </c>
      <c r="B17" s="45" t="s">
        <v>209</v>
      </c>
      <c r="C17" s="45" t="s">
        <v>200</v>
      </c>
      <c r="D17" s="45" t="s">
        <v>218</v>
      </c>
      <c r="E17" s="45" t="s">
        <v>227</v>
      </c>
      <c r="F17" s="61" t="s">
        <v>4</v>
      </c>
      <c r="G17" s="87">
        <f t="shared" ca="1" si="0"/>
        <v>45672</v>
      </c>
      <c r="H17" s="63" t="s">
        <v>3</v>
      </c>
    </row>
    <row r="18" spans="1:9" s="52" customFormat="1" ht="77.5" x14ac:dyDescent="0.35">
      <c r="A18" s="41" t="str">
        <f>IF(AND(E18=""),"","["&amp;TEXT($B$1,"##")&amp;"-"&amp;TEXT(ROW()-9-COUNTBLANK($E$8:E17)+1,"##")&amp;"]")</f>
        <v>[TaiKhoan-9]</v>
      </c>
      <c r="B18" s="45" t="s">
        <v>210</v>
      </c>
      <c r="C18" s="45" t="s">
        <v>200</v>
      </c>
      <c r="D18" s="45" t="s">
        <v>219</v>
      </c>
      <c r="E18" s="45" t="s">
        <v>228</v>
      </c>
      <c r="F18" s="61" t="s">
        <v>4</v>
      </c>
      <c r="G18" s="87">
        <f t="shared" ca="1" si="0"/>
        <v>45672</v>
      </c>
      <c r="H18" s="63" t="s">
        <v>3</v>
      </c>
    </row>
    <row r="19" spans="1:9" s="52" customFormat="1" ht="93" x14ac:dyDescent="0.35">
      <c r="A19" s="41" t="str">
        <f>IF(AND(E19=""),"","["&amp;TEXT($B$1,"##")&amp;"-"&amp;TEXT(ROW()-9-COUNTBLANK($E$8:E18)+1,"##")&amp;"]")</f>
        <v>[TaiKhoan-10]</v>
      </c>
      <c r="B19" s="48" t="s">
        <v>229</v>
      </c>
      <c r="C19" s="45" t="s">
        <v>200</v>
      </c>
      <c r="D19" s="48" t="s">
        <v>230</v>
      </c>
      <c r="E19" s="48" t="s">
        <v>231</v>
      </c>
      <c r="F19" s="61" t="s">
        <v>4</v>
      </c>
      <c r="G19" s="87">
        <f t="shared" ca="1" si="0"/>
        <v>45672</v>
      </c>
      <c r="H19" s="63" t="s">
        <v>3</v>
      </c>
    </row>
    <row r="20" spans="1:9" s="155" customFormat="1" ht="14.5" customHeight="1" x14ac:dyDescent="0.35">
      <c r="B20" s="156"/>
      <c r="C20" s="156"/>
      <c r="D20" s="156"/>
      <c r="E20" s="156"/>
      <c r="F20" s="156"/>
      <c r="G20" s="156"/>
      <c r="H20" s="156"/>
      <c r="I20" s="156"/>
    </row>
    <row r="21" spans="1:9" s="52" customFormat="1" ht="15.5" x14ac:dyDescent="0.35">
      <c r="A21" s="83"/>
      <c r="B21" s="45"/>
      <c r="C21" s="45"/>
      <c r="D21" s="43"/>
      <c r="E21" s="43"/>
      <c r="F21" s="61"/>
      <c r="G21" s="62"/>
      <c r="H21" s="63"/>
      <c r="I21" s="64"/>
    </row>
    <row r="22" spans="1:9" s="52" customFormat="1" ht="15.5" x14ac:dyDescent="0.35">
      <c r="A22" s="83"/>
      <c r="B22" s="42"/>
      <c r="C22" s="45"/>
      <c r="D22" s="43"/>
      <c r="E22" s="43"/>
      <c r="F22" s="61"/>
      <c r="G22" s="62"/>
      <c r="H22" s="63"/>
    </row>
    <row r="23" spans="1:9" s="52" customFormat="1" ht="15.5" x14ac:dyDescent="0.35">
      <c r="A23" s="83"/>
      <c r="B23" s="42"/>
      <c r="C23" s="45"/>
      <c r="D23" s="43"/>
      <c r="E23" s="43"/>
      <c r="F23" s="61"/>
      <c r="G23" s="62"/>
      <c r="H23" s="63"/>
    </row>
    <row r="24" spans="1:9" s="52" customFormat="1" ht="15.5" x14ac:dyDescent="0.35">
      <c r="A24" s="83"/>
      <c r="B24" s="42"/>
      <c r="C24" s="45"/>
      <c r="D24" s="43"/>
      <c r="E24" s="43"/>
      <c r="F24" s="61"/>
      <c r="G24" s="62"/>
      <c r="H24" s="63"/>
    </row>
    <row r="25" spans="1:9" s="52" customFormat="1" ht="15.5" x14ac:dyDescent="0.35">
      <c r="A25" s="90"/>
      <c r="B25" s="42"/>
      <c r="C25" s="45"/>
      <c r="D25" s="46"/>
      <c r="E25" s="43"/>
      <c r="F25" s="61"/>
      <c r="G25" s="87"/>
      <c r="H25" s="63"/>
    </row>
    <row r="26" spans="1:9" s="52" customFormat="1" ht="15.5" x14ac:dyDescent="0.35">
      <c r="A26" s="90"/>
      <c r="B26" s="42"/>
      <c r="C26" s="45"/>
      <c r="D26" s="46"/>
      <c r="E26" s="43"/>
      <c r="F26" s="76"/>
      <c r="G26" s="87"/>
      <c r="H26" s="63"/>
    </row>
    <row r="27" spans="1:9" s="52" customFormat="1" ht="15.5" x14ac:dyDescent="0.35">
      <c r="A27" s="41"/>
      <c r="B27" s="42"/>
      <c r="C27" s="45"/>
      <c r="D27" s="46"/>
      <c r="E27" s="46"/>
      <c r="F27" s="76"/>
      <c r="G27" s="87"/>
      <c r="H27" s="63"/>
    </row>
    <row r="28" spans="1:9" s="52" customFormat="1" ht="15.5" x14ac:dyDescent="0.35">
      <c r="A28" s="41"/>
      <c r="B28" s="42"/>
      <c r="C28" s="45"/>
      <c r="D28" s="46"/>
      <c r="E28" s="46"/>
      <c r="F28" s="76"/>
      <c r="G28" s="88"/>
      <c r="H28" s="63"/>
    </row>
    <row r="29" spans="1:9" s="52" customFormat="1" ht="15.5" x14ac:dyDescent="0.35">
      <c r="A29" s="41"/>
      <c r="B29" s="42"/>
      <c r="C29" s="45"/>
      <c r="D29" s="46"/>
      <c r="E29" s="46"/>
      <c r="F29" s="76"/>
      <c r="G29" s="88"/>
      <c r="H29" s="63"/>
    </row>
    <row r="30" spans="1:9" s="52" customFormat="1" ht="15.5" x14ac:dyDescent="0.35">
      <c r="A30" s="41"/>
      <c r="B30" s="42"/>
      <c r="C30" s="45"/>
      <c r="D30" s="46"/>
      <c r="E30" s="46"/>
      <c r="F30" s="76"/>
      <c r="G30" s="88"/>
      <c r="H30" s="63"/>
    </row>
    <row r="31" spans="1:9" s="52" customFormat="1" ht="15.5" x14ac:dyDescent="0.35">
      <c r="A31" s="41"/>
      <c r="B31" s="42"/>
      <c r="C31" s="45"/>
      <c r="D31" s="46"/>
      <c r="E31" s="43"/>
      <c r="F31" s="76"/>
      <c r="G31" s="88"/>
      <c r="H31" s="63"/>
    </row>
    <row r="32" spans="1:9" s="52" customFormat="1" ht="15.5" x14ac:dyDescent="0.35">
      <c r="A32" s="41"/>
      <c r="B32" s="42"/>
      <c r="C32" s="45"/>
      <c r="D32" s="46"/>
      <c r="E32" s="43"/>
      <c r="F32" s="76"/>
      <c r="G32" s="88"/>
      <c r="H32" s="63"/>
    </row>
    <row r="33" spans="1:8" s="52" customFormat="1" ht="15.5" x14ac:dyDescent="0.35">
      <c r="A33" s="41"/>
      <c r="B33" s="42"/>
      <c r="C33" s="45"/>
      <c r="D33" s="46"/>
      <c r="E33" s="43"/>
      <c r="F33" s="76"/>
      <c r="G33" s="88"/>
      <c r="H33" s="63"/>
    </row>
    <row r="34" spans="1:8" s="52" customFormat="1" ht="15.5" x14ac:dyDescent="0.35">
      <c r="A34" s="41"/>
      <c r="B34" s="42"/>
      <c r="C34" s="45"/>
      <c r="D34" s="46"/>
      <c r="E34" s="46"/>
      <c r="F34" s="76"/>
      <c r="G34" s="88"/>
      <c r="H34" s="63"/>
    </row>
    <row r="35" spans="1:8" s="52" customFormat="1" ht="15.5" x14ac:dyDescent="0.35">
      <c r="A35" s="41"/>
      <c r="B35" s="42"/>
      <c r="C35" s="45"/>
      <c r="D35" s="46"/>
      <c r="E35" s="46"/>
      <c r="F35" s="76"/>
      <c r="G35" s="88"/>
      <c r="H35" s="63"/>
    </row>
    <row r="36" spans="1:8" s="52" customFormat="1" ht="15.5" x14ac:dyDescent="0.35">
      <c r="A36" s="41"/>
      <c r="B36" s="42"/>
      <c r="C36" s="45"/>
      <c r="D36" s="46"/>
      <c r="E36" s="46"/>
      <c r="F36" s="76"/>
      <c r="G36" s="88"/>
      <c r="H36" s="63"/>
    </row>
  </sheetData>
  <mergeCells count="4">
    <mergeCell ref="B1:E1"/>
    <mergeCell ref="B2:E2"/>
    <mergeCell ref="B3:E3"/>
    <mergeCell ref="A20:XFD20"/>
  </mergeCells>
  <conditionalFormatting sqref="F1:F8 F10:F19 F21:F25">
    <cfRule type="cellIs" dxfId="15" priority="9" operator="equal">
      <formula>"N/A"</formula>
    </cfRule>
    <cfRule type="cellIs" dxfId="14" priority="10" operator="equal">
      <formula>"Fail"</formula>
    </cfRule>
    <cfRule type="cellIs" dxfId="13" priority="11" operator="equal">
      <formula>Fail</formula>
    </cfRule>
    <cfRule type="cellIs" dxfId="12" priority="12" operator="equal">
      <formula>"Pass"</formula>
    </cfRule>
  </conditionalFormatting>
  <conditionalFormatting sqref="F26:F36">
    <cfRule type="cellIs" dxfId="11" priority="1" operator="equal">
      <formula>"N/A"</formula>
    </cfRule>
    <cfRule type="cellIs" dxfId="10" priority="2" operator="equal">
      <formula>"Fail"</formula>
    </cfRule>
    <cfRule type="cellIs" dxfId="9" priority="3" operator="equal">
      <formula>Fail</formula>
    </cfRule>
    <cfRule type="cellIs" dxfId="8" priority="4" operator="equal">
      <formula>"Pass"</formula>
    </cfRule>
  </conditionalFormatting>
  <dataValidations count="2">
    <dataValidation type="list" allowBlank="1" showErrorMessage="1" sqref="F10:F19 F21:F36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17" zoomScale="130" zoomScaleNormal="130" workbookViewId="0">
      <selection activeCell="A17" sqref="A17:XFD22"/>
    </sheetView>
  </sheetViews>
  <sheetFormatPr defaultRowHeight="14.5" x14ac:dyDescent="0.35"/>
  <cols>
    <col min="1" max="1" width="9.6328125" customWidth="1"/>
    <col min="2" max="2" width="15.453125" customWidth="1"/>
    <col min="3" max="3" width="17.1796875" customWidth="1"/>
    <col min="4" max="4" width="18.08984375" customWidth="1"/>
    <col min="5" max="5" width="18.5429687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149" t="s">
        <v>232</v>
      </c>
      <c r="C1" s="145"/>
      <c r="D1" s="145"/>
      <c r="E1" s="150"/>
      <c r="F1" s="2"/>
      <c r="G1" s="3"/>
      <c r="H1" s="3"/>
      <c r="I1" s="4"/>
    </row>
    <row r="2" spans="1:9" x14ac:dyDescent="0.35">
      <c r="A2" s="5" t="s">
        <v>1</v>
      </c>
      <c r="B2" s="151"/>
      <c r="C2" s="145"/>
      <c r="D2" s="145"/>
      <c r="E2" s="141"/>
      <c r="F2" s="6"/>
      <c r="G2" s="7"/>
      <c r="H2" s="7"/>
      <c r="I2" s="4"/>
    </row>
    <row r="3" spans="1:9" x14ac:dyDescent="0.35">
      <c r="A3" s="1" t="s">
        <v>2</v>
      </c>
      <c r="B3" s="152" t="s">
        <v>3</v>
      </c>
      <c r="C3" s="145"/>
      <c r="D3" s="145"/>
      <c r="E3" s="141"/>
      <c r="F3" s="6"/>
      <c r="G3" s="7"/>
      <c r="H3" s="7"/>
      <c r="I3" s="4"/>
    </row>
    <row r="4" spans="1:9" x14ac:dyDescent="0.35">
      <c r="A4" s="8" t="s">
        <v>4</v>
      </c>
      <c r="B4" s="9" t="s">
        <v>5</v>
      </c>
      <c r="C4" s="9" t="s">
        <v>6</v>
      </c>
      <c r="D4" s="10" t="s">
        <v>7</v>
      </c>
      <c r="E4" s="9" t="s">
        <v>8</v>
      </c>
      <c r="F4" s="11"/>
      <c r="G4" s="11"/>
      <c r="H4" s="11"/>
      <c r="I4" s="12"/>
    </row>
    <row r="5" spans="1:9" x14ac:dyDescent="0.35">
      <c r="A5" s="13">
        <f>COUNTIF(F:F,"Pass")</f>
        <v>7</v>
      </c>
      <c r="B5" s="14">
        <f>COUNTIF(F:F,"Fail")</f>
        <v>0</v>
      </c>
      <c r="C5" s="14">
        <f>COUNTIF(F:F,"Untested")</f>
        <v>0</v>
      </c>
      <c r="D5" s="15">
        <f>COUNTIF(F:F,"N/A")</f>
        <v>0</v>
      </c>
      <c r="E5" s="14">
        <f>SUM(A5:D5)</f>
        <v>7</v>
      </c>
      <c r="F5" s="11"/>
      <c r="G5" s="11"/>
      <c r="H5" s="11"/>
      <c r="I5" s="12"/>
    </row>
    <row r="6" spans="1:9" x14ac:dyDescent="0.35">
      <c r="A6" s="16" t="s">
        <v>9</v>
      </c>
      <c r="B6" s="17" t="s">
        <v>9</v>
      </c>
      <c r="C6" s="17" t="s">
        <v>9</v>
      </c>
      <c r="D6" s="18" t="s">
        <v>9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s="52" customFormat="1" ht="30" x14ac:dyDescent="0.35">
      <c r="A8" s="49" t="s">
        <v>10</v>
      </c>
      <c r="B8" s="49" t="s">
        <v>11</v>
      </c>
      <c r="C8" s="49" t="s">
        <v>12</v>
      </c>
      <c r="D8" s="49" t="s">
        <v>13</v>
      </c>
      <c r="E8" s="49" t="s">
        <v>14</v>
      </c>
      <c r="F8" s="50" t="s">
        <v>15</v>
      </c>
      <c r="G8" s="50" t="s">
        <v>16</v>
      </c>
      <c r="H8" s="50" t="s">
        <v>2</v>
      </c>
      <c r="I8" s="51" t="s">
        <v>17</v>
      </c>
    </row>
    <row r="9" spans="1:9" s="73" customFormat="1" ht="14.5" customHeight="1" x14ac:dyDescent="0.35">
      <c r="A9" s="71" t="s">
        <v>186</v>
      </c>
      <c r="B9" s="72"/>
      <c r="C9" s="72"/>
      <c r="D9" s="72"/>
      <c r="E9" s="72"/>
      <c r="F9" s="72"/>
      <c r="G9" s="72"/>
      <c r="H9" s="72"/>
      <c r="I9" s="72"/>
    </row>
    <row r="10" spans="1:9" s="52" customFormat="1" ht="77.5" x14ac:dyDescent="0.35">
      <c r="A10" s="83" t="str">
        <f>IF(AND(E10=""),"","["&amp;TEXT($B$1,"##")&amp;"-"&amp;TEXT(ROW()-9-COUNTBLANK($E$8:E9)+1,"##")&amp;"]")</f>
        <v>[Wishlist-1]</v>
      </c>
      <c r="B10" s="45" t="s">
        <v>234</v>
      </c>
      <c r="C10" s="45" t="s">
        <v>233</v>
      </c>
      <c r="D10" s="43" t="s">
        <v>239</v>
      </c>
      <c r="E10" s="43" t="s">
        <v>246</v>
      </c>
      <c r="F10" s="61" t="s">
        <v>4</v>
      </c>
      <c r="G10" s="62">
        <f ca="1">TODAY()</f>
        <v>45672</v>
      </c>
      <c r="H10" s="63" t="s">
        <v>3</v>
      </c>
      <c r="I10" s="64"/>
    </row>
    <row r="11" spans="1:9" s="52" customFormat="1" ht="77.5" x14ac:dyDescent="0.35">
      <c r="A11" s="83" t="str">
        <f>IF(AND(E11=""),"","["&amp;TEXT($B$1,"##")&amp;"-"&amp;TEXT(ROW()-9-COUNTBLANK($E$8:E10)+1,"##")&amp;"]")</f>
        <v>[Wishlist-2]</v>
      </c>
      <c r="B11" s="43" t="s">
        <v>235</v>
      </c>
      <c r="C11" s="45" t="s">
        <v>233</v>
      </c>
      <c r="D11" s="43" t="s">
        <v>240</v>
      </c>
      <c r="E11" s="45" t="s">
        <v>247</v>
      </c>
      <c r="F11" s="61" t="s">
        <v>4</v>
      </c>
      <c r="G11" s="62">
        <f t="shared" ref="G11:G16" ca="1" si="0">TODAY()</f>
        <v>45672</v>
      </c>
      <c r="H11" s="63" t="s">
        <v>3</v>
      </c>
    </row>
    <row r="12" spans="1:9" s="52" customFormat="1" ht="77.5" x14ac:dyDescent="0.35">
      <c r="A12" s="84" t="str">
        <f>IF(AND(E12=""),"","["&amp;TEXT($B$1,"##")&amp;"-"&amp;TEXT(ROW()-9-COUNTBLANK($E$8:E11)+1,"##")&amp;"]")</f>
        <v>[Wishlist-3]</v>
      </c>
      <c r="B12" s="85" t="s">
        <v>236</v>
      </c>
      <c r="C12" s="45" t="s">
        <v>233</v>
      </c>
      <c r="D12" s="85" t="s">
        <v>241</v>
      </c>
      <c r="E12" s="85" t="s">
        <v>248</v>
      </c>
      <c r="F12" s="61" t="s">
        <v>4</v>
      </c>
      <c r="G12" s="62">
        <f t="shared" ca="1" si="0"/>
        <v>45672</v>
      </c>
      <c r="H12" s="63" t="s">
        <v>3</v>
      </c>
    </row>
    <row r="13" spans="1:9" s="52" customFormat="1" ht="77.5" x14ac:dyDescent="0.35">
      <c r="A13" s="41" t="str">
        <f>IF(AND(E13=""),"","["&amp;TEXT($B$1,"##")&amp;"-"&amp;TEXT(ROW()-9-COUNTBLANK($E$8:E12)+1,"##")&amp;"]")</f>
        <v>[Wishlist-4]</v>
      </c>
      <c r="B13" s="45" t="s">
        <v>237</v>
      </c>
      <c r="C13" s="45" t="s">
        <v>233</v>
      </c>
      <c r="D13" s="45" t="s">
        <v>242</v>
      </c>
      <c r="E13" s="45" t="s">
        <v>249</v>
      </c>
      <c r="F13" s="61" t="s">
        <v>4</v>
      </c>
      <c r="G13" s="87">
        <f t="shared" ca="1" si="0"/>
        <v>45672</v>
      </c>
      <c r="H13" s="63" t="s">
        <v>3</v>
      </c>
    </row>
    <row r="14" spans="1:9" s="52" customFormat="1" ht="77.5" x14ac:dyDescent="0.35">
      <c r="A14" s="41" t="str">
        <f>IF(AND(E14=""),"","["&amp;TEXT($B$1,"##")&amp;"-"&amp;TEXT(ROW()-9-COUNTBLANK($E$8:E13)+1,"##")&amp;"]")</f>
        <v>[Wishlist-5]</v>
      </c>
      <c r="B14" s="45" t="s">
        <v>243</v>
      </c>
      <c r="C14" s="45" t="s">
        <v>233</v>
      </c>
      <c r="D14" s="45" t="s">
        <v>244</v>
      </c>
      <c r="E14" s="45" t="s">
        <v>250</v>
      </c>
      <c r="F14" s="61" t="s">
        <v>4</v>
      </c>
      <c r="G14" s="87">
        <f t="shared" ca="1" si="0"/>
        <v>45672</v>
      </c>
      <c r="H14" s="63" t="s">
        <v>3</v>
      </c>
    </row>
    <row r="15" spans="1:9" s="52" customFormat="1" ht="77.5" x14ac:dyDescent="0.35">
      <c r="A15" s="41" t="str">
        <f>IF(AND(E15=""),"","["&amp;TEXT($B$1,"##")&amp;"-"&amp;TEXT(ROW()-9-COUNTBLANK($E$8:E14)+1,"##")&amp;"]")</f>
        <v>[Wishlist-6]</v>
      </c>
      <c r="B15" s="45" t="s">
        <v>238</v>
      </c>
      <c r="C15" s="45" t="s">
        <v>233</v>
      </c>
      <c r="D15" s="45" t="s">
        <v>245</v>
      </c>
      <c r="E15" s="45" t="s">
        <v>251</v>
      </c>
      <c r="F15" s="61" t="s">
        <v>4</v>
      </c>
      <c r="G15" s="87">
        <f t="shared" ca="1" si="0"/>
        <v>45672</v>
      </c>
      <c r="H15" s="63" t="s">
        <v>3</v>
      </c>
    </row>
    <row r="16" spans="1:9" s="52" customFormat="1" ht="77.5" x14ac:dyDescent="0.35">
      <c r="A16" s="41" t="str">
        <f>IF(AND(E16=""),"","["&amp;TEXT($B$1,"##")&amp;"-"&amp;TEXT(ROW()-9-COUNTBLANK($E$8:E15)+1,"##")&amp;"]")</f>
        <v>[Wishlist-7]</v>
      </c>
      <c r="B16" s="45" t="s">
        <v>286</v>
      </c>
      <c r="C16" s="45" t="s">
        <v>233</v>
      </c>
      <c r="D16" s="45" t="s">
        <v>288</v>
      </c>
      <c r="E16" s="45" t="s">
        <v>289</v>
      </c>
      <c r="F16" s="61" t="s">
        <v>4</v>
      </c>
      <c r="G16" s="87">
        <f t="shared" ca="1" si="0"/>
        <v>45672</v>
      </c>
      <c r="H16" s="63" t="s">
        <v>3</v>
      </c>
    </row>
    <row r="17" spans="1:9" s="155" customFormat="1" ht="14.5" customHeight="1" x14ac:dyDescent="0.35">
      <c r="B17" s="156"/>
      <c r="C17" s="156"/>
      <c r="D17" s="156"/>
      <c r="E17" s="156"/>
      <c r="F17" s="156"/>
      <c r="G17" s="156"/>
      <c r="H17" s="156"/>
      <c r="I17" s="156"/>
    </row>
    <row r="18" spans="1:9" s="52" customFormat="1" ht="15.5" x14ac:dyDescent="0.35">
      <c r="A18" s="83"/>
      <c r="B18" s="45"/>
      <c r="C18" s="45"/>
      <c r="D18" s="43"/>
      <c r="E18" s="43"/>
      <c r="F18" s="61"/>
      <c r="G18" s="62"/>
      <c r="H18" s="63"/>
      <c r="I18" s="64"/>
    </row>
    <row r="19" spans="1:9" s="52" customFormat="1" ht="15.5" x14ac:dyDescent="0.35">
      <c r="A19" s="83"/>
      <c r="B19" s="42"/>
      <c r="C19" s="45"/>
      <c r="D19" s="43"/>
      <c r="E19" s="43"/>
      <c r="F19" s="61"/>
      <c r="G19" s="62"/>
      <c r="H19" s="63"/>
    </row>
    <row r="20" spans="1:9" s="52" customFormat="1" ht="15.5" x14ac:dyDescent="0.35">
      <c r="A20" s="84"/>
      <c r="B20" s="94"/>
      <c r="C20" s="85"/>
      <c r="D20" s="86"/>
      <c r="E20" s="86"/>
      <c r="F20" s="61"/>
      <c r="G20" s="62"/>
      <c r="H20" s="63"/>
    </row>
    <row r="21" spans="1:9" s="52" customFormat="1" ht="15.5" x14ac:dyDescent="0.35">
      <c r="A21" s="41"/>
      <c r="B21" s="42"/>
      <c r="C21" s="45"/>
      <c r="D21" s="43"/>
      <c r="E21" s="43"/>
      <c r="F21" s="61"/>
      <c r="G21" s="62"/>
      <c r="H21" s="63"/>
    </row>
    <row r="22" spans="1:9" ht="15.5" x14ac:dyDescent="0.35">
      <c r="A22" s="41"/>
      <c r="B22" s="42"/>
      <c r="C22" s="45"/>
      <c r="D22" s="46"/>
      <c r="E22" s="46"/>
      <c r="F22" s="61"/>
      <c r="G22" s="62"/>
      <c r="H22" s="63"/>
    </row>
  </sheetData>
  <mergeCells count="4">
    <mergeCell ref="B1:E1"/>
    <mergeCell ref="B2:E2"/>
    <mergeCell ref="B3:E3"/>
    <mergeCell ref="A17:XFD17"/>
  </mergeCells>
  <conditionalFormatting sqref="F1:F8 F18:F22 F10:F16">
    <cfRule type="cellIs" dxfId="7" priority="5" operator="equal">
      <formula>"N/A"</formula>
    </cfRule>
    <cfRule type="cellIs" dxfId="6" priority="6" operator="equal">
      <formula>"Fail"</formula>
    </cfRule>
    <cfRule type="cellIs" dxfId="5" priority="7" operator="equal">
      <formula>Fail</formula>
    </cfRule>
    <cfRule type="cellIs" dxfId="4" priority="8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18:F22 F10:F16">
      <formula1>"Pass,Fail,N/A,Untested"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15" zoomScale="130" zoomScaleNormal="130" workbookViewId="0">
      <selection activeCell="E28" sqref="E28"/>
    </sheetView>
  </sheetViews>
  <sheetFormatPr defaultRowHeight="14.5" x14ac:dyDescent="0.35"/>
  <cols>
    <col min="1" max="1" width="10.90625" customWidth="1"/>
    <col min="2" max="2" width="16" customWidth="1"/>
    <col min="3" max="3" width="17.1796875" customWidth="1"/>
    <col min="4" max="4" width="15.1796875" customWidth="1"/>
    <col min="5" max="5" width="19.26953125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149" t="s">
        <v>252</v>
      </c>
      <c r="C1" s="145"/>
      <c r="D1" s="145"/>
      <c r="E1" s="150"/>
      <c r="F1" s="2"/>
      <c r="G1" s="3"/>
      <c r="H1" s="3"/>
      <c r="I1" s="4"/>
    </row>
    <row r="2" spans="1:9" x14ac:dyDescent="0.35">
      <c r="A2" s="5" t="s">
        <v>1</v>
      </c>
      <c r="B2" s="151"/>
      <c r="C2" s="145"/>
      <c r="D2" s="145"/>
      <c r="E2" s="141"/>
      <c r="F2" s="6"/>
      <c r="G2" s="7"/>
      <c r="H2" s="7"/>
      <c r="I2" s="4"/>
    </row>
    <row r="3" spans="1:9" x14ac:dyDescent="0.35">
      <c r="A3" s="1" t="s">
        <v>2</v>
      </c>
      <c r="B3" s="152" t="s">
        <v>3</v>
      </c>
      <c r="C3" s="145"/>
      <c r="D3" s="145"/>
      <c r="E3" s="141"/>
      <c r="F3" s="6"/>
      <c r="G3" s="7"/>
      <c r="H3" s="7"/>
      <c r="I3" s="4"/>
    </row>
    <row r="4" spans="1:9" x14ac:dyDescent="0.35">
      <c r="A4" s="8" t="s">
        <v>4</v>
      </c>
      <c r="B4" s="9" t="s">
        <v>5</v>
      </c>
      <c r="C4" s="9" t="s">
        <v>6</v>
      </c>
      <c r="D4" s="10" t="s">
        <v>7</v>
      </c>
      <c r="E4" s="9" t="s">
        <v>8</v>
      </c>
      <c r="F4" s="11"/>
      <c r="G4" s="11"/>
      <c r="H4" s="11"/>
      <c r="I4" s="12"/>
    </row>
    <row r="5" spans="1:9" x14ac:dyDescent="0.35">
      <c r="A5" s="13">
        <f>COUNTIF(F:F,"Pass")</f>
        <v>6</v>
      </c>
      <c r="B5" s="14">
        <f>COUNTIF(F:F,"Fail")</f>
        <v>0</v>
      </c>
      <c r="C5" s="14">
        <f>COUNTIF(F:F,"Untested")</f>
        <v>0</v>
      </c>
      <c r="D5" s="15">
        <f>COUNTIF(F:F,"N/A")</f>
        <v>0</v>
      </c>
      <c r="E5" s="14">
        <f>SUM(A5:D5)</f>
        <v>6</v>
      </c>
      <c r="F5" s="11"/>
      <c r="G5" s="11"/>
      <c r="H5" s="11"/>
      <c r="I5" s="12"/>
    </row>
    <row r="6" spans="1:9" x14ac:dyDescent="0.35">
      <c r="A6" s="16" t="s">
        <v>9</v>
      </c>
      <c r="B6" s="17" t="s">
        <v>9</v>
      </c>
      <c r="C6" s="17" t="s">
        <v>9</v>
      </c>
      <c r="D6" s="18" t="s">
        <v>9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s="52" customFormat="1" ht="30" x14ac:dyDescent="0.35">
      <c r="A8" s="49" t="s">
        <v>10</v>
      </c>
      <c r="B8" s="49" t="s">
        <v>11</v>
      </c>
      <c r="C8" s="49" t="s">
        <v>12</v>
      </c>
      <c r="D8" s="49" t="s">
        <v>13</v>
      </c>
      <c r="E8" s="49" t="s">
        <v>14</v>
      </c>
      <c r="F8" s="50" t="s">
        <v>15</v>
      </c>
      <c r="G8" s="50" t="s">
        <v>16</v>
      </c>
      <c r="H8" s="50" t="s">
        <v>2</v>
      </c>
      <c r="I8" s="51" t="s">
        <v>17</v>
      </c>
    </row>
    <row r="9" spans="1:9" s="73" customFormat="1" ht="14.5" customHeight="1" x14ac:dyDescent="0.35">
      <c r="A9" s="71" t="s">
        <v>186</v>
      </c>
      <c r="B9" s="72"/>
      <c r="C9" s="72"/>
      <c r="D9" s="72"/>
      <c r="E9" s="72"/>
      <c r="F9" s="72"/>
      <c r="G9" s="72"/>
      <c r="H9" s="72"/>
      <c r="I9" s="72"/>
    </row>
    <row r="10" spans="1:9" s="52" customFormat="1" ht="62" x14ac:dyDescent="0.35">
      <c r="A10" s="83" t="str">
        <f>IF(AND(E10=""),"","["&amp;TEXT($B$1,"##")&amp;"-"&amp;TEXT(ROW()-9-COUNTBLANK($E$8:E9)+1,"##")&amp;"]")</f>
        <v>[News-1]</v>
      </c>
      <c r="B10" s="45" t="s">
        <v>254</v>
      </c>
      <c r="C10" s="45" t="s">
        <v>253</v>
      </c>
      <c r="D10" s="43" t="s">
        <v>256</v>
      </c>
      <c r="E10" s="43" t="s">
        <v>220</v>
      </c>
      <c r="F10" s="61" t="s">
        <v>4</v>
      </c>
      <c r="G10" s="62">
        <f ca="1">TODAY()</f>
        <v>45672</v>
      </c>
      <c r="H10" s="63" t="s">
        <v>3</v>
      </c>
      <c r="I10" s="64"/>
    </row>
    <row r="11" spans="1:9" s="52" customFormat="1" ht="62" x14ac:dyDescent="0.35">
      <c r="A11" s="83" t="str">
        <f>IF(AND(E11=""),"","["&amp;TEXT($B$1,"##")&amp;"-"&amp;TEXT(ROW()-9-COUNTBLANK($E$8:E10)+1,"##")&amp;"]")</f>
        <v>[News-2]</v>
      </c>
      <c r="B11" s="43" t="s">
        <v>255</v>
      </c>
      <c r="C11" s="45" t="s">
        <v>253</v>
      </c>
      <c r="D11" s="43" t="s">
        <v>257</v>
      </c>
      <c r="E11" s="45" t="s">
        <v>258</v>
      </c>
      <c r="F11" s="61" t="s">
        <v>4</v>
      </c>
      <c r="G11" s="62">
        <f t="shared" ref="G11:G15" ca="1" si="0">TODAY()</f>
        <v>45672</v>
      </c>
      <c r="H11" s="63" t="s">
        <v>3</v>
      </c>
    </row>
    <row r="12" spans="1:9" s="52" customFormat="1" ht="62" x14ac:dyDescent="0.35">
      <c r="A12" s="84" t="str">
        <f>IF(AND(E12=""),"","["&amp;TEXT($B$1,"##")&amp;"-"&amp;TEXT(ROW()-9-COUNTBLANK($E$8:E11)+1,"##")&amp;"]")</f>
        <v>[News-3]</v>
      </c>
      <c r="B12" s="85" t="s">
        <v>259</v>
      </c>
      <c r="C12" s="45" t="s">
        <v>253</v>
      </c>
      <c r="D12" s="85" t="s">
        <v>267</v>
      </c>
      <c r="E12" s="85" t="s">
        <v>261</v>
      </c>
      <c r="F12" s="61" t="s">
        <v>4</v>
      </c>
      <c r="G12" s="62">
        <f t="shared" ca="1" si="0"/>
        <v>45672</v>
      </c>
      <c r="H12" s="63" t="s">
        <v>3</v>
      </c>
    </row>
    <row r="13" spans="1:9" s="52" customFormat="1" ht="62" x14ac:dyDescent="0.35">
      <c r="A13" s="41" t="str">
        <f>IF(AND(E13=""),"","["&amp;TEXT($B$1,"##")&amp;"-"&amp;TEXT(ROW()-9-COUNTBLANK($E$8:E12)+1,"##")&amp;"]")</f>
        <v>[News-4]</v>
      </c>
      <c r="B13" s="45" t="s">
        <v>270</v>
      </c>
      <c r="C13" s="45" t="s">
        <v>253</v>
      </c>
      <c r="D13" s="45" t="s">
        <v>266</v>
      </c>
      <c r="E13" s="45" t="s">
        <v>269</v>
      </c>
      <c r="F13" s="61" t="s">
        <v>4</v>
      </c>
      <c r="G13" s="87">
        <f t="shared" ca="1" si="0"/>
        <v>45672</v>
      </c>
      <c r="H13" s="63" t="s">
        <v>3</v>
      </c>
    </row>
    <row r="14" spans="1:9" s="52" customFormat="1" ht="62" x14ac:dyDescent="0.35">
      <c r="A14" s="41" t="str">
        <f>IF(AND(E14=""),"","["&amp;TEXT($B$1,"##")&amp;"-"&amp;TEXT(ROW()-9-COUNTBLANK($E$8:E13)+1,"##")&amp;"]")</f>
        <v>[News-5]</v>
      </c>
      <c r="B14" s="45" t="s">
        <v>260</v>
      </c>
      <c r="C14" s="45" t="s">
        <v>253</v>
      </c>
      <c r="D14" s="45" t="s">
        <v>262</v>
      </c>
      <c r="E14" s="45" t="s">
        <v>263</v>
      </c>
      <c r="F14" s="61" t="s">
        <v>4</v>
      </c>
      <c r="G14" s="87">
        <f t="shared" ca="1" si="0"/>
        <v>45672</v>
      </c>
      <c r="H14" s="63" t="s">
        <v>3</v>
      </c>
    </row>
    <row r="15" spans="1:9" s="52" customFormat="1" ht="62" x14ac:dyDescent="0.35">
      <c r="A15" s="41" t="str">
        <f>IF(AND(E15=""),"","["&amp;TEXT($B$1,"##")&amp;"-"&amp;TEXT(ROW()-9-COUNTBLANK($E$8:E14)+1,"##")&amp;"]")</f>
        <v>[News-6]</v>
      </c>
      <c r="B15" s="45" t="s">
        <v>264</v>
      </c>
      <c r="C15" s="45" t="s">
        <v>253</v>
      </c>
      <c r="D15" s="45" t="s">
        <v>268</v>
      </c>
      <c r="E15" s="45" t="s">
        <v>265</v>
      </c>
      <c r="F15" s="61" t="s">
        <v>4</v>
      </c>
      <c r="G15" s="87">
        <f t="shared" ca="1" si="0"/>
        <v>45672</v>
      </c>
      <c r="H15" s="63" t="s">
        <v>3</v>
      </c>
    </row>
    <row r="16" spans="1:9" s="155" customFormat="1" ht="14.5" customHeight="1" x14ac:dyDescent="0.35">
      <c r="B16" s="156"/>
      <c r="C16" s="156"/>
      <c r="D16" s="156"/>
      <c r="E16" s="156"/>
      <c r="F16" s="156"/>
      <c r="G16" s="156"/>
      <c r="H16" s="156"/>
      <c r="I16" s="156"/>
    </row>
    <row r="17" spans="1:9" s="52" customFormat="1" ht="15.5" x14ac:dyDescent="0.35">
      <c r="A17" s="84"/>
      <c r="B17" s="85"/>
      <c r="C17" s="85"/>
      <c r="D17" s="86"/>
      <c r="E17" s="86"/>
      <c r="F17" s="61"/>
      <c r="G17" s="62"/>
      <c r="H17" s="63"/>
      <c r="I17" s="64"/>
    </row>
    <row r="18" spans="1:9" ht="15.5" x14ac:dyDescent="0.35">
      <c r="A18" s="41"/>
      <c r="B18" s="42"/>
      <c r="C18" s="45"/>
      <c r="D18" s="42"/>
      <c r="E18" s="42"/>
      <c r="F18" s="61"/>
      <c r="G18" s="62"/>
      <c r="H18" s="63"/>
    </row>
    <row r="19" spans="1:9" ht="15.5" x14ac:dyDescent="0.35">
      <c r="A19" s="41"/>
      <c r="B19" s="42"/>
      <c r="C19" s="45"/>
      <c r="D19" s="42"/>
      <c r="E19" s="42"/>
      <c r="F19" s="61"/>
      <c r="G19" s="62"/>
      <c r="H19" s="63"/>
    </row>
  </sheetData>
  <mergeCells count="4">
    <mergeCell ref="B1:E1"/>
    <mergeCell ref="B2:E2"/>
    <mergeCell ref="B3:E3"/>
    <mergeCell ref="A16:XFD16"/>
  </mergeCells>
  <conditionalFormatting sqref="F1:F8 F10:F15 F17:F19">
    <cfRule type="cellIs" dxfId="3" priority="1" operator="equal">
      <formula>"N/A"</formula>
    </cfRule>
    <cfRule type="cellIs" dxfId="2" priority="2" operator="equal">
      <formula>"Fail"</formula>
    </cfRule>
    <cfRule type="cellIs" dxfId="1" priority="3" operator="equal">
      <formula>Fail</formula>
    </cfRule>
    <cfRule type="cellIs" dxfId="0" priority="4" operator="equal">
      <formula>"Pass"</formula>
    </cfRule>
  </conditionalFormatting>
  <dataValidations count="2">
    <dataValidation type="list" allowBlank="1" showErrorMessage="1" sqref="F10:F15 F17:F19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6" zoomScale="85" zoomScaleNormal="85" workbookViewId="0">
      <selection activeCell="M51" sqref="M51"/>
    </sheetView>
  </sheetViews>
  <sheetFormatPr defaultRowHeight="14.5" x14ac:dyDescent="0.35"/>
  <cols>
    <col min="1" max="1" width="4.08984375" customWidth="1"/>
    <col min="2" max="2" width="8.6328125" customWidth="1"/>
    <col min="3" max="3" width="8.453125" customWidth="1"/>
    <col min="4" max="4" width="7.453125" customWidth="1"/>
    <col min="5" max="5" width="14.7265625" customWidth="1"/>
    <col min="6" max="8" width="7.1796875" bestFit="1" customWidth="1"/>
    <col min="9" max="9" width="8.7265625" bestFit="1" customWidth="1"/>
  </cols>
  <sheetData>
    <row r="1" spans="1:9" ht="100" customHeight="1" thickBot="1" x14ac:dyDescent="0.4">
      <c r="A1" s="137" t="s">
        <v>318</v>
      </c>
      <c r="B1" s="134" t="s">
        <v>319</v>
      </c>
      <c r="C1" s="134" t="s">
        <v>320</v>
      </c>
      <c r="D1" s="134" t="s">
        <v>321</v>
      </c>
      <c r="E1" s="134" t="s">
        <v>322</v>
      </c>
      <c r="F1" s="134" t="s">
        <v>323</v>
      </c>
      <c r="G1" s="134" t="s">
        <v>324</v>
      </c>
      <c r="H1" s="134" t="s">
        <v>325</v>
      </c>
      <c r="I1" s="134" t="s">
        <v>326</v>
      </c>
    </row>
    <row r="2" spans="1:9" ht="50" thickBot="1" x14ac:dyDescent="0.4">
      <c r="A2" s="166">
        <v>1</v>
      </c>
      <c r="B2" s="163" t="s">
        <v>327</v>
      </c>
      <c r="C2" s="169">
        <v>50</v>
      </c>
      <c r="D2" s="169">
        <v>1</v>
      </c>
      <c r="E2" s="135" t="s">
        <v>330</v>
      </c>
      <c r="F2" s="136">
        <v>2731</v>
      </c>
      <c r="G2" s="136">
        <v>7663</v>
      </c>
      <c r="H2" s="136">
        <v>1749</v>
      </c>
      <c r="I2" s="139">
        <f>AVERAGE(F2:H2)</f>
        <v>4047.6666666666665</v>
      </c>
    </row>
    <row r="3" spans="1:9" ht="33.5" thickBot="1" x14ac:dyDescent="0.4">
      <c r="A3" s="167"/>
      <c r="B3" s="164"/>
      <c r="C3" s="170"/>
      <c r="D3" s="170"/>
      <c r="E3" s="135" t="s">
        <v>328</v>
      </c>
      <c r="F3" s="136">
        <v>1435</v>
      </c>
      <c r="G3" s="136">
        <v>3403</v>
      </c>
      <c r="H3" s="136">
        <v>854</v>
      </c>
      <c r="I3" s="139">
        <f t="shared" ref="I3:I5" si="0">AVERAGE(F3:H3)</f>
        <v>1897.3333333333333</v>
      </c>
    </row>
    <row r="4" spans="1:9" ht="50" thickBot="1" x14ac:dyDescent="0.4">
      <c r="A4" s="167"/>
      <c r="B4" s="164"/>
      <c r="C4" s="170"/>
      <c r="D4" s="170"/>
      <c r="E4" s="135" t="s">
        <v>329</v>
      </c>
      <c r="F4" s="136">
        <v>9726</v>
      </c>
      <c r="G4" s="136">
        <v>16391</v>
      </c>
      <c r="H4" s="136">
        <v>3419</v>
      </c>
      <c r="I4" s="139">
        <f t="shared" si="0"/>
        <v>9845.3333333333339</v>
      </c>
    </row>
    <row r="5" spans="1:9" ht="33.5" thickBot="1" x14ac:dyDescent="0.4">
      <c r="A5" s="167"/>
      <c r="B5" s="164"/>
      <c r="C5" s="170"/>
      <c r="D5" s="170"/>
      <c r="E5" s="135" t="s">
        <v>332</v>
      </c>
      <c r="F5" s="138">
        <v>0</v>
      </c>
      <c r="G5" s="138">
        <v>0</v>
      </c>
      <c r="H5" s="138">
        <v>0</v>
      </c>
      <c r="I5" s="139">
        <f t="shared" si="0"/>
        <v>0</v>
      </c>
    </row>
    <row r="6" spans="1:9" ht="33.5" thickBot="1" x14ac:dyDescent="0.4">
      <c r="A6" s="168"/>
      <c r="B6" s="165"/>
      <c r="C6" s="171"/>
      <c r="D6" s="171"/>
      <c r="E6" s="135" t="s">
        <v>331</v>
      </c>
      <c r="F6" s="136">
        <v>4.7</v>
      </c>
      <c r="G6" s="136">
        <v>3</v>
      </c>
      <c r="H6" s="136">
        <v>12.6</v>
      </c>
      <c r="I6" s="139">
        <f>AVERAGE(F6:H6)</f>
        <v>6.7666666666666666</v>
      </c>
    </row>
    <row r="7" spans="1:9" ht="50" thickBot="1" x14ac:dyDescent="0.4">
      <c r="A7" s="160">
        <v>2</v>
      </c>
      <c r="B7" s="163" t="s">
        <v>333</v>
      </c>
      <c r="C7" s="163">
        <v>50</v>
      </c>
      <c r="D7" s="163">
        <v>1</v>
      </c>
      <c r="E7" s="135" t="s">
        <v>330</v>
      </c>
      <c r="F7" s="136">
        <v>3372</v>
      </c>
      <c r="G7" s="136">
        <v>3758</v>
      </c>
      <c r="H7" s="136">
        <v>1375</v>
      </c>
      <c r="I7" s="139">
        <f t="shared" ref="I7:I36" si="1">AVERAGE(F7:H7)</f>
        <v>2835</v>
      </c>
    </row>
    <row r="8" spans="1:9" ht="33.5" thickBot="1" x14ac:dyDescent="0.4">
      <c r="A8" s="161"/>
      <c r="B8" s="164"/>
      <c r="C8" s="164"/>
      <c r="D8" s="164"/>
      <c r="E8" s="135" t="s">
        <v>328</v>
      </c>
      <c r="F8" s="136">
        <v>686</v>
      </c>
      <c r="G8" s="136">
        <v>82</v>
      </c>
      <c r="H8" s="136">
        <v>512</v>
      </c>
      <c r="I8" s="139">
        <f t="shared" si="1"/>
        <v>426.66666666666669</v>
      </c>
    </row>
    <row r="9" spans="1:9" ht="50" thickBot="1" x14ac:dyDescent="0.4">
      <c r="A9" s="161"/>
      <c r="B9" s="164"/>
      <c r="C9" s="164"/>
      <c r="D9" s="164"/>
      <c r="E9" s="135" t="s">
        <v>329</v>
      </c>
      <c r="F9" s="136">
        <v>8558</v>
      </c>
      <c r="G9" s="136">
        <v>17066</v>
      </c>
      <c r="H9" s="136">
        <v>1693</v>
      </c>
      <c r="I9" s="139">
        <f t="shared" si="1"/>
        <v>9105.6666666666661</v>
      </c>
    </row>
    <row r="10" spans="1:9" ht="33.5" thickBot="1" x14ac:dyDescent="0.4">
      <c r="A10" s="161"/>
      <c r="B10" s="164"/>
      <c r="C10" s="164"/>
      <c r="D10" s="164"/>
      <c r="E10" s="135" t="s">
        <v>332</v>
      </c>
      <c r="F10" s="138">
        <v>0</v>
      </c>
      <c r="G10" s="138">
        <v>0</v>
      </c>
      <c r="H10" s="138">
        <v>0</v>
      </c>
      <c r="I10" s="139">
        <f t="shared" si="1"/>
        <v>0</v>
      </c>
    </row>
    <row r="11" spans="1:9" ht="33.5" thickBot="1" x14ac:dyDescent="0.4">
      <c r="A11" s="162"/>
      <c r="B11" s="165"/>
      <c r="C11" s="165"/>
      <c r="D11" s="165"/>
      <c r="E11" s="135" t="s">
        <v>331</v>
      </c>
      <c r="F11" s="136">
        <v>3.1</v>
      </c>
      <c r="G11" s="136">
        <v>1.7</v>
      </c>
      <c r="H11" s="136">
        <v>6.5</v>
      </c>
      <c r="I11" s="139">
        <f t="shared" si="1"/>
        <v>3.7666666666666671</v>
      </c>
    </row>
    <row r="12" spans="1:9" ht="50" thickBot="1" x14ac:dyDescent="0.4">
      <c r="A12" s="160">
        <v>3</v>
      </c>
      <c r="B12" s="163" t="s">
        <v>334</v>
      </c>
      <c r="C12" s="163">
        <v>50</v>
      </c>
      <c r="D12" s="163">
        <v>1</v>
      </c>
      <c r="E12" s="135" t="s">
        <v>330</v>
      </c>
      <c r="F12" s="136">
        <v>5189</v>
      </c>
      <c r="G12" s="136">
        <v>5975</v>
      </c>
      <c r="H12" s="136">
        <v>3791</v>
      </c>
      <c r="I12" s="139">
        <f t="shared" si="1"/>
        <v>4985</v>
      </c>
    </row>
    <row r="13" spans="1:9" ht="33.5" thickBot="1" x14ac:dyDescent="0.4">
      <c r="A13" s="161"/>
      <c r="B13" s="164"/>
      <c r="C13" s="164"/>
      <c r="D13" s="164"/>
      <c r="E13" s="135" t="s">
        <v>328</v>
      </c>
      <c r="F13" s="136">
        <v>980</v>
      </c>
      <c r="G13" s="136">
        <v>682</v>
      </c>
      <c r="H13" s="136">
        <v>477</v>
      </c>
      <c r="I13" s="139">
        <f t="shared" si="1"/>
        <v>713</v>
      </c>
    </row>
    <row r="14" spans="1:9" ht="50" thickBot="1" x14ac:dyDescent="0.4">
      <c r="A14" s="161"/>
      <c r="B14" s="164"/>
      <c r="C14" s="164"/>
      <c r="D14" s="164"/>
      <c r="E14" s="135" t="s">
        <v>329</v>
      </c>
      <c r="F14" s="136">
        <v>9552</v>
      </c>
      <c r="G14" s="136">
        <v>24261</v>
      </c>
      <c r="H14" s="136">
        <v>13228</v>
      </c>
      <c r="I14" s="139">
        <f t="shared" si="1"/>
        <v>15680.333333333334</v>
      </c>
    </row>
    <row r="15" spans="1:9" ht="33.5" thickBot="1" x14ac:dyDescent="0.4">
      <c r="A15" s="161"/>
      <c r="B15" s="164"/>
      <c r="C15" s="164"/>
      <c r="D15" s="164"/>
      <c r="E15" s="135" t="s">
        <v>332</v>
      </c>
      <c r="F15" s="138">
        <v>0</v>
      </c>
      <c r="G15" s="138">
        <v>0</v>
      </c>
      <c r="H15" s="138">
        <v>0</v>
      </c>
      <c r="I15" s="139">
        <f t="shared" si="1"/>
        <v>0</v>
      </c>
    </row>
    <row r="16" spans="1:9" ht="33.5" thickBot="1" x14ac:dyDescent="0.4">
      <c r="A16" s="162"/>
      <c r="B16" s="165"/>
      <c r="C16" s="165"/>
      <c r="D16" s="165"/>
      <c r="E16" s="135" t="s">
        <v>331</v>
      </c>
      <c r="F16" s="136">
        <v>2.1</v>
      </c>
      <c r="G16" s="136">
        <v>1.5</v>
      </c>
      <c r="H16" s="136">
        <v>2.5</v>
      </c>
      <c r="I16" s="139">
        <f t="shared" si="1"/>
        <v>2.0333333333333332</v>
      </c>
    </row>
    <row r="17" spans="1:9" ht="50" thickBot="1" x14ac:dyDescent="0.4">
      <c r="A17" s="160">
        <v>4</v>
      </c>
      <c r="B17" s="163" t="s">
        <v>315</v>
      </c>
      <c r="C17" s="163">
        <v>50</v>
      </c>
      <c r="D17" s="163">
        <v>1</v>
      </c>
      <c r="E17" s="135" t="s">
        <v>330</v>
      </c>
      <c r="F17" s="136">
        <v>13565</v>
      </c>
      <c r="G17" s="136">
        <v>14270</v>
      </c>
      <c r="H17" s="136">
        <v>16530</v>
      </c>
      <c r="I17" s="139">
        <f t="shared" si="1"/>
        <v>14788.333333333334</v>
      </c>
    </row>
    <row r="18" spans="1:9" ht="33.5" thickBot="1" x14ac:dyDescent="0.4">
      <c r="A18" s="161"/>
      <c r="B18" s="164"/>
      <c r="C18" s="164"/>
      <c r="D18" s="164"/>
      <c r="E18" s="135" t="s">
        <v>328</v>
      </c>
      <c r="F18" s="136">
        <v>5054</v>
      </c>
      <c r="G18" s="136">
        <v>7612</v>
      </c>
      <c r="H18" s="136">
        <v>5031</v>
      </c>
      <c r="I18" s="139">
        <f t="shared" si="1"/>
        <v>5899</v>
      </c>
    </row>
    <row r="19" spans="1:9" ht="50" thickBot="1" x14ac:dyDescent="0.4">
      <c r="A19" s="161"/>
      <c r="B19" s="164"/>
      <c r="C19" s="164"/>
      <c r="D19" s="164"/>
      <c r="E19" s="135" t="s">
        <v>329</v>
      </c>
      <c r="F19" s="136">
        <v>20983</v>
      </c>
      <c r="G19" s="136">
        <v>21373</v>
      </c>
      <c r="H19" s="136">
        <v>25163</v>
      </c>
      <c r="I19" s="139">
        <f t="shared" si="1"/>
        <v>22506.333333333332</v>
      </c>
    </row>
    <row r="20" spans="1:9" ht="33.5" thickBot="1" x14ac:dyDescent="0.4">
      <c r="A20" s="161"/>
      <c r="B20" s="164"/>
      <c r="C20" s="164"/>
      <c r="D20" s="164"/>
      <c r="E20" s="135" t="s">
        <v>332</v>
      </c>
      <c r="F20" s="138">
        <v>0</v>
      </c>
      <c r="G20" s="138">
        <v>0</v>
      </c>
      <c r="H20" s="138">
        <v>0</v>
      </c>
      <c r="I20" s="139">
        <f t="shared" si="1"/>
        <v>0</v>
      </c>
    </row>
    <row r="21" spans="1:9" ht="33.5" thickBot="1" x14ac:dyDescent="0.4">
      <c r="A21" s="162"/>
      <c r="B21" s="165"/>
      <c r="C21" s="165"/>
      <c r="D21" s="165"/>
      <c r="E21" s="135" t="s">
        <v>331</v>
      </c>
      <c r="F21" s="136">
        <v>1.3</v>
      </c>
      <c r="G21" s="136">
        <v>1.1000000000000001</v>
      </c>
      <c r="H21" s="136">
        <v>1.4</v>
      </c>
      <c r="I21" s="139">
        <f t="shared" si="1"/>
        <v>1.2666666666666668</v>
      </c>
    </row>
    <row r="22" spans="1:9" ht="50" thickBot="1" x14ac:dyDescent="0.4">
      <c r="A22" s="160">
        <v>5</v>
      </c>
      <c r="B22" s="163" t="s">
        <v>335</v>
      </c>
      <c r="C22" s="163">
        <v>50</v>
      </c>
      <c r="D22" s="163">
        <v>1</v>
      </c>
      <c r="E22" s="135" t="s">
        <v>330</v>
      </c>
      <c r="F22" s="136">
        <v>7313</v>
      </c>
      <c r="G22" s="136">
        <v>7437</v>
      </c>
      <c r="H22" s="136">
        <v>8657</v>
      </c>
      <c r="I22" s="139">
        <f t="shared" si="1"/>
        <v>7802.333333333333</v>
      </c>
    </row>
    <row r="23" spans="1:9" ht="33.5" thickBot="1" x14ac:dyDescent="0.4">
      <c r="A23" s="161"/>
      <c r="B23" s="164"/>
      <c r="C23" s="164"/>
      <c r="D23" s="164"/>
      <c r="E23" s="135" t="s">
        <v>328</v>
      </c>
      <c r="F23" s="136">
        <v>3515</v>
      </c>
      <c r="G23" s="136">
        <v>2378</v>
      </c>
      <c r="H23" s="136">
        <v>4161</v>
      </c>
      <c r="I23" s="139">
        <f t="shared" si="1"/>
        <v>3351.3333333333335</v>
      </c>
    </row>
    <row r="24" spans="1:9" ht="50" thickBot="1" x14ac:dyDescent="0.4">
      <c r="A24" s="161"/>
      <c r="B24" s="164"/>
      <c r="C24" s="164"/>
      <c r="D24" s="164"/>
      <c r="E24" s="135" t="s">
        <v>329</v>
      </c>
      <c r="F24" s="136">
        <v>10544</v>
      </c>
      <c r="G24" s="136">
        <v>14357</v>
      </c>
      <c r="H24" s="136">
        <v>15533</v>
      </c>
      <c r="I24" s="139">
        <f t="shared" si="1"/>
        <v>13478</v>
      </c>
    </row>
    <row r="25" spans="1:9" ht="33.5" thickBot="1" x14ac:dyDescent="0.4">
      <c r="A25" s="161"/>
      <c r="B25" s="164"/>
      <c r="C25" s="164"/>
      <c r="D25" s="164"/>
      <c r="E25" s="135" t="s">
        <v>332</v>
      </c>
      <c r="F25" s="138">
        <v>0</v>
      </c>
      <c r="G25" s="138">
        <v>0</v>
      </c>
      <c r="H25" s="138">
        <v>0</v>
      </c>
      <c r="I25" s="139">
        <f t="shared" si="1"/>
        <v>0</v>
      </c>
    </row>
    <row r="26" spans="1:9" ht="33.5" thickBot="1" x14ac:dyDescent="0.4">
      <c r="A26" s="162"/>
      <c r="B26" s="165"/>
      <c r="C26" s="165"/>
      <c r="D26" s="165"/>
      <c r="E26" s="135" t="s">
        <v>331</v>
      </c>
      <c r="F26" s="136">
        <v>1.3</v>
      </c>
      <c r="G26" s="136">
        <v>1.1000000000000001</v>
      </c>
      <c r="H26" s="136">
        <v>1.3</v>
      </c>
      <c r="I26" s="139">
        <f t="shared" si="1"/>
        <v>1.2333333333333334</v>
      </c>
    </row>
    <row r="27" spans="1:9" ht="50" thickBot="1" x14ac:dyDescent="0.4">
      <c r="A27" s="160">
        <v>6</v>
      </c>
      <c r="B27" s="163" t="s">
        <v>313</v>
      </c>
      <c r="C27" s="163">
        <v>50</v>
      </c>
      <c r="D27" s="163">
        <v>1</v>
      </c>
      <c r="E27" s="135" t="s">
        <v>330</v>
      </c>
      <c r="F27" s="136">
        <v>6406</v>
      </c>
      <c r="G27" s="136">
        <v>5056</v>
      </c>
      <c r="H27" s="136">
        <v>6618</v>
      </c>
      <c r="I27" s="139">
        <f t="shared" si="1"/>
        <v>6026.666666666667</v>
      </c>
    </row>
    <row r="28" spans="1:9" ht="33.5" thickBot="1" x14ac:dyDescent="0.4">
      <c r="A28" s="161"/>
      <c r="B28" s="164"/>
      <c r="C28" s="164"/>
      <c r="D28" s="164"/>
      <c r="E28" s="135" t="s">
        <v>328</v>
      </c>
      <c r="F28" s="136">
        <v>2857</v>
      </c>
      <c r="G28" s="136">
        <v>1819</v>
      </c>
      <c r="H28" s="136">
        <v>3971</v>
      </c>
      <c r="I28" s="139">
        <f t="shared" si="1"/>
        <v>2882.3333333333335</v>
      </c>
    </row>
    <row r="29" spans="1:9" ht="50" thickBot="1" x14ac:dyDescent="0.4">
      <c r="A29" s="161"/>
      <c r="B29" s="164"/>
      <c r="C29" s="164"/>
      <c r="D29" s="164"/>
      <c r="E29" s="135" t="s">
        <v>329</v>
      </c>
      <c r="F29" s="136">
        <v>8609</v>
      </c>
      <c r="G29" s="136">
        <v>10207</v>
      </c>
      <c r="H29" s="136">
        <v>11654</v>
      </c>
      <c r="I29" s="139">
        <f t="shared" si="1"/>
        <v>10156.666666666666</v>
      </c>
    </row>
    <row r="30" spans="1:9" ht="33.5" thickBot="1" x14ac:dyDescent="0.4">
      <c r="A30" s="161"/>
      <c r="B30" s="164"/>
      <c r="C30" s="164"/>
      <c r="D30" s="164"/>
      <c r="E30" s="135" t="s">
        <v>332</v>
      </c>
      <c r="F30" s="138">
        <v>0</v>
      </c>
      <c r="G30" s="138">
        <v>0</v>
      </c>
      <c r="H30" s="138">
        <v>0</v>
      </c>
      <c r="I30" s="139">
        <f t="shared" si="1"/>
        <v>0</v>
      </c>
    </row>
    <row r="31" spans="1:9" ht="33.5" thickBot="1" x14ac:dyDescent="0.4">
      <c r="A31" s="162"/>
      <c r="B31" s="165"/>
      <c r="C31" s="165"/>
      <c r="D31" s="165"/>
      <c r="E31" s="135" t="s">
        <v>331</v>
      </c>
      <c r="F31" s="136">
        <v>1.4</v>
      </c>
      <c r="G31" s="136">
        <v>1.5</v>
      </c>
      <c r="H31" s="136">
        <v>1.5</v>
      </c>
      <c r="I31" s="139">
        <f t="shared" si="1"/>
        <v>1.4666666666666668</v>
      </c>
    </row>
    <row r="32" spans="1:9" ht="50" thickBot="1" x14ac:dyDescent="0.4">
      <c r="A32" s="160">
        <v>7</v>
      </c>
      <c r="B32" s="163" t="s">
        <v>312</v>
      </c>
      <c r="C32" s="163">
        <v>50</v>
      </c>
      <c r="D32" s="163">
        <v>1</v>
      </c>
      <c r="E32" s="135" t="s">
        <v>330</v>
      </c>
      <c r="F32" s="136">
        <v>7203</v>
      </c>
      <c r="G32" s="136">
        <v>6932</v>
      </c>
      <c r="H32" s="136">
        <v>7140</v>
      </c>
      <c r="I32" s="139">
        <f t="shared" si="1"/>
        <v>7091.666666666667</v>
      </c>
    </row>
    <row r="33" spans="1:9" ht="33.5" thickBot="1" x14ac:dyDescent="0.4">
      <c r="A33" s="161"/>
      <c r="B33" s="164"/>
      <c r="C33" s="164"/>
      <c r="D33" s="164"/>
      <c r="E33" s="135" t="s">
        <v>328</v>
      </c>
      <c r="F33" s="136">
        <v>2988</v>
      </c>
      <c r="G33" s="136">
        <v>1994</v>
      </c>
      <c r="H33" s="136">
        <v>4169</v>
      </c>
      <c r="I33" s="139">
        <f t="shared" si="1"/>
        <v>3050.3333333333335</v>
      </c>
    </row>
    <row r="34" spans="1:9" ht="50" thickBot="1" x14ac:dyDescent="0.4">
      <c r="A34" s="161"/>
      <c r="B34" s="164"/>
      <c r="C34" s="164"/>
      <c r="D34" s="164"/>
      <c r="E34" s="135" t="s">
        <v>329</v>
      </c>
      <c r="F34" s="136">
        <v>11354</v>
      </c>
      <c r="G34" s="136">
        <v>12774</v>
      </c>
      <c r="H34" s="136">
        <v>10877</v>
      </c>
      <c r="I34" s="139">
        <f t="shared" si="1"/>
        <v>11668.333333333334</v>
      </c>
    </row>
    <row r="35" spans="1:9" ht="33.5" thickBot="1" x14ac:dyDescent="0.4">
      <c r="A35" s="161"/>
      <c r="B35" s="164"/>
      <c r="C35" s="164"/>
      <c r="D35" s="164"/>
      <c r="E35" s="135" t="s">
        <v>332</v>
      </c>
      <c r="F35" s="138">
        <v>0</v>
      </c>
      <c r="G35" s="138">
        <v>0</v>
      </c>
      <c r="H35" s="138">
        <v>0</v>
      </c>
      <c r="I35" s="139">
        <f t="shared" si="1"/>
        <v>0</v>
      </c>
    </row>
    <row r="36" spans="1:9" ht="33.5" thickBot="1" x14ac:dyDescent="0.4">
      <c r="A36" s="162"/>
      <c r="B36" s="165"/>
      <c r="C36" s="165"/>
      <c r="D36" s="165"/>
      <c r="E36" s="135" t="s">
        <v>331</v>
      </c>
      <c r="F36" s="136">
        <v>1.5</v>
      </c>
      <c r="G36" s="136">
        <v>1.5</v>
      </c>
      <c r="H36" s="136">
        <v>2</v>
      </c>
      <c r="I36" s="139">
        <f t="shared" si="1"/>
        <v>1.6666666666666667</v>
      </c>
    </row>
  </sheetData>
  <mergeCells count="28">
    <mergeCell ref="A2:A6"/>
    <mergeCell ref="B2:B6"/>
    <mergeCell ref="C2:C6"/>
    <mergeCell ref="D2:D6"/>
    <mergeCell ref="A7:A11"/>
    <mergeCell ref="B7:B11"/>
    <mergeCell ref="C7:C11"/>
    <mergeCell ref="D7:D11"/>
    <mergeCell ref="A12:A16"/>
    <mergeCell ref="B12:B16"/>
    <mergeCell ref="C12:C16"/>
    <mergeCell ref="D12:D16"/>
    <mergeCell ref="A17:A21"/>
    <mergeCell ref="B17:B21"/>
    <mergeCell ref="C17:C21"/>
    <mergeCell ref="D17:D21"/>
    <mergeCell ref="A32:A36"/>
    <mergeCell ref="B32:B36"/>
    <mergeCell ref="C32:C36"/>
    <mergeCell ref="D32:D36"/>
    <mergeCell ref="A22:A26"/>
    <mergeCell ref="B22:B26"/>
    <mergeCell ref="C22:C26"/>
    <mergeCell ref="D22:D26"/>
    <mergeCell ref="A27:A31"/>
    <mergeCell ref="B27:B31"/>
    <mergeCell ref="C27:C31"/>
    <mergeCell ref="D27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TestReport</vt:lpstr>
      <vt:lpstr>Đăng ký</vt:lpstr>
      <vt:lpstr>Đăng nhập</vt:lpstr>
      <vt:lpstr>Trang chủ </vt:lpstr>
      <vt:lpstr>Xem chi tiết SP</vt:lpstr>
      <vt:lpstr>Tìm kiếm </vt:lpstr>
      <vt:lpstr>Giỏ hàng</vt:lpstr>
      <vt:lpstr>Đặt hàng</vt:lpstr>
      <vt:lpstr>TaiKhoan</vt:lpstr>
      <vt:lpstr>Wishlist</vt:lpstr>
      <vt:lpstr>Xem tin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hoangtienvinh18hy@gmail.com</dc:creator>
  <cp:lastModifiedBy>hoangtienvinh18hy@gmail.com</cp:lastModifiedBy>
  <dcterms:created xsi:type="dcterms:W3CDTF">2024-11-29T06:19:55Z</dcterms:created>
  <dcterms:modified xsi:type="dcterms:W3CDTF">2025-01-14T18:18:52Z</dcterms:modified>
</cp:coreProperties>
</file>