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1395ce4f3837fac/Documents/Werk/Geo/"/>
    </mc:Choice>
  </mc:AlternateContent>
  <xr:revisionPtr revIDLastSave="0" documentId="8_{93EA8587-E5AA-4115-8D96-A863821138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ostcodeAdres GeoCoder" sheetId="15" r:id="rId1"/>
    <sheet name="BRK Geocoder" sheetId="17" r:id="rId2"/>
  </sheets>
  <externalReferences>
    <externalReference r:id="rId3"/>
  </externalReferences>
  <definedNames>
    <definedName name="_ecc4">#REF!</definedName>
    <definedName name="_ecc6">#REF!</definedName>
    <definedName name="AHN1_100mWMS">'PostcodeAdres GeoCoder'!#REF!</definedName>
    <definedName name="AHN2WMS">'PostcodeAdres GeoCoder'!#REF!</definedName>
    <definedName name="BagGeocoder">'PostcodeAdres GeoCoder'!#REF!</definedName>
    <definedName name="BagPandWfs">'PostcodeAdres GeoCoder'!#REF!</definedName>
    <definedName name="BagPandWms">'PostcodeAdres GeoCoder'!#REF!</definedName>
    <definedName name="BagVobjWfs">'PostcodeAdres GeoCoder'!#REF!</definedName>
    <definedName name="BagVobjWms">'PostcodeAdres GeoCoder'!#REF!</definedName>
    <definedName name="BrkWfs">'PostcodeAdres GeoCoder'!#REF!</definedName>
    <definedName name="BrkWms">'PostcodeAdres GeoCoder'!#REF!</definedName>
    <definedName name="CBSBuurten">'PostcodeAdres GeoCoder'!#REF!</definedName>
    <definedName name="CBSWijken">'PostcodeAdres GeoCoder'!#REF!</definedName>
    <definedName name="Convert">[1]Conversion!$B$2</definedName>
    <definedName name="DDMVisable">[1]Waypoints!$AG$2</definedName>
    <definedName name="DDVisable">[1]Waypoints!$AH$2</definedName>
    <definedName name="Desc">[1]Waypoints!$AA$2</definedName>
    <definedName name="DescVisable">[1]Waypoints!$AK$2</definedName>
    <definedName name="DistVisible">[1]Waypoints!$AN$2</definedName>
    <definedName name="DMDVisable">[1]Waypoints!$AG$2</definedName>
    <definedName name="DMSVisable">[1]Waypoints!$AF$2</definedName>
    <definedName name="DMVisable">[1]Waypoints!$AG$2</definedName>
    <definedName name="EasyGPS">[1]Waypoints!$AC$2</definedName>
    <definedName name="ecc2sq">#REF!</definedName>
    <definedName name="eccsc">#REF!</definedName>
    <definedName name="ExportTable">[1]Waypoints!$B$5</definedName>
    <definedName name="ExportType">[1]Waypoints!$AE$2</definedName>
    <definedName name="FAQs">[1]FAQs!$C$3</definedName>
    <definedName name="FileName">[1]Waypoints!$AB$2</definedName>
    <definedName name="FileOnly">[1]Waypoints!$AD$2</definedName>
    <definedName name="ImportFileName">[1]Waypoints!$AP$2</definedName>
    <definedName name="ImportType">[1]Waypoints!$AO$2</definedName>
    <definedName name="InLatDegDecimal">[1]Conversion!$C$8</definedName>
    <definedName name="InLatDMDDeg">[1]Conversion!$C$6</definedName>
    <definedName name="InLatDMDMins">[1]Conversion!$D$6</definedName>
    <definedName name="InLatDMSDeg">[1]Conversion!$C$4</definedName>
    <definedName name="InLatDMSMins">[1]Conversion!$D$4</definedName>
    <definedName name="InLatDMSNS">[1]Conversion!$F$4</definedName>
    <definedName name="InLatDMSSecs">[1]Conversion!$E$4</definedName>
    <definedName name="InLongDegDecimal">[1]Conversion!$C$16</definedName>
    <definedName name="InLongDMDDeg">[1]Conversion!$C$14</definedName>
    <definedName name="InLongDMDMin">[1]Conversion!$D$14</definedName>
    <definedName name="InLongDMSDeg">[1]Conversion!$C$12</definedName>
    <definedName name="InLongDMSEW">[1]Conversion!$F$12</definedName>
    <definedName name="InLongDMSMins">[1]Conversion!$D$12</definedName>
    <definedName name="InLongDMSSecs">[1]Conversion!$E$12</definedName>
    <definedName name="InPcodeLat">[1]Conversion!$J$37</definedName>
    <definedName name="InPcodeLong">[1]Conversion!$J$38</definedName>
    <definedName name="InPcodeUKGrid">[1]Conversion!$J$36</definedName>
    <definedName name="InUKGrid">[1]Conversion!$C$28</definedName>
    <definedName name="InUKGridActive">[1]Conversion!$H$28</definedName>
    <definedName name="InUKPCodeActive">[1]Conversion!$H$32</definedName>
    <definedName name="InUKPostCode">[1]Conversion!$C$32</definedName>
    <definedName name="InUTMEasting">[1]Conversion!$C$23</definedName>
    <definedName name="INUTMNorthing">[1]Conversion!$E$23</definedName>
    <definedName name="InUTMZone">[1]Conversion!$C$20</definedName>
    <definedName name="LatArrayOrigin">#REF!</definedName>
    <definedName name="LatDDecActive">[1]Conversion!$H$8</definedName>
    <definedName name="LatDMDActive">[1]Conversion!$H$6</definedName>
    <definedName name="LatDMSActive">[1]Conversion!$H$4</definedName>
    <definedName name="LatNegativeDegrees">[1]Conversion!$J$6</definedName>
    <definedName name="LatOutDD">[1]Conversion!$I$8</definedName>
    <definedName name="LongArrayOrigin">#REF!</definedName>
    <definedName name="LongDDecActive">[1]Conversion!$H$16</definedName>
    <definedName name="LongDMDActive">[1]Conversion!$H$14</definedName>
    <definedName name="LongDMSActive">[1]Conversion!$H$12</definedName>
    <definedName name="LongNegativeDegrees">[1]Conversion!$J$14</definedName>
    <definedName name="LongNegZero">[1]Conversion!$J$19</definedName>
    <definedName name="LongOutDD">[1]Conversion!$I$16</definedName>
    <definedName name="LongWest">[1]Conversion!$J$18</definedName>
    <definedName name="MajorAxis">#REF!</definedName>
    <definedName name="majsc">#REF!</definedName>
    <definedName name="MinorAxis">#REF!</definedName>
    <definedName name="minsc">#REF!</definedName>
    <definedName name="Molod_Da">#REF!</definedName>
    <definedName name="Molod_Df">#REF!</definedName>
    <definedName name="Molod_Dx">#REF!</definedName>
    <definedName name="Molod_Dy">#REF!</definedName>
    <definedName name="Molod_Dz">#REF!</definedName>
    <definedName name="molod_WGS84_a">#REF!</definedName>
    <definedName name="molod_WGS84_f">#REF!</definedName>
    <definedName name="OrignA1">#REF!</definedName>
    <definedName name="OrignA2">#REF!</definedName>
    <definedName name="OrignA3">#REF!</definedName>
    <definedName name="OrignA4">#REF!</definedName>
    <definedName name="OrignA5">#REF!</definedName>
    <definedName name="OrignA6">#REF!</definedName>
    <definedName name="OrignA7">#REF!</definedName>
    <definedName name="Orignetas">#REF!</definedName>
    <definedName name="Orignetasc">#REF!</definedName>
    <definedName name="OrignL">#REF!</definedName>
    <definedName name="OrignLati">#REF!</definedName>
    <definedName name="OrignLongi">#REF!</definedName>
    <definedName name="OrignLsq">#REF!</definedName>
    <definedName name="OrignM">#REF!</definedName>
    <definedName name="Orignnu">#REF!</definedName>
    <definedName name="Orignnu1">#REF!</definedName>
    <definedName name="Orignnu2">#REF!</definedName>
    <definedName name="OrignOeastingIndex">#REF!</definedName>
    <definedName name="OrignOSNorthingIndex">#REF!</definedName>
    <definedName name="Orignt">#REF!</definedName>
    <definedName name="Origntsq">#REF!</definedName>
    <definedName name="OSEastingOrigin">#REF!</definedName>
    <definedName name="OSNorthingOrigin">#REF!</definedName>
    <definedName name="OutLatDMDDeg">[1]Conversion!$I$6</definedName>
    <definedName name="OutLatDMDMins">[1]Conversion!$K$6</definedName>
    <definedName name="OutLatDMSDeg">[1]Conversion!$I$4</definedName>
    <definedName name="OutLatDmsMins">[1]Conversion!$K$4</definedName>
    <definedName name="OutLatDMSMinsDec">[1]Conversion!$J$4</definedName>
    <definedName name="OutLatDMSNS">[1]Conversion!$M$4</definedName>
    <definedName name="OutLatDMSSecs">[1]Conversion!$L$4</definedName>
    <definedName name="OutLongDMDDeg">[1]Conversion!$I$14</definedName>
    <definedName name="OutLongDMDMin">[1]Conversion!$K$14</definedName>
    <definedName name="OutLongDMSDeg">[1]Conversion!$I$12</definedName>
    <definedName name="OutLongDMSEW">[1]Conversion!$M$12</definedName>
    <definedName name="OutLongDMSMins">[1]Conversion!$K$12</definedName>
    <definedName name="OutLongDMSMinsDec">[1]Conversion!$J$12</definedName>
    <definedName name="OutLongDMSSecs">[1]Conversion!$L$12</definedName>
    <definedName name="OutUKGrid">[1]Conversion!$I$30</definedName>
    <definedName name="OutUKGrid8">[1]Conversion!$K$30</definedName>
    <definedName name="OutUKGrid8ErrHand">[1]Conversion!$K$31</definedName>
    <definedName name="OutUKGridLat">[1]Conversion!$J$30</definedName>
    <definedName name="OutUKGridLong">[1]Conversion!$J$33</definedName>
    <definedName name="OutUTMEasting">[1]Conversion!$I$23</definedName>
    <definedName name="OutUTMNorthing">[1]Conversion!$K$23</definedName>
    <definedName name="OutUTMZone">[1]Conversion!$I$20</definedName>
    <definedName name="PA">#REF!</definedName>
    <definedName name="PB">#REF!</definedName>
    <definedName name="PC">#REF!</definedName>
    <definedName name="PDOKkaart">'PostcodeAdres GeoCoder'!#REF!</definedName>
    <definedName name="rad">#REF!</definedName>
    <definedName name="RefernceVisible">[1]Waypoints!$AM$2</definedName>
    <definedName name="TMScale">#REF!</definedName>
    <definedName name="UKEasting">[1]Conversion!$L$30</definedName>
    <definedName name="UKGridFirstSpace">[1]Conversion!$H$29</definedName>
    <definedName name="UKGridSecondSpace">[1]Conversion!$H$30</definedName>
    <definedName name="UKNorthing">[1]Conversion!$M$30</definedName>
    <definedName name="UKPCodeSpace">[1]Conversion!$H$33</definedName>
    <definedName name="UKVisable">[1]Waypoints!$AJ$2</definedName>
    <definedName name="UnitsMetric">[1]Waypoints!$AQ$2</definedName>
    <definedName name="UnitsStatute">[1]Waypoints!$AR$2</definedName>
    <definedName name="UTMActive">[1]Conversion!$H$20</definedName>
    <definedName name="UTMVisable">[1]Waypoints!$AI$2</definedName>
    <definedName name="WaypointVisable">[1]Waypoints!$AL$2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7" l="1"/>
  <c r="C14" i="17" s="1"/>
  <c r="B15" i="17"/>
  <c r="C15" i="17" s="1"/>
  <c r="B16" i="17"/>
  <c r="C16" i="17" s="1"/>
  <c r="B17" i="17"/>
  <c r="C17" i="17" s="1"/>
  <c r="B18" i="17"/>
  <c r="C18" i="17" s="1"/>
  <c r="C12" i="15"/>
  <c r="D12" i="15" s="1"/>
  <c r="E12" i="15" s="1"/>
  <c r="C13" i="15"/>
  <c r="D13" i="15" s="1"/>
  <c r="E13" i="15" s="1"/>
  <c r="C14" i="15"/>
  <c r="D14" i="15" s="1"/>
  <c r="E14" i="15" s="1"/>
  <c r="C15" i="15"/>
  <c r="D15" i="15" s="1"/>
  <c r="E15" i="15" s="1"/>
  <c r="C16" i="15"/>
  <c r="D16" i="15" s="1"/>
  <c r="E16" i="15" s="1"/>
  <c r="C17" i="15"/>
  <c r="D17" i="15" s="1"/>
  <c r="E17" i="15" s="1"/>
  <c r="C18" i="15"/>
  <c r="D18" i="15" s="1"/>
  <c r="E18" i="15" s="1"/>
  <c r="E18" i="17" l="1"/>
  <c r="D18" i="17"/>
  <c r="E17" i="17"/>
  <c r="D17" i="17"/>
  <c r="E16" i="17"/>
  <c r="D16" i="17"/>
  <c r="E15" i="17"/>
  <c r="D15" i="17"/>
  <c r="E14" i="17"/>
  <c r="D14" i="17"/>
  <c r="F13" i="15"/>
  <c r="G13" i="15" s="1"/>
  <c r="H13" i="15" s="1"/>
  <c r="F14" i="15"/>
  <c r="G14" i="15" s="1"/>
  <c r="H14" i="15" s="1"/>
  <c r="F12" i="15"/>
  <c r="G12" i="15" s="1"/>
  <c r="H12" i="15" s="1"/>
  <c r="F18" i="15"/>
  <c r="G18" i="15" s="1"/>
  <c r="H18" i="15" s="1"/>
  <c r="F17" i="15"/>
  <c r="G17" i="15" s="1"/>
  <c r="H17" i="15" s="1"/>
  <c r="F16" i="15"/>
  <c r="G16" i="15" s="1"/>
  <c r="H16" i="15" s="1"/>
  <c r="F15" i="15"/>
  <c r="G15" i="15" s="1"/>
  <c r="H15" i="15" s="1"/>
  <c r="G14" i="17" l="1"/>
  <c r="F14" i="17"/>
  <c r="G15" i="17"/>
  <c r="F15" i="17"/>
  <c r="G16" i="17"/>
  <c r="F16" i="17"/>
  <c r="G17" i="17"/>
  <c r="F17" i="17"/>
  <c r="G18" i="17"/>
  <c r="F18" i="17"/>
  <c r="I18" i="15"/>
  <c r="J18" i="15" s="1"/>
  <c r="L18" i="15"/>
  <c r="I16" i="15"/>
  <c r="J16" i="15" s="1"/>
  <c r="L16" i="15"/>
  <c r="I15" i="15"/>
  <c r="J15" i="15" s="1"/>
  <c r="L15" i="15"/>
  <c r="I17" i="15"/>
  <c r="J17" i="15" s="1"/>
  <c r="L17" i="15"/>
  <c r="I12" i="15"/>
  <c r="J12" i="15" s="1"/>
  <c r="L12" i="15"/>
  <c r="I14" i="15"/>
  <c r="J14" i="15" s="1"/>
  <c r="L14" i="15"/>
  <c r="I13" i="15"/>
  <c r="J13" i="15" s="1"/>
  <c r="L13" i="15"/>
  <c r="M17" i="15" l="1"/>
  <c r="N17" i="15"/>
  <c r="M13" i="15"/>
  <c r="N13" i="15"/>
  <c r="O13" i="15" s="1"/>
  <c r="M15" i="15"/>
  <c r="N15" i="15"/>
  <c r="O15" i="15" s="1"/>
  <c r="M14" i="15"/>
  <c r="N14" i="15"/>
  <c r="O14" i="15" s="1"/>
  <c r="M16" i="15"/>
  <c r="N16" i="15"/>
  <c r="M12" i="15"/>
  <c r="N12" i="15"/>
  <c r="O12" i="15" s="1"/>
  <c r="M18" i="15"/>
  <c r="N18" i="15"/>
  <c r="O18" i="15" s="1"/>
  <c r="K13" i="15"/>
  <c r="K16" i="15"/>
  <c r="K17" i="15"/>
  <c r="K14" i="15"/>
  <c r="K15" i="15"/>
  <c r="K12" i="15"/>
  <c r="K18" i="15"/>
  <c r="O16" i="15" l="1"/>
  <c r="O1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Baltussen, ing. J.T.M. (Jeroen)</author>
  </authors>
  <commentList>
    <comment ref="F1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Baltussen, ing. J.T.M. (Jeroen):</t>
        </r>
        <r>
          <rPr>
            <sz val="8"/>
            <color indexed="81"/>
            <rFont val="Tahoma"/>
            <family val="2"/>
          </rPr>
          <t xml:space="preserve">
ID van het record in de LocatiesServer. ID is technische sleutel en heeft verder geen betekenis of is vaste referentie.</t>
        </r>
      </text>
    </comment>
    <comment ref="I1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Baltussen, ing. J.T.M. (Jeroen):</t>
        </r>
        <r>
          <rPr>
            <sz val="8"/>
            <color indexed="81"/>
            <rFont val="Tahoma"/>
            <family val="2"/>
          </rPr>
          <t xml:space="preserve">
Punt van het addresseerbaar object uit de BAG
</t>
        </r>
      </text>
    </comment>
    <comment ref="J1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Baltussen, ing. J.T.M. (Jeroen):</t>
        </r>
        <r>
          <rPr>
            <sz val="8"/>
            <color indexed="81"/>
            <rFont val="Tahoma"/>
            <family val="2"/>
          </rPr>
          <t xml:space="preserve">
Rijksdriehoek Coordinaten</t>
        </r>
      </text>
    </comment>
    <comment ref="K1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Baltussen, ing. J.T.M. (Jeroen):</t>
        </r>
        <r>
          <rPr>
            <sz val="8"/>
            <color indexed="81"/>
            <rFont val="Tahoma"/>
            <family val="2"/>
          </rPr>
          <t xml:space="preserve">
Rijksdriehoek Coordinaten</t>
        </r>
      </text>
    </comment>
    <comment ref="L1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Baltussen, ing. J.T.M. (Jeroen):</t>
        </r>
        <r>
          <rPr>
            <sz val="8"/>
            <color indexed="81"/>
            <rFont val="Tahoma"/>
            <family val="2"/>
          </rPr>
          <t xml:space="preserve">
Punt van het addresseerbaar object uit de BAG
</t>
        </r>
      </text>
    </comment>
    <comment ref="M1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Baltussen, ing. J.T.M. (Jeroen):</t>
        </r>
        <r>
          <rPr>
            <sz val="8"/>
            <color indexed="81"/>
            <rFont val="Tahoma"/>
            <family val="2"/>
          </rPr>
          <t xml:space="preserve">
Rijksdriehoek Coordinaten</t>
        </r>
      </text>
    </comment>
    <comment ref="N1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Baltussen, ing. J.T.M. (Jeroen):</t>
        </r>
        <r>
          <rPr>
            <sz val="8"/>
            <color indexed="81"/>
            <rFont val="Tahoma"/>
            <family val="2"/>
          </rPr>
          <t xml:space="preserve">
Rijksdriehoek Coordinaten</t>
        </r>
      </text>
    </comment>
  </commentList>
</comments>
</file>

<file path=xl/sharedStrings.xml><?xml version="1.0" encoding="utf-8"?>
<sst xmlns="http://schemas.openxmlformats.org/spreadsheetml/2006/main" count="67" uniqueCount="64">
  <si>
    <t xml:space="preserve">PDOK Geocodeer-spreadsheet   </t>
  </si>
  <si>
    <t>v 2.2.1</t>
  </si>
  <si>
    <t>Jeroen Baltussen - adviseur PDOK - 19 november 2019</t>
  </si>
  <si>
    <t xml:space="preserve">Update info: </t>
  </si>
  <si>
    <t>De vernieuwde locatieserver geeft meer attributen terug, waardoor oude Excel versie niet meer werkte. Zie ook https://github.com/PDOK/locatieserver/wiki/API-Locatieserver voor technische informatie.</t>
  </si>
  <si>
    <t>Tabblad toegevoegd om kadastrale nr's te geocoderen</t>
  </si>
  <si>
    <t>Opvragen met behulp van benoemde attributen, zodat het ook werkt voor opgevraagde straatnamen en/of geretourneerde postcodes</t>
  </si>
  <si>
    <t>Excel-tabellen toegevoegd, zodat formules automatisch worden gekopieerd</t>
  </si>
  <si>
    <t>Doel:</t>
  </si>
  <si>
    <t>Op basis van (een deel van een) adres of postcode en (optioneel) huisnummer de geocoördinaten bepalen op basis van de adreslocaties in het nationaal georegister.</t>
  </si>
  <si>
    <t xml:space="preserve">Instructie: </t>
  </si>
  <si>
    <t>Kopieer adressen of postcodes en optioneel huisnummers naar kolom invoerveld 1 en/of invoerveld 2</t>
  </si>
  <si>
    <t>N.B. de API van het nationaal georegister geeft het best matchende resultaat terug, bij een onvolledig adres wordt het eerste het best overeenkomende object geretourneerd (zie onderstaande voorbeelden)</t>
  </si>
  <si>
    <t>Invoervelden</t>
  </si>
  <si>
    <t>Uitvoervelden</t>
  </si>
  <si>
    <t>RD</t>
  </si>
  <si>
    <t>LatLong</t>
  </si>
  <si>
    <t>invoerveld 1</t>
  </si>
  <si>
    <t>invoerveld 2</t>
  </si>
  <si>
    <t>suggestrequest</t>
  </si>
  <si>
    <t>suggestresult</t>
  </si>
  <si>
    <t>weergavenaam</t>
  </si>
  <si>
    <t>Suggest ID</t>
  </si>
  <si>
    <t>lookuprequest</t>
  </si>
  <si>
    <t>lookupresult</t>
  </si>
  <si>
    <t>BAG_Centroide_RD</t>
  </si>
  <si>
    <t>BAG_x_RD</t>
  </si>
  <si>
    <t>BAG_y_RD</t>
  </si>
  <si>
    <t>BAG_Centroide_LT</t>
  </si>
  <si>
    <t>BAG_x_LT</t>
  </si>
  <si>
    <t>BAG_y_LT</t>
  </si>
  <si>
    <t>olink</t>
  </si>
  <si>
    <t>laan van kronenburg</t>
  </si>
  <si>
    <t>Barchman Wuytierslaan 10</t>
  </si>
  <si>
    <t>Amersfoort</t>
  </si>
  <si>
    <t>Dam 1</t>
  </si>
  <si>
    <t>Amsterdam</t>
  </si>
  <si>
    <t>2678 pn</t>
  </si>
  <si>
    <t>lala</t>
  </si>
  <si>
    <t>Dordrecht</t>
  </si>
  <si>
    <t>PDOK Geocoderen met Kadastraal perceelnummer</t>
  </si>
  <si>
    <t>DKK = Digitale Kadastrale kaart, BRK = Basisregistratie Kadaster</t>
  </si>
  <si>
    <t>Voor meer informatie over de werking zie werkblad: https://github.com/PDOK/locatieserver/wiki/API-Locatieserver</t>
  </si>
  <si>
    <t>Instructie:</t>
  </si>
  <si>
    <t>1 Converteer Kadastrale nummers naar formaat formaat zoals is aangegeven: Gemeentecode Sectie Perceelnummer (bijv. ZVB00 O 2204)</t>
  </si>
  <si>
    <r>
      <t xml:space="preserve">Let op: Gebruik </t>
    </r>
    <r>
      <rPr>
        <b/>
        <sz val="10"/>
        <rFont val="Arial"/>
        <family val="2"/>
      </rPr>
      <t>spaties</t>
    </r>
    <r>
      <rPr>
        <sz val="10"/>
        <rFont val="Arial"/>
        <family val="2"/>
      </rPr>
      <t xml:space="preserve"> als scheidingstekens tussen gemeente, sectie en nr</t>
    </r>
  </si>
  <si>
    <r>
      <t xml:space="preserve">Let op: SectieCode kan uit </t>
    </r>
    <r>
      <rPr>
        <b/>
        <sz val="10"/>
        <rFont val="Arial"/>
        <family val="2"/>
      </rPr>
      <t>meerdere</t>
    </r>
    <r>
      <rPr>
        <sz val="10"/>
        <rFont val="Arial"/>
        <family val="2"/>
      </rPr>
      <t xml:space="preserve"> letters bestaan (bv HLM03 AI 3)</t>
    </r>
  </si>
  <si>
    <r>
      <t xml:space="preserve">Let op: Gebruik </t>
    </r>
    <r>
      <rPr>
        <b/>
        <sz val="10"/>
        <rFont val="Arial"/>
        <family val="2"/>
      </rPr>
      <t>GEEN voorloopnullen</t>
    </r>
    <r>
      <rPr>
        <sz val="10"/>
        <rFont val="Arial"/>
        <family val="2"/>
      </rPr>
      <t xml:space="preserve"> voor het perceelnummer</t>
    </r>
  </si>
  <si>
    <t>2 Kopieer de geformatteerde Kadastrale Perceelnummers naar kolom Kadastraal Nr</t>
  </si>
  <si>
    <t>3 Wachten (kan langer duren als je veel records toevoegt; test eerst met beperkt aantal records)</t>
  </si>
  <si>
    <t>4 Controleer de data, hiervoor is ook de weergavenaam toegevoegd die qua kadastraal nr overeen moet komen met Kadastraal Nr</t>
  </si>
  <si>
    <t>Invoerveld</t>
  </si>
  <si>
    <t>Kadastraal Nr</t>
  </si>
  <si>
    <t>request</t>
  </si>
  <si>
    <t>result</t>
  </si>
  <si>
    <t>Weergavenaam</t>
  </si>
  <si>
    <t>DKK_XY</t>
  </si>
  <si>
    <t>DKK_x</t>
  </si>
  <si>
    <t>DKK_y</t>
  </si>
  <si>
    <t>ZVB00 O 2204</t>
  </si>
  <si>
    <t>ZVB00 O 2203</t>
  </si>
  <si>
    <t>ZLW00 K 193</t>
  </si>
  <si>
    <t>KDT00 I 428</t>
  </si>
  <si>
    <t>ZVB00 O 2230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</si>
</sst>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12"/>
      <color indexed="8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14"/>
      <name val="Arial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5"/>
      <color theme="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Alignment="0" applyProtection="0"/>
  </cellStyleXfs>
  <cellXfs count="22">
    <xf numFmtId="0" fontId="0" fillId="0" borderId="0" xfId="0"/>
    <xf numFmtId="0" fontId="0" fillId="0" borderId="0" xfId="0" applyNumberFormat="1"/>
    <xf numFmtId="0" fontId="0" fillId="0" borderId="0" xfId="0" applyBorder="1"/>
    <xf numFmtId="0" fontId="6" fillId="0" borderId="0" xfId="0" applyFont="1"/>
    <xf numFmtId="0" fontId="5" fillId="2" borderId="0" xfId="0" applyFont="1" applyFill="1"/>
    <xf numFmtId="0" fontId="1" fillId="0" borderId="0" xfId="0" quotePrefix="1" applyFont="1"/>
    <xf numFmtId="0" fontId="0" fillId="0" borderId="0" xfId="0" applyAlignment="1">
      <alignment horizontal="left"/>
    </xf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2"/>
    <xf numFmtId="0" fontId="1" fillId="0" borderId="0" xfId="0" applyFont="1" applyAlignment="1">
      <alignment horizontal="left" indent="1"/>
    </xf>
    <xf numFmtId="0" fontId="2" fillId="0" borderId="0" xfId="1" quotePrefix="1" applyAlignment="1" applyProtection="1"/>
    <xf numFmtId="0" fontId="2" fillId="0" borderId="0" xfId="1" applyAlignment="1" applyProtection="1"/>
    <xf numFmtId="0" fontId="0" fillId="0" borderId="0" xfId="0" quotePrefix="1"/>
    <xf numFmtId="0" fontId="0" fillId="0" borderId="0" xfId="0" applyFill="1"/>
    <xf numFmtId="0" fontId="0" fillId="0" borderId="0" xfId="0" applyNumberFormat="1" applyFill="1"/>
    <xf numFmtId="0" fontId="2" fillId="0" borderId="0" xfId="1" applyNumberFormat="1" applyAlignment="1" applyProtection="1"/>
    <xf numFmtId="0" fontId="0" fillId="0" borderId="0" xfId="0" quotePrefix="1" applyFill="1"/>
    <xf numFmtId="0" fontId="2" fillId="0" borderId="0" xfId="1" quotePrefix="1" applyNumberFormat="1" applyAlignment="1" applyProtection="1"/>
  </cellXfs>
  <cellStyles count="3">
    <cellStyle name="Heading 1" xfId="2" builtinId="16" customBuiltin="1"/>
    <cellStyle name="Hyperlink" xfId="1" builtinId="8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07\users$\Bert\GeoCache\WPWorkbench\Waypoint%20Workben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Input"/>
      <sheetName val="Conversion"/>
      <sheetName val="Waypoints"/>
      <sheetName val="FAQs"/>
      <sheetName val="UK"/>
      <sheetName val="Consts"/>
      <sheetName val="LLtoUTM"/>
      <sheetName val="Results"/>
      <sheetName val="UTMtoLL"/>
    </sheetNames>
    <sheetDataSet>
      <sheetData sheetId="0"/>
      <sheetData sheetId="1">
        <row r="4">
          <cell r="H4" t="b">
            <v>0</v>
          </cell>
          <cell r="I4">
            <v>52</v>
          </cell>
          <cell r="J4">
            <v>2.1999999999999999E-2</v>
          </cell>
          <cell r="K4">
            <v>0</v>
          </cell>
          <cell r="L4">
            <v>1.3199999999999998</v>
          </cell>
          <cell r="M4" t="str">
            <v>North</v>
          </cell>
        </row>
        <row r="6">
          <cell r="C6">
            <v>52</v>
          </cell>
          <cell r="D6">
            <v>2.1999999999999999E-2</v>
          </cell>
          <cell r="H6" t="b">
            <v>1</v>
          </cell>
          <cell r="I6">
            <v>52</v>
          </cell>
          <cell r="J6" t="b">
            <v>0</v>
          </cell>
          <cell r="K6">
            <v>2.1999999999999999E-2</v>
          </cell>
        </row>
        <row r="8">
          <cell r="H8" t="b">
            <v>0</v>
          </cell>
          <cell r="I8">
            <v>52.0003666666667</v>
          </cell>
        </row>
        <row r="12">
          <cell r="H12" t="b">
            <v>0</v>
          </cell>
          <cell r="I12">
            <v>5</v>
          </cell>
          <cell r="J12">
            <v>55.168999999999997</v>
          </cell>
          <cell r="K12">
            <v>55</v>
          </cell>
          <cell r="L12">
            <v>10.139999999999816</v>
          </cell>
          <cell r="M12" t="str">
            <v>East</v>
          </cell>
        </row>
        <row r="14">
          <cell r="C14">
            <v>5</v>
          </cell>
          <cell r="D14">
            <v>55.168999999999997</v>
          </cell>
          <cell r="H14" t="b">
            <v>1</v>
          </cell>
          <cell r="I14">
            <v>5</v>
          </cell>
          <cell r="J14" t="b">
            <v>0</v>
          </cell>
          <cell r="K14">
            <v>55.168999999999997</v>
          </cell>
        </row>
        <row r="16">
          <cell r="H16" t="b">
            <v>0</v>
          </cell>
          <cell r="I16">
            <v>5.9194833333333303</v>
          </cell>
        </row>
        <row r="18">
          <cell r="J18" t="b">
            <v>0</v>
          </cell>
        </row>
        <row r="19">
          <cell r="J19" t="b">
            <v>0</v>
          </cell>
        </row>
        <row r="20">
          <cell r="H20" t="b">
            <v>0</v>
          </cell>
          <cell r="I20">
            <v>31</v>
          </cell>
        </row>
        <row r="23">
          <cell r="I23">
            <v>700401.54983309726</v>
          </cell>
          <cell r="K23">
            <v>5765103.8903002646</v>
          </cell>
        </row>
        <row r="28">
          <cell r="H28" t="b">
            <v>0</v>
          </cell>
        </row>
        <row r="29">
          <cell r="H29" t="e">
            <v>#VALUE!</v>
          </cell>
        </row>
        <row r="30">
          <cell r="H30" t="e">
            <v>#VALUE!</v>
          </cell>
          <cell r="I30" t="str">
            <v>TP433632</v>
          </cell>
          <cell r="J30" t="e">
            <v>#VALUE!</v>
          </cell>
          <cell r="K30" t="str">
            <v>TP 43352 63219</v>
          </cell>
          <cell r="L30">
            <v>943352</v>
          </cell>
          <cell r="M30">
            <v>263219</v>
          </cell>
        </row>
        <row r="31">
          <cell r="K31" t="str">
            <v>TP 43352 63219</v>
          </cell>
        </row>
        <row r="32">
          <cell r="H32" t="b">
            <v>0</v>
          </cell>
        </row>
        <row r="33">
          <cell r="H33" t="e">
            <v>#VALUE!</v>
          </cell>
          <cell r="J33" t="e">
            <v>#VALUE!</v>
          </cell>
        </row>
        <row r="36">
          <cell r="J36" t="e">
            <v>#REF!</v>
          </cell>
        </row>
        <row r="37">
          <cell r="J37" t="e">
            <v>#REF!</v>
          </cell>
        </row>
        <row r="38">
          <cell r="J38" t="e">
            <v>#REF!</v>
          </cell>
        </row>
      </sheetData>
      <sheetData sheetId="2">
        <row r="2">
          <cell r="AA2" t="str">
            <v>London Pilgramage 4</v>
          </cell>
          <cell r="AB2" t="str">
            <v>C:\Documents and Settings\Administrator\Desktop\EasyGPS.exe</v>
          </cell>
          <cell r="AC2" t="str">
            <v>c:\test.wpt</v>
          </cell>
          <cell r="AD2" t="b">
            <v>1</v>
          </cell>
          <cell r="AE2" t="str">
            <v>PCX5</v>
          </cell>
          <cell r="AF2" t="b">
            <v>1</v>
          </cell>
          <cell r="AG2" t="b">
            <v>1</v>
          </cell>
          <cell r="AH2" t="b">
            <v>1</v>
          </cell>
          <cell r="AI2" t="b">
            <v>1</v>
          </cell>
          <cell r="AJ2" t="b">
            <v>1</v>
          </cell>
          <cell r="AK2" t="b">
            <v>1</v>
          </cell>
          <cell r="AL2" t="b">
            <v>1</v>
          </cell>
          <cell r="AM2" t="b">
            <v>1</v>
          </cell>
          <cell r="AN2" t="b">
            <v>1</v>
          </cell>
          <cell r="AO2" t="str">
            <v>HTML</v>
          </cell>
          <cell r="AP2" t="str">
            <v>D:\Bert\GeoCache\CacheMaps\html\Cache (GC79B8).htm</v>
          </cell>
          <cell r="AQ2" t="b">
            <v>1</v>
          </cell>
          <cell r="AR2" t="b">
            <v>0</v>
          </cell>
        </row>
      </sheetData>
      <sheetData sheetId="3">
        <row r="3">
          <cell r="C3" t="str">
            <v>FAQs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2" displayName="Tabel2" ref="A11:O18" totalsRowShown="0">
  <autoFilter ref="A11:O18" xr:uid="{00000000-0009-0000-0100-000002000000}"/>
  <tableColumns count="15">
    <tableColumn id="1" xr3:uid="{00000000-0010-0000-0000-000001000000}" name="invoerveld 1"/>
    <tableColumn id="2" xr3:uid="{00000000-0010-0000-0000-000002000000}" name="invoerveld 2"/>
    <tableColumn id="12" xr3:uid="{00000000-0010-0000-0000-00000C000000}" name="suggestrequest" dataDxfId="18" dataCellStyle="Hyperlink">
      <calculatedColumnFormula>HYPERLINK("http://geodata.nationaalgeoregister.nl/locatieserver/v3/suggest?wt=xml&amp;q="&amp;Tabel2[[#This Row],[invoerveld 1]]&amp;" "&amp;Tabel2[[#This Row],[invoerveld 2]])</calculatedColumnFormula>
    </tableColumn>
    <tableColumn id="15" xr3:uid="{B3D0C70D-FD6E-46B5-8410-87B8323BF4D7}" name="suggestresult" dataDxfId="17">
      <calculatedColumnFormula>_xlfn.WEBSERVICE(Tabel2[[#This Row],[suggestrequest]])</calculatedColumnFormula>
    </tableColumn>
    <tableColumn id="3" xr3:uid="{00000000-0010-0000-0000-000003000000}" name="weergavenaam" dataDxfId="16">
      <calculatedColumnFormula>_xlfn.FILTERXML(Tabel2[[#This Row],[suggestresult]],"//doc/str[@name='weergavenaam']")</calculatedColumnFormula>
    </tableColumn>
    <tableColumn id="5" xr3:uid="{00000000-0010-0000-0000-000005000000}" name="Suggest ID" dataDxfId="15">
      <calculatedColumnFormula>_xlfn.FILTERXML(Tabel2[[#This Row],[suggestresult]],"//str[@name='id']")</calculatedColumnFormula>
    </tableColumn>
    <tableColumn id="13" xr3:uid="{00000000-0010-0000-0000-00000D000000}" name="lookuprequest" dataDxfId="14" dataCellStyle="Hyperlink">
      <calculatedColumnFormula>HYPERLINK("http://geodata.nationaalgeoregister.nl/locatieserver/v3/lookup?wt=xml&amp;id="&amp;Tabel2[[#This Row],[Suggest ID]])</calculatedColumnFormula>
    </tableColumn>
    <tableColumn id="16" xr3:uid="{433D4B2F-33CF-4E99-AF2D-5A2EBE2C1862}" name="lookupresult" dataDxfId="13">
      <calculatedColumnFormula>_xlfn.WEBSERVICE(Tabel2[[#This Row],[lookuprequest]])</calculatedColumnFormula>
    </tableColumn>
    <tableColumn id="6" xr3:uid="{00000000-0010-0000-0000-000006000000}" name="BAG_Centroide_RD" dataDxfId="12">
      <calculatedColumnFormula>_xlfn.FILTERXML(Tabel2[[#This Row],[lookupresult]],"//doc/str[@name='centroide_rd']")</calculatedColumnFormula>
    </tableColumn>
    <tableColumn id="7" xr3:uid="{00000000-0010-0000-0000-000007000000}" name="BAG_x_RD" dataDxfId="11">
      <calculatedColumnFormula>_xlfn.NUMBERVALUE(MID(I12,FIND("(",I12)+1,FIND(" ",I12)-FIND("(",I12)-1),".")</calculatedColumnFormula>
    </tableColumn>
    <tableColumn id="8" xr3:uid="{00000000-0010-0000-0000-000008000000}" name="BAG_y_RD" dataDxfId="10">
      <calculatedColumnFormula>_xlfn.NUMBERVALUE(MID(I12,FIND(" ",I12)+1,FIND(")",I12)-FIND(" ",I12)-1),".")</calculatedColumnFormula>
    </tableColumn>
    <tableColumn id="9" xr3:uid="{00000000-0010-0000-0000-000009000000}" name="BAG_Centroide_LT" dataDxfId="9">
      <calculatedColumnFormula>_xlfn.FILTERXML(Tabel2[[#This Row],[lookupresult]],"//doc/str[@name='centroide_ll']")</calculatedColumnFormula>
    </tableColumn>
    <tableColumn id="10" xr3:uid="{00000000-0010-0000-0000-00000A000000}" name="BAG_x_LT" dataDxfId="8">
      <calculatedColumnFormula>_xlfn.NUMBERVALUE(MID(L12,FIND("(",$L12)+1,FIND(" ",$L12)-FIND("(",$L12)-1),".")</calculatedColumnFormula>
    </tableColumn>
    <tableColumn id="11" xr3:uid="{00000000-0010-0000-0000-00000B000000}" name="BAG_y_LT" dataDxfId="7">
      <calculatedColumnFormula>_xlfn.NUMBERVALUE(MID(L12,FIND(" ",L12)+1,FIND(")",L12)-FIND(" ",L12)-1),".")</calculatedColumnFormula>
    </tableColumn>
    <tableColumn id="14" xr3:uid="{00000000-0010-0000-0000-00000E000000}" name="olink" dataDxfId="6">
      <calculatedColumnFormula>HYPERLINK("https://www.openstreetmap.org/#map=15/"&amp;SUBSTITUTE(Tabel2[[#This Row],[BAG_y_LT]]&amp;"/"&amp;Tabel2[[#This Row],[BAG_x_LT]],",","."),"link")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3" displayName="Tabel3" ref="A13:G18" totalsRowShown="0">
  <autoFilter ref="A13:G18" xr:uid="{00000000-0009-0000-0100-000003000000}"/>
  <tableColumns count="7">
    <tableColumn id="1" xr3:uid="{00000000-0010-0000-0300-000001000000}" name="Kadastraal Nr"/>
    <tableColumn id="6" xr3:uid="{00000000-0010-0000-0300-000006000000}" name="request" dataDxfId="5">
      <calculatedColumnFormula>HYPERLINK("https://geodata.nationaalgeoregister.nl/locatieserver/v3/free?rows=1&amp;wt=xml&amp;fq=bron:DKK&amp;q="&amp;Tabel3[[#This Row],[Kadastraal Nr]])</calculatedColumnFormula>
    </tableColumn>
    <tableColumn id="7" xr3:uid="{CF6D5C4F-69A6-4928-9AE7-5953CA6E176E}" name="result" dataDxfId="4">
      <calculatedColumnFormula>_xlfn.WEBSERVICE(Tabel3[[#This Row],[request]])</calculatedColumnFormula>
    </tableColumn>
    <tableColumn id="2" xr3:uid="{00000000-0010-0000-0300-000002000000}" name="Weergavenaam" dataDxfId="3">
      <calculatedColumnFormula>_xlfn.FILTERXML(Tabel3[[#This Row],[result]],"//doc/str[@name='weergavenaam']")</calculatedColumnFormula>
    </tableColumn>
    <tableColumn id="3" xr3:uid="{00000000-0010-0000-0300-000003000000}" name="DKK_XY" dataDxfId="2">
      <calculatedColumnFormula>_xlfn.FILTERXML(Tabel3[[#This Row],[result]],"//doc/str[@name='centroide_ll']")</calculatedColumnFormula>
    </tableColumn>
    <tableColumn id="4" xr3:uid="{00000000-0010-0000-0300-000004000000}" name="DKK_x" dataDxfId="1">
      <calculatedColumnFormula>_xlfn.NUMBERVALUE(MID(E14,FIND("(",E14)+1,FIND(" ",E14)-FIND("(",E14)-1),".")</calculatedColumnFormula>
    </tableColumn>
    <tableColumn id="5" xr3:uid="{00000000-0010-0000-0300-000005000000}" name="DKK_y" dataDxfId="0">
      <calculatedColumnFormula>_xlfn.NUMBERVALUE(MID(E14,FIND(" ",E14)+1,FIND(")",E14)-(FIND(" ",E14)+1)),".")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Lookup1"/>
  <dimension ref="A1:XFA23"/>
  <sheetViews>
    <sheetView tabSelected="1" zoomScaleNormal="100" workbookViewId="0">
      <pane ySplit="10" topLeftCell="A11" activePane="bottomLeft" state="frozen"/>
      <selection pane="bottomLeft" activeCell="A11" sqref="A11"/>
    </sheetView>
  </sheetViews>
  <sheetFormatPr defaultColWidth="0" defaultRowHeight="12.75"/>
  <cols>
    <col min="1" max="1" width="28" customWidth="1"/>
    <col min="2" max="2" width="14.5703125" customWidth="1"/>
    <col min="3" max="3" width="21.5703125" customWidth="1"/>
    <col min="4" max="4" width="16.85546875" customWidth="1"/>
    <col min="5" max="5" width="41.42578125" bestFit="1" customWidth="1"/>
    <col min="6" max="6" width="14.140625" customWidth="1"/>
    <col min="7" max="7" width="26.85546875" customWidth="1"/>
    <col min="8" max="8" width="8.5703125" customWidth="1"/>
    <col min="9" max="9" width="12.85546875" customWidth="1"/>
    <col min="10" max="10" width="27.5703125" customWidth="1"/>
    <col min="11" max="11" width="12.85546875" customWidth="1"/>
    <col min="12" max="12" width="12.5703125" customWidth="1"/>
    <col min="13" max="13" width="12.85546875" customWidth="1"/>
    <col min="14" max="14" width="7.5703125" customWidth="1"/>
    <col min="15" max="27" width="9.140625" customWidth="1"/>
    <col min="28" max="16384" width="9.140625" hidden="1"/>
  </cols>
  <sheetData>
    <row r="1" spans="1:16381" ht="19.5">
      <c r="A1" s="12" t="s">
        <v>0</v>
      </c>
      <c r="B1" s="12"/>
      <c r="D1" s="8" t="s">
        <v>1</v>
      </c>
      <c r="H1" t="s">
        <v>2</v>
      </c>
      <c r="I1" s="2"/>
      <c r="J1" s="2"/>
    </row>
    <row r="2" spans="1:16381" ht="15" customHeight="1">
      <c r="A2" t="s">
        <v>3</v>
      </c>
      <c r="B2" s="8" t="s">
        <v>4</v>
      </c>
      <c r="I2" s="2"/>
      <c r="J2" s="2"/>
    </row>
    <row r="3" spans="1:16381" ht="15" customHeight="1">
      <c r="B3" t="s">
        <v>5</v>
      </c>
      <c r="I3" s="2"/>
      <c r="J3" s="2"/>
    </row>
    <row r="4" spans="1:16381" ht="15" customHeight="1">
      <c r="B4" s="8" t="s">
        <v>6</v>
      </c>
      <c r="I4" s="2"/>
      <c r="J4" s="2"/>
    </row>
    <row r="5" spans="1:16381" ht="15" customHeight="1">
      <c r="B5" s="8" t="s">
        <v>7</v>
      </c>
      <c r="I5" s="2"/>
      <c r="J5" s="2"/>
    </row>
    <row r="6" spans="1:16381" ht="15" customHeight="1">
      <c r="A6" t="s">
        <v>8</v>
      </c>
      <c r="B6" s="8" t="s">
        <v>9</v>
      </c>
      <c r="I6" s="2"/>
      <c r="J6" s="2"/>
    </row>
    <row r="7" spans="1:16381" ht="15" customHeight="1">
      <c r="A7" t="s">
        <v>10</v>
      </c>
      <c r="B7" s="8" t="s">
        <v>11</v>
      </c>
      <c r="I7" s="2"/>
      <c r="J7" s="2"/>
    </row>
    <row r="8" spans="1:16381" ht="15" customHeight="1">
      <c r="B8" s="8" t="s">
        <v>12</v>
      </c>
      <c r="I8" s="2"/>
      <c r="J8" s="2"/>
      <c r="O8" s="3"/>
    </row>
    <row r="9" spans="1:16381" ht="15" customHeight="1">
      <c r="I9" s="2"/>
      <c r="J9" s="2"/>
      <c r="O9" s="3"/>
    </row>
    <row r="10" spans="1:16381" ht="12.75" customHeight="1">
      <c r="A10" t="s">
        <v>13</v>
      </c>
      <c r="C10" t="s">
        <v>14</v>
      </c>
      <c r="H10" t="s">
        <v>15</v>
      </c>
      <c r="K10" t="s">
        <v>16</v>
      </c>
      <c r="O10" s="3"/>
    </row>
    <row r="11" spans="1:16381" s="4" customFormat="1" ht="12.75" customHeight="1">
      <c r="A11" s="8" t="s">
        <v>17</v>
      </c>
      <c r="B11" s="8" t="s">
        <v>18</v>
      </c>
      <c r="C11" s="8" t="s">
        <v>19</v>
      </c>
      <c r="D11" s="8" t="s">
        <v>20</v>
      </c>
      <c r="E11" t="s">
        <v>21</v>
      </c>
      <c r="F11" t="s">
        <v>22</v>
      </c>
      <c r="G11" s="8" t="s">
        <v>23</v>
      </c>
      <c r="H11" s="8" t="s">
        <v>24</v>
      </c>
      <c r="I11" t="s">
        <v>25</v>
      </c>
      <c r="J11" t="s">
        <v>26</v>
      </c>
      <c r="K11" t="s">
        <v>27</v>
      </c>
      <c r="L11" t="s">
        <v>28</v>
      </c>
      <c r="M11" t="s">
        <v>29</v>
      </c>
      <c r="N11" t="s">
        <v>30</v>
      </c>
      <c r="O11" s="8" t="s">
        <v>31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</row>
    <row r="12" spans="1:16381" s="3" customFormat="1" ht="12.75" customHeight="1">
      <c r="A12" s="8" t="s">
        <v>32</v>
      </c>
      <c r="B12"/>
      <c r="C12" s="15" t="str">
        <f>HYPERLINK("http://geodata.nationaalgeoregister.nl/locatieserver/v3/suggest?wt=xml&amp;q="&amp;Tabel2[[#This Row],[invoerveld 1]]&amp;" "&amp;Tabel2[[#This Row],[invoerveld 2]])</f>
        <v xml:space="preserve">http://geodata.nationaalgeoregister.nl/locatieserver/v3/suggest?wt=xml&amp;q=laan van kronenburg </v>
      </c>
      <c r="D12" t="e">
        <f>_xlfn.WEBSERVICE(Tabel2[[#This Row],[suggestrequest]])</f>
        <v>#VALUE!</v>
      </c>
      <c r="E12" t="e">
        <f>_xlfn.FILTERXML(Tabel2[[#This Row],[suggestresult]],"//doc/str[@name='weergavenaam']")</f>
        <v>#VALUE!</v>
      </c>
      <c r="F12" t="e">
        <f>_xlfn.FILTERXML(Tabel2[[#This Row],[suggestresult]],"//str[@name='id']")</f>
        <v>#VALUE!</v>
      </c>
      <c r="G12" s="15" t="e">
        <f>HYPERLINK("http://geodata.nationaalgeoregister.nl/locatieserver/v3/lookup?wt=xml&amp;id="&amp;Tabel2[[#This Row],[Suggest ID]])</f>
        <v>#VALUE!</v>
      </c>
      <c r="H12" t="e">
        <f>_xlfn.WEBSERVICE(Tabel2[[#This Row],[lookuprequest]])</f>
        <v>#VALUE!</v>
      </c>
      <c r="I12" t="e">
        <f>_xlfn.FILTERXML(Tabel2[[#This Row],[lookupresult]],"//doc/str[@name='centroide_rd']")</f>
        <v>#VALUE!</v>
      </c>
      <c r="J12" s="1" t="e">
        <f t="shared" ref="J12:J18" si="0">_xlfn.NUMBERVALUE(MID(I12,FIND("(",I12)+1,FIND(" ",I12)-FIND("(",I12)-1),".")</f>
        <v>#VALUE!</v>
      </c>
      <c r="K12" t="e">
        <f t="shared" ref="K12:K18" si="1">_xlfn.NUMBERVALUE(MID(I12,FIND(" ",I12)+1,FIND(")",I12)-FIND(" ",I12)-1),".")</f>
        <v>#VALUE!</v>
      </c>
      <c r="L12" t="e">
        <f>_xlfn.FILTERXML(Tabel2[[#This Row],[lookupresult]],"//doc/str[@name='centroide_ll']")</f>
        <v>#VALUE!</v>
      </c>
      <c r="M12" s="1" t="e">
        <f t="shared" ref="M12:M18" si="2">_xlfn.NUMBERVALUE(MID(L12,FIND("(",$L12)+1,FIND(" ",$L12)-FIND("(",$L12)-1),".")</f>
        <v>#VALUE!</v>
      </c>
      <c r="N12" s="1" t="e">
        <f t="shared" ref="N12:N18" si="3">_xlfn.NUMBERVALUE(MID(L12,FIND(" ",L12)+1,FIND(")",L12)-FIND(" ",L12)-1),".")</f>
        <v>#VALUE!</v>
      </c>
      <c r="O12" s="19" t="e">
        <f>HYPERLINK("https://www.openstreetmap.org/#map=15/"&amp;SUBSTITUTE(Tabel2[[#This Row],[BAG_y_LT]]&amp;"/"&amp;Tabel2[[#This Row],[BAG_x_LT]],",","."),"link")</f>
        <v>#VALUE!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</row>
    <row r="13" spans="1:16381" s="3" customFormat="1" ht="12.75" customHeight="1">
      <c r="A13" t="s">
        <v>33</v>
      </c>
      <c r="B13" t="s">
        <v>34</v>
      </c>
      <c r="C13" s="15" t="str">
        <f>HYPERLINK("http://geodata.nationaalgeoregister.nl/locatieserver/v3/suggest?wt=xml&amp;q="&amp;Tabel2[[#This Row],[invoerveld 1]]&amp;" "&amp;Tabel2[[#This Row],[invoerveld 2]])</f>
        <v>http://geodata.nationaalgeoregister.nl/locatieserver/v3/suggest?wt=xml&amp;q=Barchman Wuytierslaan 10 Amersfoort</v>
      </c>
      <c r="D13" t="e">
        <f>_xlfn.WEBSERVICE(Tabel2[[#This Row],[suggestrequest]])</f>
        <v>#VALUE!</v>
      </c>
      <c r="E13" t="e">
        <f>_xlfn.FILTERXML(Tabel2[[#This Row],[suggestresult]],"//doc/str[@name='weergavenaam']")</f>
        <v>#VALUE!</v>
      </c>
      <c r="F13" t="e">
        <f>_xlfn.FILTERXML(Tabel2[[#This Row],[suggestresult]],"//str[@name='id']")</f>
        <v>#VALUE!</v>
      </c>
      <c r="G13" s="15" t="e">
        <f>HYPERLINK("http://geodata.nationaalgeoregister.nl/locatieserver/v3/lookup?wt=xml&amp;id="&amp;Tabel2[[#This Row],[Suggest ID]])</f>
        <v>#VALUE!</v>
      </c>
      <c r="H13" t="e">
        <f>_xlfn.WEBSERVICE(Tabel2[[#This Row],[lookuprequest]])</f>
        <v>#VALUE!</v>
      </c>
      <c r="I13" t="e">
        <f>_xlfn.FILTERXML(Tabel2[[#This Row],[lookupresult]],"//doc/str[@name='centroide_rd']")</f>
        <v>#VALUE!</v>
      </c>
      <c r="J13" s="1" t="e">
        <f t="shared" si="0"/>
        <v>#VALUE!</v>
      </c>
      <c r="K13" t="e">
        <f t="shared" si="1"/>
        <v>#VALUE!</v>
      </c>
      <c r="L13" t="e">
        <f>_xlfn.FILTERXML(Tabel2[[#This Row],[lookupresult]],"//doc/str[@name='centroide_ll']")</f>
        <v>#VALUE!</v>
      </c>
      <c r="M13" s="1" t="e">
        <f t="shared" si="2"/>
        <v>#VALUE!</v>
      </c>
      <c r="N13" s="1" t="e">
        <f t="shared" si="3"/>
        <v>#VALUE!</v>
      </c>
      <c r="O13" s="19" t="e">
        <f>HYPERLINK("https://www.openstreetmap.org/#map=15/"&amp;SUBSTITUTE(Tabel2[[#This Row],[BAG_y_LT]]&amp;"/"&amp;Tabel2[[#This Row],[BAG_x_LT]],",","."),"link")</f>
        <v>#VALUE!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</row>
    <row r="14" spans="1:16381" s="3" customFormat="1" ht="12.75" customHeight="1">
      <c r="A14" t="s">
        <v>35</v>
      </c>
      <c r="B14" t="s">
        <v>36</v>
      </c>
      <c r="C14" s="15" t="str">
        <f>HYPERLINK("http://geodata.nationaalgeoregister.nl/locatieserver/v3/suggest?wt=xml&amp;q="&amp;Tabel2[[#This Row],[invoerveld 1]]&amp;" "&amp;Tabel2[[#This Row],[invoerveld 2]])</f>
        <v>http://geodata.nationaalgeoregister.nl/locatieserver/v3/suggest?wt=xml&amp;q=Dam 1 Amsterdam</v>
      </c>
      <c r="D14" t="e">
        <f>_xlfn.WEBSERVICE(Tabel2[[#This Row],[suggestrequest]])</f>
        <v>#VALUE!</v>
      </c>
      <c r="E14" t="e">
        <f>_xlfn.FILTERXML(Tabel2[[#This Row],[suggestresult]],"//doc/str[@name='weergavenaam']")</f>
        <v>#VALUE!</v>
      </c>
      <c r="F14" t="e">
        <f>_xlfn.FILTERXML(Tabel2[[#This Row],[suggestresult]],"//str[@name='id']")</f>
        <v>#VALUE!</v>
      </c>
      <c r="G14" s="15" t="e">
        <f>HYPERLINK("http://geodata.nationaalgeoregister.nl/locatieserver/v3/lookup?wt=xml&amp;id="&amp;Tabel2[[#This Row],[Suggest ID]])</f>
        <v>#VALUE!</v>
      </c>
      <c r="H14" t="e">
        <f>_xlfn.WEBSERVICE(Tabel2[[#This Row],[lookuprequest]])</f>
        <v>#VALUE!</v>
      </c>
      <c r="I14" t="e">
        <f>_xlfn.FILTERXML(Tabel2[[#This Row],[lookupresult]],"//doc/str[@name='centroide_rd']")</f>
        <v>#VALUE!</v>
      </c>
      <c r="J14" s="1" t="e">
        <f t="shared" si="0"/>
        <v>#VALUE!</v>
      </c>
      <c r="K14" t="e">
        <f t="shared" si="1"/>
        <v>#VALUE!</v>
      </c>
      <c r="L14" t="e">
        <f>_xlfn.FILTERXML(Tabel2[[#This Row],[lookupresult]],"//doc/str[@name='centroide_ll']")</f>
        <v>#VALUE!</v>
      </c>
      <c r="M14" s="1" t="e">
        <f t="shared" si="2"/>
        <v>#VALUE!</v>
      </c>
      <c r="N14" s="1" t="e">
        <f t="shared" si="3"/>
        <v>#VALUE!</v>
      </c>
      <c r="O14" s="19" t="e">
        <f>HYPERLINK("https://www.openstreetmap.org/#map=15/"&amp;SUBSTITUTE(Tabel2[[#This Row],[BAG_y_LT]]&amp;"/"&amp;Tabel2[[#This Row],[BAG_x_LT]],",","."),"link")</f>
        <v>#VALUE!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</row>
    <row r="15" spans="1:16381" ht="12.75" customHeight="1">
      <c r="A15" s="8" t="s">
        <v>37</v>
      </c>
      <c r="B15">
        <v>37</v>
      </c>
      <c r="C15" s="15" t="str">
        <f>HYPERLINK("http://geodata.nationaalgeoregister.nl/locatieserver/v3/suggest?wt=xml&amp;q="&amp;Tabel2[[#This Row],[invoerveld 1]]&amp;" "&amp;Tabel2[[#This Row],[invoerveld 2]])</f>
        <v>http://geodata.nationaalgeoregister.nl/locatieserver/v3/suggest?wt=xml&amp;q=2678 pn 37</v>
      </c>
      <c r="D15" t="e">
        <f>_xlfn.WEBSERVICE(Tabel2[[#This Row],[suggestrequest]])</f>
        <v>#VALUE!</v>
      </c>
      <c r="E15" t="e">
        <f>_xlfn.FILTERXML(Tabel2[[#This Row],[suggestresult]],"//doc/str[@name='weergavenaam']")</f>
        <v>#VALUE!</v>
      </c>
      <c r="F15" t="e">
        <f>_xlfn.FILTERXML(Tabel2[[#This Row],[suggestresult]],"//str[@name='id']")</f>
        <v>#VALUE!</v>
      </c>
      <c r="G15" s="15" t="e">
        <f>HYPERLINK("http://geodata.nationaalgeoregister.nl/locatieserver/v3/lookup?wt=xml&amp;id="&amp;Tabel2[[#This Row],[Suggest ID]])</f>
        <v>#VALUE!</v>
      </c>
      <c r="H15" t="e">
        <f>_xlfn.WEBSERVICE(Tabel2[[#This Row],[lookuprequest]])</f>
        <v>#VALUE!</v>
      </c>
      <c r="I15" t="e">
        <f>_xlfn.FILTERXML(Tabel2[[#This Row],[lookupresult]],"//doc/str[@name='centroide_rd']")</f>
        <v>#VALUE!</v>
      </c>
      <c r="J15" s="1" t="e">
        <f t="shared" si="0"/>
        <v>#VALUE!</v>
      </c>
      <c r="K15" t="e">
        <f t="shared" si="1"/>
        <v>#VALUE!</v>
      </c>
      <c r="L15" t="e">
        <f>_xlfn.FILTERXML(Tabel2[[#This Row],[lookupresult]],"//doc/str[@name='centroide_ll']")</f>
        <v>#VALUE!</v>
      </c>
      <c r="M15" s="1" t="e">
        <f t="shared" si="2"/>
        <v>#VALUE!</v>
      </c>
      <c r="N15" s="1" t="e">
        <f t="shared" si="3"/>
        <v>#VALUE!</v>
      </c>
      <c r="O15" s="19" t="e">
        <f>HYPERLINK("https://www.openstreetmap.org/#map=15/"&amp;SUBSTITUTE(Tabel2[[#This Row],[BAG_y_LT]]&amp;"/"&amp;Tabel2[[#This Row],[BAG_x_LT]],",","."),"link")</f>
        <v>#VALUE!</v>
      </c>
    </row>
    <row r="16" spans="1:16381" ht="12.75" customHeight="1">
      <c r="A16" s="8" t="s">
        <v>37</v>
      </c>
      <c r="C16" s="19" t="str">
        <f>HYPERLINK("http://geodata.nationaalgeoregister.nl/locatieserver/v3/suggest?wt=xml&amp;q="&amp;Tabel2[[#This Row],[invoerveld 1]]&amp;" "&amp;Tabel2[[#This Row],[invoerveld 2]])</f>
        <v xml:space="preserve">http://geodata.nationaalgeoregister.nl/locatieserver/v3/suggest?wt=xml&amp;q=2678 pn </v>
      </c>
      <c r="D16" t="e">
        <f>_xlfn.WEBSERVICE(Tabel2[[#This Row],[suggestrequest]])</f>
        <v>#VALUE!</v>
      </c>
      <c r="E16" s="1" t="e">
        <f>_xlfn.FILTERXML(Tabel2[[#This Row],[suggestresult]],"//doc/str[@name='weergavenaam']")</f>
        <v>#VALUE!</v>
      </c>
      <c r="F16" s="17" t="e">
        <f>_xlfn.FILTERXML(Tabel2[[#This Row],[suggestresult]],"//str[@name='id']")</f>
        <v>#VALUE!</v>
      </c>
      <c r="G16" s="19" t="e">
        <f>HYPERLINK("http://geodata.nationaalgeoregister.nl/locatieserver/v3/lookup?wt=xml&amp;id="&amp;Tabel2[[#This Row],[Suggest ID]])</f>
        <v>#VALUE!</v>
      </c>
      <c r="H16" t="e">
        <f>_xlfn.WEBSERVICE(Tabel2[[#This Row],[lookuprequest]])</f>
        <v>#VALUE!</v>
      </c>
      <c r="I16" s="17" t="e">
        <f>_xlfn.FILTERXML(Tabel2[[#This Row],[lookupresult]],"//doc/str[@name='centroide_rd']")</f>
        <v>#VALUE!</v>
      </c>
      <c r="J16" s="1" t="e">
        <f t="shared" si="0"/>
        <v>#VALUE!</v>
      </c>
      <c r="K16" s="17" t="e">
        <f t="shared" si="1"/>
        <v>#VALUE!</v>
      </c>
      <c r="L16" s="18" t="e">
        <f>_xlfn.FILTERXML(Tabel2[[#This Row],[lookupresult]],"//doc/str[@name='centroide_ll']")</f>
        <v>#VALUE!</v>
      </c>
      <c r="M16" s="1" t="e">
        <f t="shared" si="2"/>
        <v>#VALUE!</v>
      </c>
      <c r="N16" s="1" t="e">
        <f t="shared" si="3"/>
        <v>#VALUE!</v>
      </c>
      <c r="O16" s="19" t="e">
        <f>HYPERLINK("https://www.openstreetmap.org/#map=15/"&amp;SUBSTITUTE(Tabel2[[#This Row],[BAG_y_LT]]&amp;"/"&amp;Tabel2[[#This Row],[BAG_x_LT]],",","."),"link")</f>
        <v>#VALUE!</v>
      </c>
    </row>
    <row r="17" spans="1:15" ht="12.75" customHeight="1">
      <c r="A17" s="8" t="s">
        <v>38</v>
      </c>
      <c r="C17" s="19" t="str">
        <f>HYPERLINK("http://geodata.nationaalgeoregister.nl/locatieserver/v3/suggest?wt=xml&amp;q="&amp;Tabel2[[#This Row],[invoerveld 1]]&amp;" "&amp;Tabel2[[#This Row],[invoerveld 2]])</f>
        <v xml:space="preserve">http://geodata.nationaalgeoregister.nl/locatieserver/v3/suggest?wt=xml&amp;q=lala </v>
      </c>
      <c r="D17" t="e">
        <f>_xlfn.WEBSERVICE(Tabel2[[#This Row],[suggestrequest]])</f>
        <v>#VALUE!</v>
      </c>
      <c r="E17" s="1" t="e">
        <f>_xlfn.FILTERXML(Tabel2[[#This Row],[suggestresult]],"//doc/str[@name='weergavenaam']")</f>
        <v>#VALUE!</v>
      </c>
      <c r="F17" s="20" t="e">
        <f>_xlfn.FILTERXML(Tabel2[[#This Row],[suggestresult]],"//str[@name='id']")</f>
        <v>#VALUE!</v>
      </c>
      <c r="G17" s="21" t="e">
        <f>HYPERLINK("http://geodata.nationaalgeoregister.nl/locatieserver/v3/lookup?wt=xml&amp;id="&amp;Tabel2[[#This Row],[Suggest ID]])</f>
        <v>#VALUE!</v>
      </c>
      <c r="H17" s="16" t="e">
        <f>_xlfn.WEBSERVICE(Tabel2[[#This Row],[lookuprequest]])</f>
        <v>#VALUE!</v>
      </c>
      <c r="I17" s="17" t="e">
        <f>_xlfn.FILTERXML(Tabel2[[#This Row],[lookupresult]],"//doc/str[@name='centroide_rd']")</f>
        <v>#VALUE!</v>
      </c>
      <c r="J17" s="1" t="e">
        <f t="shared" si="0"/>
        <v>#VALUE!</v>
      </c>
      <c r="K17" s="17" t="e">
        <f t="shared" si="1"/>
        <v>#VALUE!</v>
      </c>
      <c r="L17" s="18" t="e">
        <f>_xlfn.FILTERXML(Tabel2[[#This Row],[lookupresult]],"//doc/str[@name='centroide_ll']")</f>
        <v>#VALUE!</v>
      </c>
      <c r="M17" s="1" t="e">
        <f t="shared" si="2"/>
        <v>#VALUE!</v>
      </c>
      <c r="N17" s="1" t="e">
        <f t="shared" si="3"/>
        <v>#VALUE!</v>
      </c>
      <c r="O17" s="19" t="e">
        <f>HYPERLINK("https://www.openstreetmap.org/#map=15/"&amp;SUBSTITUTE(Tabel2[[#This Row],[BAG_y_LT]]&amp;"/"&amp;Tabel2[[#This Row],[BAG_x_LT]],",","."),"link")</f>
        <v>#VALUE!</v>
      </c>
    </row>
    <row r="18" spans="1:15" ht="12.75" customHeight="1">
      <c r="A18" s="8" t="s">
        <v>39</v>
      </c>
      <c r="C18" s="19" t="str">
        <f>HYPERLINK("http://geodata.nationaalgeoregister.nl/locatieserver/v3/suggest?wt=xml&amp;q="&amp;Tabel2[[#This Row],[invoerveld 1]]&amp;" "&amp;Tabel2[[#This Row],[invoerveld 2]])</f>
        <v xml:space="preserve">http://geodata.nationaalgeoregister.nl/locatieserver/v3/suggest?wt=xml&amp;q=Dordrecht </v>
      </c>
      <c r="D18" t="e">
        <f>_xlfn.WEBSERVICE(Tabel2[[#This Row],[suggestrequest]])</f>
        <v>#VALUE!</v>
      </c>
      <c r="E18" s="1" t="e">
        <f>_xlfn.FILTERXML(Tabel2[[#This Row],[suggestresult]],"//doc/str[@name='weergavenaam']")</f>
        <v>#VALUE!</v>
      </c>
      <c r="F18" s="17" t="e">
        <f>_xlfn.FILTERXML(Tabel2[[#This Row],[suggestresult]],"//str[@name='id']")</f>
        <v>#VALUE!</v>
      </c>
      <c r="G18" s="19" t="e">
        <f>HYPERLINK("http://geodata.nationaalgeoregister.nl/locatieserver/v3/lookup?wt=xml&amp;id="&amp;Tabel2[[#This Row],[Suggest ID]])</f>
        <v>#VALUE!</v>
      </c>
      <c r="H18" t="e">
        <f>_xlfn.WEBSERVICE(Tabel2[[#This Row],[lookuprequest]])</f>
        <v>#VALUE!</v>
      </c>
      <c r="I18" s="17" t="e">
        <f>_xlfn.FILTERXML(Tabel2[[#This Row],[lookupresult]],"//doc/str[@name='centroide_rd']")</f>
        <v>#VALUE!</v>
      </c>
      <c r="J18" s="1" t="e">
        <f t="shared" si="0"/>
        <v>#VALUE!</v>
      </c>
      <c r="K18" s="17" t="e">
        <f t="shared" si="1"/>
        <v>#VALUE!</v>
      </c>
      <c r="L18" s="18" t="e">
        <f>_xlfn.FILTERXML(Tabel2[[#This Row],[lookupresult]],"//doc/str[@name='centroide_ll']")</f>
        <v>#VALUE!</v>
      </c>
      <c r="M18" s="1" t="e">
        <f t="shared" si="2"/>
        <v>#VALUE!</v>
      </c>
      <c r="N18" s="1" t="e">
        <f t="shared" si="3"/>
        <v>#VALUE!</v>
      </c>
      <c r="O18" s="19" t="e">
        <f>HYPERLINK("https://www.openstreetmap.org/#map=15/"&amp;SUBSTITUTE(Tabel2[[#This Row],[BAG_y_LT]]&amp;"/"&amp;Tabel2[[#This Row],[BAG_x_LT]],",","."),"link")</f>
        <v>#VALUE!</v>
      </c>
    </row>
    <row r="20" spans="1:15">
      <c r="C20" s="14"/>
    </row>
    <row r="23" spans="1:15">
      <c r="F23" s="5"/>
      <c r="G23" s="5"/>
    </row>
  </sheetData>
  <phoneticPr fontId="7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DocBRK"/>
  <dimension ref="A1:G18"/>
  <sheetViews>
    <sheetView zoomScaleNormal="100" workbookViewId="0">
      <pane ySplit="13" topLeftCell="A14" activePane="bottomLeft" state="frozen"/>
      <selection pane="bottomLeft" activeCell="A4" sqref="A4"/>
    </sheetView>
  </sheetViews>
  <sheetFormatPr defaultRowHeight="12.75"/>
  <cols>
    <col min="1" max="1" width="20.5703125" customWidth="1"/>
    <col min="2" max="2" width="7.28515625" customWidth="1"/>
    <col min="3" max="3" width="14.140625" customWidth="1"/>
    <col min="4" max="4" width="41.85546875" bestFit="1" customWidth="1"/>
    <col min="5" max="5" width="13.85546875" customWidth="1"/>
  </cols>
  <sheetData>
    <row r="1" spans="1:7" ht="19.5">
      <c r="A1" s="12" t="s">
        <v>40</v>
      </c>
      <c r="B1" s="7"/>
      <c r="C1" s="8"/>
      <c r="D1" s="6"/>
      <c r="E1" s="2"/>
      <c r="F1" s="2" t="s">
        <v>2</v>
      </c>
    </row>
    <row r="2" spans="1:7" ht="18">
      <c r="A2" s="8" t="s">
        <v>41</v>
      </c>
      <c r="B2" s="7"/>
      <c r="C2" s="8"/>
      <c r="D2" s="6"/>
      <c r="E2" s="2"/>
      <c r="F2" s="2"/>
    </row>
    <row r="3" spans="1:7" ht="18">
      <c r="A3" s="8" t="s">
        <v>42</v>
      </c>
      <c r="B3" s="7"/>
      <c r="C3" s="8"/>
      <c r="D3" s="6"/>
      <c r="E3" s="2"/>
      <c r="F3" s="2"/>
    </row>
    <row r="4" spans="1:7">
      <c r="A4" s="8" t="s">
        <v>43</v>
      </c>
      <c r="B4" s="9" t="s">
        <v>44</v>
      </c>
      <c r="C4" s="6"/>
    </row>
    <row r="5" spans="1:7">
      <c r="B5" s="13" t="s">
        <v>45</v>
      </c>
      <c r="C5" s="6"/>
    </row>
    <row r="6" spans="1:7">
      <c r="B6" s="13" t="s">
        <v>46</v>
      </c>
      <c r="C6" s="6"/>
    </row>
    <row r="7" spans="1:7">
      <c r="B7" s="13" t="s">
        <v>47</v>
      </c>
      <c r="C7" s="6"/>
    </row>
    <row r="8" spans="1:7">
      <c r="B8" s="9" t="s">
        <v>48</v>
      </c>
      <c r="C8" s="6"/>
    </row>
    <row r="9" spans="1:7">
      <c r="B9" s="9" t="s">
        <v>49</v>
      </c>
      <c r="C9" s="6"/>
    </row>
    <row r="10" spans="1:7">
      <c r="B10" s="9" t="s">
        <v>50</v>
      </c>
      <c r="C10" s="6"/>
    </row>
    <row r="11" spans="1:7" ht="14.25">
      <c r="A11" s="10"/>
      <c r="B11" s="10"/>
      <c r="C11" s="10"/>
      <c r="D11" s="11"/>
      <c r="E11" s="11"/>
    </row>
    <row r="12" spans="1:7">
      <c r="A12" t="s">
        <v>51</v>
      </c>
      <c r="B12" t="s">
        <v>14</v>
      </c>
    </row>
    <row r="13" spans="1:7">
      <c r="A13" t="s">
        <v>52</v>
      </c>
      <c r="B13" s="8" t="s">
        <v>53</v>
      </c>
      <c r="C13" s="8" t="s">
        <v>54</v>
      </c>
      <c r="D13" t="s">
        <v>55</v>
      </c>
      <c r="E13" t="s">
        <v>56</v>
      </c>
      <c r="F13" t="s">
        <v>57</v>
      </c>
      <c r="G13" t="s">
        <v>58</v>
      </c>
    </row>
    <row r="14" spans="1:7">
      <c r="A14" t="s">
        <v>59</v>
      </c>
      <c r="B14" s="15" t="str">
        <f>HYPERLINK("https://geodata.nationaalgeoregister.nl/locatieserver/v3/free?rows=1&amp;wt=xml&amp;fq=bron:DKK&amp;q="&amp;Tabel3[[#This Row],[Kadastraal Nr]])</f>
        <v>https://geodata.nationaalgeoregister.nl/locatieserver/v3/free?rows=1&amp;wt=xml&amp;fq=bron:DKK&amp;q=ZVB00 O 2204</v>
      </c>
      <c r="C14" t="e">
        <f>_xlfn.WEBSERVICE(Tabel3[[#This Row],[request]])</f>
        <v>#VALUE!</v>
      </c>
      <c r="D14" t="e">
        <f>_xlfn.FILTERXML(Tabel3[[#This Row],[result]],"//doc/str[@name='weergavenaam']")</f>
        <v>#VALUE!</v>
      </c>
      <c r="E14" t="e">
        <f>_xlfn.FILTERXML(Tabel3[[#This Row],[result]],"//doc/str[@name='centroide_ll']")</f>
        <v>#VALUE!</v>
      </c>
      <c r="F14" t="e">
        <f t="shared" ref="F14:F18" si="0">_xlfn.NUMBERVALUE(MID(E14,FIND("(",E14)+1,FIND(" ",E14)-FIND("(",E14)-1),".")</f>
        <v>#VALUE!</v>
      </c>
      <c r="G14" t="e">
        <f t="shared" ref="G14:G18" si="1">_xlfn.NUMBERVALUE(MID(E14,FIND(" ",E14)+1,FIND(")",E14)-(FIND(" ",E14)+1)),".")</f>
        <v>#VALUE!</v>
      </c>
    </row>
    <row r="15" spans="1:7">
      <c r="A15" t="s">
        <v>60</v>
      </c>
      <c r="B15" s="15" t="str">
        <f>HYPERLINK("https://geodata.nationaalgeoregister.nl/locatieserver/v3/free?rows=1&amp;wt=xml&amp;fq=bron:DKK&amp;q="&amp;Tabel3[[#This Row],[Kadastraal Nr]])</f>
        <v>https://geodata.nationaalgeoregister.nl/locatieserver/v3/free?rows=1&amp;wt=xml&amp;fq=bron:DKK&amp;q=ZVB00 O 2203</v>
      </c>
      <c r="C15" t="e">
        <f>_xlfn.WEBSERVICE(Tabel3[[#This Row],[request]])</f>
        <v>#VALUE!</v>
      </c>
      <c r="D15" t="e">
        <f>_xlfn.FILTERXML(Tabel3[[#This Row],[result]],"//doc/str[@name='weergavenaam']")</f>
        <v>#VALUE!</v>
      </c>
      <c r="E15" t="e">
        <f>_xlfn.FILTERXML(Tabel3[[#This Row],[result]],"//doc/str[@name='centroide_ll']")</f>
        <v>#VALUE!</v>
      </c>
      <c r="F15" t="e">
        <f t="shared" si="0"/>
        <v>#VALUE!</v>
      </c>
      <c r="G15" t="e">
        <f t="shared" si="1"/>
        <v>#VALUE!</v>
      </c>
    </row>
    <row r="16" spans="1:7">
      <c r="A16" t="s">
        <v>61</v>
      </c>
      <c r="B16" s="15" t="str">
        <f>HYPERLINK("https://geodata.nationaalgeoregister.nl/locatieserver/v3/free?rows=1&amp;wt=xml&amp;fq=bron:DKK&amp;q="&amp;Tabel3[[#This Row],[Kadastraal Nr]])</f>
        <v>https://geodata.nationaalgeoregister.nl/locatieserver/v3/free?rows=1&amp;wt=xml&amp;fq=bron:DKK&amp;q=ZLW00 K 193</v>
      </c>
      <c r="C16" t="e">
        <f>_xlfn.WEBSERVICE(Tabel3[[#This Row],[request]])</f>
        <v>#VALUE!</v>
      </c>
      <c r="D16" t="e">
        <f>_xlfn.FILTERXML(Tabel3[[#This Row],[result]],"//doc/str[@name='weergavenaam']")</f>
        <v>#VALUE!</v>
      </c>
      <c r="E16" t="e">
        <f>_xlfn.FILTERXML(Tabel3[[#This Row],[result]],"//doc/str[@name='centroide_ll']")</f>
        <v>#VALUE!</v>
      </c>
      <c r="F16" t="e">
        <f t="shared" si="0"/>
        <v>#VALUE!</v>
      </c>
      <c r="G16" t="e">
        <f t="shared" si="1"/>
        <v>#VALUE!</v>
      </c>
    </row>
    <row r="17" spans="1:7">
      <c r="A17" t="s">
        <v>62</v>
      </c>
      <c r="B17" s="15" t="str">
        <f>HYPERLINK("https://geodata.nationaalgeoregister.nl/locatieserver/v3/free?rows=1&amp;wt=xml&amp;fq=bron:DKK&amp;q="&amp;Tabel3[[#This Row],[Kadastraal Nr]])</f>
        <v>https://geodata.nationaalgeoregister.nl/locatieserver/v3/free?rows=1&amp;wt=xml&amp;fq=bron:DKK&amp;q=KDT00 I 428</v>
      </c>
      <c r="C17" t="e">
        <f>_xlfn.WEBSERVICE(Tabel3[[#This Row],[request]])</f>
        <v>#VALUE!</v>
      </c>
      <c r="D17" t="e">
        <f>_xlfn.FILTERXML(Tabel3[[#This Row],[result]],"//doc/str[@name='weergavenaam']")</f>
        <v>#VALUE!</v>
      </c>
      <c r="E17" t="e">
        <f>_xlfn.FILTERXML(Tabel3[[#This Row],[result]],"//doc/str[@name='centroide_ll']")</f>
        <v>#VALUE!</v>
      </c>
      <c r="F17" t="e">
        <f t="shared" si="0"/>
        <v>#VALUE!</v>
      </c>
      <c r="G17" t="e">
        <f t="shared" si="1"/>
        <v>#VALUE!</v>
      </c>
    </row>
    <row r="18" spans="1:7">
      <c r="A18" t="s">
        <v>63</v>
      </c>
      <c r="B18" s="15" t="str">
        <f>HYPERLINK("https://geodata.nationaalgeoregister.nl/locatieserver/v3/free?rows=1&amp;wt=xml&amp;fq=bron:DKK&amp;q="&amp;Tabel3[[#This Row],[Kadastraal Nr]])</f>
        <v>https://geodata.nationaalgeoregister.nl/locatieserver/v3/free?rows=1&amp;wt=xml&amp;fq=bron:DKK&amp;q=ZVB00 O 2230</v>
      </c>
      <c r="C18" t="e">
        <f>_xlfn.WEBSERVICE(Tabel3[[#This Row],[request]])</f>
        <v>#VALUE!</v>
      </c>
      <c r="D18" t="e">
        <f>_xlfn.FILTERXML(Tabel3[[#This Row],[result]],"//doc/str[@name='weergavenaam']")</f>
        <v>#VALUE!</v>
      </c>
      <c r="E18" t="e">
        <f>_xlfn.FILTERXML(Tabel3[[#This Row],[result]],"//doc/str[@name='centroide_ll']")</f>
        <v>#VALUE!</v>
      </c>
      <c r="F18" t="e">
        <f t="shared" si="0"/>
        <v>#VALUE!</v>
      </c>
      <c r="G18" t="e">
        <f t="shared" si="1"/>
        <v>#VALUE!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 Gemini Ernst &amp; Young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Bert Veldman</dc:creator>
  <cp:keywords/>
  <dc:description/>
  <cp:lastModifiedBy>Toon Michel</cp:lastModifiedBy>
  <cp:revision/>
  <dcterms:created xsi:type="dcterms:W3CDTF">2003-04-01T19:02:52Z</dcterms:created>
  <dcterms:modified xsi:type="dcterms:W3CDTF">2020-04-16T09:13:53Z</dcterms:modified>
  <cp:category/>
  <cp:contentStatus/>
</cp:coreProperties>
</file>