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Bewegingswetenschappen\Master\Thesis\Code\"/>
    </mc:Choice>
  </mc:AlternateContent>
  <xr:revisionPtr revIDLastSave="0" documentId="13_ncr:1_{F64A22FC-993B-463D-9791-0DD741613E2D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Training_data" sheetId="1" r:id="rId1"/>
    <sheet name="Zone_data" sheetId="2" r:id="rId2"/>
    <sheet name="Daily questionare" sheetId="3" r:id="rId3"/>
    <sheet name="Weekly Questionare" sheetId="4" r:id="rId4"/>
    <sheet name="Training log" sheetId="5" r:id="rId5"/>
    <sheet name="Tot_bin" sheetId="6" r:id="rId6"/>
    <sheet name="Tot_per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7" l="1" a="1"/>
  <c r="F2" i="7" s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" i="7"/>
  <c r="C2" i="6"/>
  <c r="C3" i="6"/>
  <c r="C4" i="6"/>
  <c r="C5" i="6"/>
  <c r="I5" i="6" s="1"/>
  <c r="C6" i="6"/>
  <c r="I6" i="6" s="1"/>
  <c r="C7" i="6"/>
  <c r="I7" i="6" s="1"/>
  <c r="C8" i="6"/>
  <c r="C9" i="6"/>
  <c r="C10" i="6"/>
  <c r="C11" i="6"/>
  <c r="H11" i="6" s="1"/>
  <c r="C12" i="6"/>
  <c r="I12" i="6" s="1"/>
  <c r="C13" i="6"/>
  <c r="I13" i="6" s="1"/>
  <c r="C14" i="6"/>
  <c r="C15" i="6"/>
  <c r="C16" i="6"/>
  <c r="C17" i="6"/>
  <c r="G17" i="6" s="1"/>
  <c r="C18" i="6"/>
  <c r="I18" i="6" s="1"/>
  <c r="C19" i="6"/>
  <c r="I19" i="6" s="1"/>
  <c r="C20" i="6"/>
  <c r="C21" i="6"/>
  <c r="C22" i="6"/>
  <c r="C23" i="6"/>
  <c r="G23" i="6" s="1"/>
  <c r="C24" i="6"/>
  <c r="H24" i="6" s="1"/>
  <c r="C25" i="6"/>
  <c r="C26" i="6"/>
  <c r="C27" i="6"/>
  <c r="C28" i="6"/>
  <c r="H28" i="6" s="1"/>
  <c r="D2" i="6"/>
  <c r="D3" i="6"/>
  <c r="H3" i="6" s="1"/>
  <c r="D4" i="6"/>
  <c r="D29" i="6" s="1"/>
  <c r="D5" i="6"/>
  <c r="D6" i="6"/>
  <c r="D7" i="6"/>
  <c r="D8" i="6"/>
  <c r="D9" i="6"/>
  <c r="D10" i="6"/>
  <c r="D11" i="6"/>
  <c r="D12" i="6"/>
  <c r="D13" i="6"/>
  <c r="D14" i="6"/>
  <c r="D15" i="6"/>
  <c r="H15" i="6" s="1"/>
  <c r="D16" i="6"/>
  <c r="D17" i="6"/>
  <c r="D18" i="6"/>
  <c r="D19" i="6"/>
  <c r="D20" i="6"/>
  <c r="D21" i="6"/>
  <c r="D22" i="6"/>
  <c r="G22" i="6" s="1"/>
  <c r="D23" i="6"/>
  <c r="D24" i="6"/>
  <c r="D25" i="6"/>
  <c r="D26" i="6"/>
  <c r="D27" i="6"/>
  <c r="D28" i="6"/>
  <c r="E2" i="6"/>
  <c r="E3" i="6"/>
  <c r="E29" i="6" s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F2" i="6" a="1"/>
  <c r="F2" i="6" s="1"/>
  <c r="H2" i="6"/>
  <c r="G3" i="6"/>
  <c r="I3" i="6"/>
  <c r="H4" i="6"/>
  <c r="I4" i="6"/>
  <c r="G5" i="6"/>
  <c r="H5" i="6"/>
  <c r="G8" i="6"/>
  <c r="H8" i="6"/>
  <c r="I8" i="6"/>
  <c r="G9" i="6"/>
  <c r="H9" i="6"/>
  <c r="I9" i="6"/>
  <c r="G10" i="6"/>
  <c r="H10" i="6"/>
  <c r="I10" i="6"/>
  <c r="G14" i="6"/>
  <c r="H14" i="6"/>
  <c r="I14" i="6"/>
  <c r="G15" i="6"/>
  <c r="I15" i="6"/>
  <c r="H16" i="6"/>
  <c r="I16" i="6"/>
  <c r="G20" i="6"/>
  <c r="H20" i="6"/>
  <c r="I20" i="6"/>
  <c r="G21" i="6"/>
  <c r="H21" i="6"/>
  <c r="I21" i="6"/>
  <c r="H22" i="6"/>
  <c r="I22" i="6"/>
  <c r="I24" i="6"/>
  <c r="I25" i="6"/>
  <c r="G26" i="6"/>
  <c r="H26" i="6"/>
  <c r="I26" i="6"/>
  <c r="G27" i="6"/>
  <c r="H27" i="6"/>
  <c r="I27" i="6"/>
  <c r="P10" i="2"/>
  <c r="M7" i="2"/>
  <c r="L3" i="2"/>
  <c r="M3" i="2" s="1"/>
  <c r="L4" i="2"/>
  <c r="M4" i="2" s="1"/>
  <c r="L5" i="2"/>
  <c r="M5" i="2" s="1"/>
  <c r="L6" i="2"/>
  <c r="M6" i="2" s="1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" i="2"/>
  <c r="M2" i="2" s="1"/>
  <c r="R30" i="1"/>
  <c r="Q30" i="1"/>
  <c r="F30" i="3"/>
  <c r="I19" i="5"/>
  <c r="F30" i="5"/>
  <c r="L3" i="6"/>
  <c r="G3" i="5" s="1"/>
  <c r="I4" i="3"/>
  <c r="G2" i="3"/>
  <c r="G2" i="5"/>
  <c r="G2" i="4"/>
  <c r="G11" i="6" l="1"/>
  <c r="I23" i="6"/>
  <c r="H12" i="6"/>
  <c r="G28" i="6"/>
  <c r="G16" i="6"/>
  <c r="G4" i="6"/>
  <c r="H19" i="6"/>
  <c r="H7" i="6"/>
  <c r="I28" i="6"/>
  <c r="H23" i="6"/>
  <c r="I17" i="6"/>
  <c r="I11" i="6"/>
  <c r="H18" i="6"/>
  <c r="H6" i="6"/>
  <c r="H29" i="6" s="1"/>
  <c r="C29" i="6"/>
  <c r="H17" i="6"/>
  <c r="G25" i="6"/>
  <c r="H13" i="6"/>
  <c r="G13" i="6"/>
  <c r="G24" i="6"/>
  <c r="G12" i="6"/>
  <c r="H25" i="6"/>
  <c r="G19" i="6"/>
  <c r="G7" i="6"/>
  <c r="G18" i="6"/>
  <c r="G6" i="6"/>
  <c r="F29" i="6"/>
  <c r="G2" i="6"/>
  <c r="I2" i="6"/>
  <c r="G3" i="3"/>
  <c r="L4" i="6"/>
  <c r="G3" i="4"/>
  <c r="I29" i="6" l="1"/>
  <c r="G29" i="6"/>
  <c r="G4" i="5"/>
  <c r="L5" i="6"/>
  <c r="G4" i="4"/>
  <c r="G4" i="3"/>
  <c r="L6" i="6" l="1"/>
  <c r="G5" i="4"/>
  <c r="G5" i="5"/>
  <c r="G5" i="3"/>
  <c r="G6" i="4" l="1"/>
  <c r="L7" i="6"/>
  <c r="G6" i="5"/>
  <c r="G6" i="3"/>
  <c r="G7" i="3" l="1"/>
  <c r="L8" i="6"/>
  <c r="G7" i="5"/>
  <c r="G7" i="4"/>
  <c r="G8" i="3" l="1"/>
  <c r="L9" i="6"/>
  <c r="G8" i="5"/>
  <c r="G8" i="4"/>
  <c r="G9" i="3" l="1"/>
  <c r="G9" i="4"/>
  <c r="G9" i="5"/>
  <c r="L10" i="6"/>
  <c r="G10" i="5" l="1"/>
  <c r="G10" i="4"/>
  <c r="L11" i="6"/>
  <c r="G10" i="3"/>
  <c r="G11" i="5" l="1"/>
  <c r="L12" i="6"/>
  <c r="G11" i="3"/>
  <c r="G11" i="4"/>
  <c r="G12" i="5" l="1"/>
  <c r="L13" i="6"/>
  <c r="G12" i="3"/>
  <c r="G12" i="4"/>
  <c r="G13" i="5" l="1"/>
  <c r="G13" i="3"/>
  <c r="G13" i="4"/>
  <c r="L14" i="6"/>
  <c r="G14" i="4" l="1"/>
  <c r="G14" i="3"/>
  <c r="G14" i="5"/>
  <c r="L15" i="6"/>
  <c r="G15" i="4" l="1"/>
  <c r="L16" i="6"/>
  <c r="G15" i="5"/>
  <c r="G15" i="3"/>
  <c r="L17" i="6" l="1"/>
  <c r="G16" i="5"/>
  <c r="G16" i="4"/>
  <c r="G16" i="3"/>
  <c r="G17" i="5" l="1"/>
  <c r="G17" i="3"/>
  <c r="L18" i="6"/>
  <c r="G17" i="4"/>
  <c r="L19" i="6" l="1"/>
  <c r="G18" i="5"/>
  <c r="G18" i="4"/>
  <c r="G18" i="3"/>
  <c r="L20" i="6" l="1"/>
  <c r="G19" i="4"/>
  <c r="G19" i="5"/>
  <c r="G19" i="3"/>
  <c r="G20" i="4" l="1"/>
  <c r="L21" i="6"/>
  <c r="G20" i="3"/>
  <c r="G20" i="5"/>
  <c r="G21" i="3" l="1"/>
  <c r="G21" i="5"/>
  <c r="L22" i="6"/>
  <c r="G21" i="4"/>
  <c r="G22" i="4" l="1"/>
  <c r="L23" i="6"/>
  <c r="G22" i="3"/>
  <c r="G22" i="5"/>
  <c r="G23" i="4" l="1"/>
  <c r="G23" i="3"/>
  <c r="L24" i="6"/>
  <c r="G23" i="5"/>
  <c r="G24" i="3" l="1"/>
  <c r="L25" i="6"/>
  <c r="G24" i="4"/>
  <c r="G24" i="5"/>
  <c r="G25" i="4" l="1"/>
  <c r="G25" i="3"/>
  <c r="L26" i="6"/>
  <c r="G25" i="5"/>
  <c r="G26" i="4" l="1"/>
  <c r="G26" i="3"/>
  <c r="G26" i="5"/>
  <c r="L27" i="6"/>
  <c r="G27" i="5" l="1"/>
  <c r="G27" i="3"/>
  <c r="G27" i="4"/>
  <c r="L28" i="6"/>
  <c r="G28" i="5" l="1"/>
  <c r="G28" i="4"/>
  <c r="G2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<sst xmlns="http://schemas.openxmlformats.org/spreadsheetml/2006/main" count="526" uniqueCount="75">
  <si>
    <t>owner_id</t>
  </si>
  <si>
    <t>code</t>
  </si>
  <si>
    <t>group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</si>
  <si>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</si>
  <si>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</si>
  <si>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</si>
  <si>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</si>
  <si>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</si>
  <si>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</si>
  <si>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</si>
  <si>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</si>
  <si>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</si>
  <si>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</si>
  <si>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</si>
  <si>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</si>
  <si>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sum</t>
  </si>
  <si>
    <t>compl</t>
  </si>
  <si>
    <t>T2A_04</t>
  </si>
  <si>
    <t>CT1</t>
  </si>
  <si>
    <t>T2A_08</t>
  </si>
  <si>
    <t>T2A_10</t>
  </si>
  <si>
    <t>T2A_20</t>
  </si>
  <si>
    <t>POL</t>
  </si>
  <si>
    <t>T2A_23</t>
  </si>
  <si>
    <t>CT2</t>
  </si>
  <si>
    <t>T2A_31</t>
  </si>
  <si>
    <t>T2A_35</t>
  </si>
  <si>
    <t>CON</t>
  </si>
  <si>
    <t>T2A_36</t>
  </si>
  <si>
    <t>T2A_37</t>
  </si>
  <si>
    <t>T2A_40</t>
  </si>
  <si>
    <t>T2A_41</t>
  </si>
  <si>
    <t>T2A_42</t>
  </si>
  <si>
    <t>T2A_44</t>
  </si>
  <si>
    <t>T2A_45</t>
  </si>
  <si>
    <t>T2A_49</t>
  </si>
  <si>
    <t>T2A_53</t>
  </si>
  <si>
    <t>T2A_54</t>
  </si>
  <si>
    <t>T2A_56</t>
  </si>
  <si>
    <t>T2A_57</t>
  </si>
  <si>
    <t>T2A_59</t>
  </si>
  <si>
    <t>T2A_60</t>
  </si>
  <si>
    <t>T2A_63</t>
  </si>
  <si>
    <t>T2A_64</t>
  </si>
  <si>
    <t>T2A_65</t>
  </si>
  <si>
    <t>T2A_66</t>
  </si>
  <si>
    <t>T2A_67</t>
  </si>
  <si>
    <t>T2A_69</t>
  </si>
  <si>
    <t>GROUP</t>
  </si>
  <si>
    <t>Z1</t>
  </si>
  <si>
    <t>Z2</t>
  </si>
  <si>
    <t>Z3</t>
  </si>
  <si>
    <t>tot_time</t>
  </si>
  <si>
    <t>compliance</t>
  </si>
  <si>
    <t>Z1_per</t>
  </si>
  <si>
    <t>Z2_per</t>
  </si>
  <si>
    <t>Z3_per</t>
  </si>
  <si>
    <t>tot_per</t>
  </si>
  <si>
    <t>start_date</t>
  </si>
  <si>
    <t>end_date</t>
  </si>
  <si>
    <t>days</t>
  </si>
  <si>
    <t>count</t>
  </si>
  <si>
    <t>compliant</t>
  </si>
  <si>
    <t>19-9-2022</t>
  </si>
  <si>
    <t>12-12-2022</t>
  </si>
  <si>
    <t>Training_data</t>
  </si>
  <si>
    <t>Daily questionare</t>
  </si>
  <si>
    <t>Weekly questionare</t>
  </si>
  <si>
    <t>Training log</t>
  </si>
  <si>
    <t>ALL?</t>
  </si>
  <si>
    <t>Train+daily</t>
  </si>
  <si>
    <t>tot:</t>
  </si>
  <si>
    <t>Train+daily+log</t>
  </si>
  <si>
    <t>compliance cut off:</t>
  </si>
  <si>
    <t>TRIMP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</si>
</sst>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Font="1" applyBorder="1" applyAlignment="1">
      <alignment horizontal="right" vertical="center"/>
    </xf>
    <xf numFmtId="0" fontId="0" fillId="0" borderId="0" xfId="0" applyNumberFormat="1"/>
    <xf numFmtId="0" fontId="0" fillId="0" borderId="0" xfId="0" applyNumberFormat="1" applyFont="1" applyBorder="1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opLeftCell="C1" workbookViewId="0">
      <selection activeCell="Q9" sqref="Q9"/>
    </sheetView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3">
      <c r="A2">
        <v>2072</v>
      </c>
      <c r="B2" t="s">
        <v>17</v>
      </c>
      <c r="C2" t="s">
        <v>18</v>
      </c>
      <c r="D2">
        <v>112.4</v>
      </c>
      <c r="E2">
        <v>181.35</v>
      </c>
      <c r="F2">
        <v>234.23333</v>
      </c>
      <c r="G2">
        <v>170.26667</v>
      </c>
      <c r="H2">
        <v>207.78333000000001</v>
      </c>
      <c r="I2">
        <v>204.38333</v>
      </c>
      <c r="J2">
        <v>226.45</v>
      </c>
      <c r="K2">
        <v>153.73333</v>
      </c>
      <c r="L2">
        <v>231.76667</v>
      </c>
      <c r="M2">
        <v>228.1</v>
      </c>
      <c r="N2">
        <v>256.01666999999998</v>
      </c>
      <c r="O2">
        <v>65.283330000000007</v>
      </c>
      <c r="P2">
        <v>2271.7666599999998</v>
      </c>
      <c r="Q2">
        <v>1.0096740711111101</v>
      </c>
      <c r="R2">
        <v>1</v>
      </c>
    </row>
    <row r="3" spans="1:18" x14ac:dyDescent="0.3">
      <c r="A3">
        <v>2130</v>
      </c>
      <c r="B3" t="s">
        <v>19</v>
      </c>
      <c r="C3" t="s">
        <v>18</v>
      </c>
      <c r="D3">
        <v>59.95</v>
      </c>
      <c r="E3">
        <v>374.8</v>
      </c>
      <c r="F3">
        <v>296.71667000000002</v>
      </c>
      <c r="G3">
        <v>64.983329999999995</v>
      </c>
      <c r="H3">
        <v>157.81666999999999</v>
      </c>
      <c r="I3">
        <v>69.983329999999995</v>
      </c>
      <c r="J3">
        <v>222.3</v>
      </c>
      <c r="K3">
        <v>230.86667</v>
      </c>
      <c r="L3">
        <v>235.2</v>
      </c>
      <c r="M3">
        <v>74.416669999999996</v>
      </c>
      <c r="N3">
        <v>221.46666999999999</v>
      </c>
      <c r="O3">
        <v>195.71666999999999</v>
      </c>
      <c r="P3">
        <v>2204.21668</v>
      </c>
      <c r="Q3">
        <v>0.97965185777777797</v>
      </c>
      <c r="R3">
        <v>0.97965185777777797</v>
      </c>
    </row>
    <row r="4" spans="1:18" x14ac:dyDescent="0.3">
      <c r="A4">
        <v>2073</v>
      </c>
      <c r="B4" t="s">
        <v>20</v>
      </c>
      <c r="C4" t="s">
        <v>18</v>
      </c>
      <c r="D4">
        <v>235.01679999999999</v>
      </c>
      <c r="E4">
        <v>184.70740000000001</v>
      </c>
      <c r="F4">
        <v>209.15199999999999</v>
      </c>
      <c r="G4">
        <v>157.23419999999999</v>
      </c>
      <c r="H4">
        <v>139.67760000000001</v>
      </c>
      <c r="I4">
        <v>328.56740000000002</v>
      </c>
      <c r="J4">
        <v>105.7167</v>
      </c>
      <c r="K4">
        <v>311.63830000000002</v>
      </c>
      <c r="L4">
        <v>172.39510000000001</v>
      </c>
      <c r="M4">
        <v>257.33980000000003</v>
      </c>
      <c r="N4">
        <v>251.39449999999999</v>
      </c>
      <c r="O4">
        <v>111.4</v>
      </c>
      <c r="P4">
        <v>2464.2397999999998</v>
      </c>
      <c r="Q4">
        <v>1.09521768888889</v>
      </c>
      <c r="R4">
        <v>1</v>
      </c>
    </row>
    <row r="5" spans="1:18" x14ac:dyDescent="0.3">
      <c r="A5">
        <v>2079</v>
      </c>
      <c r="B5" t="s">
        <v>21</v>
      </c>
      <c r="C5" t="s">
        <v>22</v>
      </c>
      <c r="D5">
        <v>315.77390000000003</v>
      </c>
      <c r="E5">
        <v>500.54309999999998</v>
      </c>
      <c r="F5">
        <v>541.04420000000005</v>
      </c>
      <c r="G5">
        <v>319.03870000000001</v>
      </c>
      <c r="H5">
        <v>249.82749999999999</v>
      </c>
      <c r="I5">
        <v>350.7491</v>
      </c>
      <c r="J5">
        <v>347.23820000000001</v>
      </c>
      <c r="K5">
        <v>266.76519999999999</v>
      </c>
      <c r="L5">
        <v>337.95960000000002</v>
      </c>
      <c r="M5">
        <v>301.43520000000001</v>
      </c>
      <c r="N5">
        <v>360.529</v>
      </c>
      <c r="O5">
        <v>185.26679999999999</v>
      </c>
      <c r="P5">
        <v>4076.1705000000002</v>
      </c>
      <c r="Q5">
        <v>1.0869788</v>
      </c>
      <c r="R5">
        <v>1</v>
      </c>
    </row>
    <row r="6" spans="1:18" x14ac:dyDescent="0.3">
      <c r="A6">
        <v>2090</v>
      </c>
      <c r="B6" t="s">
        <v>23</v>
      </c>
      <c r="C6" t="s">
        <v>24</v>
      </c>
      <c r="E6">
        <v>147.6</v>
      </c>
      <c r="F6">
        <v>395.48329999999999</v>
      </c>
      <c r="G6">
        <v>204.25</v>
      </c>
      <c r="H6">
        <v>304.36669999999998</v>
      </c>
      <c r="I6">
        <v>241.51669999999999</v>
      </c>
      <c r="J6">
        <v>131.65</v>
      </c>
      <c r="K6">
        <v>208.58330000000001</v>
      </c>
      <c r="L6">
        <v>158.6</v>
      </c>
      <c r="M6">
        <v>314.14999999999998</v>
      </c>
      <c r="N6">
        <v>198.7167</v>
      </c>
      <c r="P6">
        <v>2304.9167000000002</v>
      </c>
      <c r="Q6">
        <v>1.0244074222222199</v>
      </c>
      <c r="R6">
        <v>1</v>
      </c>
    </row>
    <row r="7" spans="1:18" x14ac:dyDescent="0.3">
      <c r="A7">
        <v>2139</v>
      </c>
      <c r="B7" t="s">
        <v>25</v>
      </c>
      <c r="C7" t="s">
        <v>22</v>
      </c>
      <c r="D7">
        <v>218.58332999999999</v>
      </c>
      <c r="E7">
        <v>323.91667000000001</v>
      </c>
      <c r="F7">
        <v>243.31666999999999</v>
      </c>
      <c r="G7">
        <v>230.11667</v>
      </c>
      <c r="H7">
        <v>245.86667</v>
      </c>
      <c r="I7">
        <v>115.03333000000001</v>
      </c>
      <c r="J7">
        <v>260.39999999999998</v>
      </c>
      <c r="K7">
        <v>89.116669999999999</v>
      </c>
      <c r="L7">
        <v>189.66667000000001</v>
      </c>
      <c r="M7">
        <v>287.28332999999998</v>
      </c>
      <c r="N7">
        <v>421.3</v>
      </c>
      <c r="O7">
        <v>259.88333</v>
      </c>
      <c r="P7">
        <v>2884.4833400000002</v>
      </c>
      <c r="Q7">
        <v>0.769195557333333</v>
      </c>
      <c r="R7">
        <v>0.769195557333333</v>
      </c>
    </row>
    <row r="8" spans="1:18" x14ac:dyDescent="0.3">
      <c r="A8">
        <v>2095</v>
      </c>
      <c r="B8" t="s">
        <v>26</v>
      </c>
      <c r="C8" t="s">
        <v>27</v>
      </c>
      <c r="D8">
        <v>272.83332999999999</v>
      </c>
      <c r="E8">
        <v>178.3</v>
      </c>
      <c r="F8">
        <v>277.71667000000002</v>
      </c>
      <c r="I8">
        <v>871.05</v>
      </c>
      <c r="J8">
        <v>425.25</v>
      </c>
      <c r="K8">
        <v>484.26666999999998</v>
      </c>
      <c r="L8">
        <v>691.71667000000002</v>
      </c>
      <c r="M8">
        <v>90.066670000000002</v>
      </c>
      <c r="N8">
        <v>833.33333000000005</v>
      </c>
      <c r="O8">
        <v>403.66667000000001</v>
      </c>
      <c r="P8">
        <v>4528.2000099999996</v>
      </c>
      <c r="Q8">
        <v>0.86251428761904803</v>
      </c>
      <c r="R8">
        <v>0.86251428761904803</v>
      </c>
    </row>
    <row r="9" spans="1:18" x14ac:dyDescent="0.3">
      <c r="A9">
        <v>2124</v>
      </c>
      <c r="B9" t="s">
        <v>28</v>
      </c>
      <c r="C9" t="s">
        <v>24</v>
      </c>
      <c r="D9">
        <v>226.96666999999999</v>
      </c>
      <c r="E9">
        <v>210.36667</v>
      </c>
      <c r="F9">
        <v>155.88333</v>
      </c>
      <c r="G9">
        <v>122.21666999999999</v>
      </c>
      <c r="H9">
        <v>193.53333000000001</v>
      </c>
      <c r="I9">
        <v>177.16667000000001</v>
      </c>
      <c r="J9">
        <v>104.33333</v>
      </c>
      <c r="K9">
        <v>168.4</v>
      </c>
      <c r="L9">
        <v>140.93333000000001</v>
      </c>
      <c r="M9">
        <v>108.9</v>
      </c>
      <c r="N9">
        <v>177.53333000000001</v>
      </c>
      <c r="O9">
        <v>63.316670000000002</v>
      </c>
      <c r="P9">
        <v>1849.55</v>
      </c>
      <c r="Q9">
        <v>0.82202222222222199</v>
      </c>
      <c r="R9">
        <v>0.82202222222222199</v>
      </c>
    </row>
    <row r="10" spans="1:18" x14ac:dyDescent="0.3">
      <c r="A10">
        <v>2091</v>
      </c>
      <c r="B10" t="s">
        <v>29</v>
      </c>
      <c r="C10" t="s">
        <v>24</v>
      </c>
      <c r="D10">
        <v>712.26440000000002</v>
      </c>
      <c r="E10">
        <v>519.95029999999997</v>
      </c>
      <c r="F10">
        <v>460.6979</v>
      </c>
      <c r="G10">
        <v>518.00490000000002</v>
      </c>
      <c r="H10">
        <v>404.56779999999998</v>
      </c>
      <c r="I10">
        <v>487.68020000000001</v>
      </c>
      <c r="J10">
        <v>143.78149999999999</v>
      </c>
      <c r="K10">
        <v>551.23440000000005</v>
      </c>
      <c r="M10">
        <v>261.59699999999998</v>
      </c>
      <c r="N10">
        <v>450.59500000000003</v>
      </c>
      <c r="O10">
        <v>145.4461</v>
      </c>
      <c r="P10">
        <v>4655.8194999999996</v>
      </c>
      <c r="Q10">
        <v>2.0692531111111099</v>
      </c>
      <c r="R10">
        <v>1</v>
      </c>
    </row>
    <row r="11" spans="1:18" x14ac:dyDescent="0.3">
      <c r="A11">
        <v>2133</v>
      </c>
      <c r="B11" t="s">
        <v>30</v>
      </c>
      <c r="C11" t="s">
        <v>18</v>
      </c>
      <c r="D11">
        <v>176.15</v>
      </c>
      <c r="E11">
        <v>176.93333000000001</v>
      </c>
      <c r="F11">
        <v>140.53333000000001</v>
      </c>
      <c r="G11">
        <v>145.43333000000001</v>
      </c>
      <c r="H11">
        <v>130</v>
      </c>
      <c r="I11">
        <v>124.5</v>
      </c>
      <c r="J11">
        <v>161.69999999999999</v>
      </c>
      <c r="K11">
        <v>169.13333</v>
      </c>
      <c r="L11">
        <v>123.05</v>
      </c>
      <c r="M11">
        <v>154.53333000000001</v>
      </c>
      <c r="N11">
        <v>50.216670000000001</v>
      </c>
      <c r="P11">
        <v>1552.1833200000001</v>
      </c>
      <c r="Q11">
        <v>0.68985925333333298</v>
      </c>
      <c r="R11">
        <v>0.68985925333333298</v>
      </c>
    </row>
    <row r="12" spans="1:18" x14ac:dyDescent="0.3">
      <c r="A12">
        <v>2128</v>
      </c>
      <c r="B12" t="s">
        <v>31</v>
      </c>
      <c r="C12" t="s">
        <v>24</v>
      </c>
      <c r="D12">
        <v>423.07100000000003</v>
      </c>
      <c r="E12">
        <v>650.97140000000002</v>
      </c>
      <c r="F12">
        <v>540.30370000000005</v>
      </c>
      <c r="G12">
        <v>264.02440000000001</v>
      </c>
      <c r="H12">
        <v>390.68560000000002</v>
      </c>
      <c r="I12">
        <v>655.96199999999999</v>
      </c>
      <c r="J12">
        <v>199.5463</v>
      </c>
      <c r="K12">
        <v>332.30669999999998</v>
      </c>
      <c r="L12">
        <v>329.25529999999998</v>
      </c>
      <c r="M12">
        <v>258.91329999999999</v>
      </c>
      <c r="N12">
        <v>217.5307</v>
      </c>
      <c r="O12">
        <v>394.6497</v>
      </c>
      <c r="P12">
        <v>4657.2200999999995</v>
      </c>
      <c r="Q12">
        <v>2.0698756</v>
      </c>
      <c r="R12">
        <v>1</v>
      </c>
    </row>
    <row r="13" spans="1:18" x14ac:dyDescent="0.3">
      <c r="A13">
        <v>2077</v>
      </c>
      <c r="B13" t="s">
        <v>32</v>
      </c>
      <c r="C13" t="s">
        <v>22</v>
      </c>
      <c r="D13">
        <v>288.14999999999998</v>
      </c>
      <c r="E13">
        <v>317.5</v>
      </c>
      <c r="F13">
        <v>174.28333000000001</v>
      </c>
      <c r="G13">
        <v>268.63333</v>
      </c>
      <c r="H13">
        <v>209.75</v>
      </c>
      <c r="I13">
        <v>362.13333</v>
      </c>
      <c r="J13">
        <v>53.333329999999997</v>
      </c>
      <c r="K13">
        <v>184.01667</v>
      </c>
      <c r="L13">
        <v>261.2</v>
      </c>
      <c r="M13">
        <v>323.10000000000002</v>
      </c>
      <c r="N13">
        <v>332.33332999999999</v>
      </c>
      <c r="P13">
        <v>2774.4333200000001</v>
      </c>
      <c r="Q13">
        <v>0.73984888533333304</v>
      </c>
      <c r="R13">
        <v>0.73984888533333304</v>
      </c>
    </row>
    <row r="14" spans="1:18" x14ac:dyDescent="0.3">
      <c r="A14">
        <v>2142</v>
      </c>
      <c r="B14" t="s">
        <v>33</v>
      </c>
      <c r="C14" t="s">
        <v>24</v>
      </c>
      <c r="D14">
        <v>179.48333</v>
      </c>
      <c r="E14">
        <v>176.75</v>
      </c>
      <c r="F14">
        <v>152.55000000000001</v>
      </c>
      <c r="G14">
        <v>156.98333</v>
      </c>
      <c r="H14">
        <v>93.233329999999995</v>
      </c>
      <c r="I14">
        <v>184.93333000000001</v>
      </c>
      <c r="J14">
        <v>69.883330000000001</v>
      </c>
      <c r="K14">
        <v>414.06666999999999</v>
      </c>
      <c r="L14">
        <v>96.05</v>
      </c>
      <c r="O14">
        <v>179.41667000000001</v>
      </c>
      <c r="P14">
        <v>1703.3499899999999</v>
      </c>
      <c r="Q14">
        <v>0.75704444000000004</v>
      </c>
      <c r="R14">
        <v>0.75704444000000004</v>
      </c>
    </row>
    <row r="15" spans="1:18" x14ac:dyDescent="0.3">
      <c r="A15">
        <v>2137</v>
      </c>
      <c r="B15" t="s">
        <v>34</v>
      </c>
      <c r="C15" t="s">
        <v>27</v>
      </c>
      <c r="D15">
        <v>389.73329999999999</v>
      </c>
      <c r="E15">
        <v>646.56669999999997</v>
      </c>
      <c r="F15">
        <v>440.76670000000001</v>
      </c>
      <c r="G15">
        <v>335.93329999999997</v>
      </c>
      <c r="H15">
        <v>567.01670000000001</v>
      </c>
      <c r="I15">
        <v>464.83330000000001</v>
      </c>
      <c r="J15">
        <v>527.81669999999997</v>
      </c>
      <c r="K15">
        <v>467.18329999999997</v>
      </c>
      <c r="L15">
        <v>638.73329999999999</v>
      </c>
      <c r="M15">
        <v>504.08330000000001</v>
      </c>
      <c r="N15">
        <v>665.45</v>
      </c>
      <c r="O15">
        <v>455.65</v>
      </c>
      <c r="P15">
        <v>6103.7665999999999</v>
      </c>
      <c r="Q15">
        <v>1.1626222095238099</v>
      </c>
      <c r="R15">
        <v>1</v>
      </c>
    </row>
    <row r="16" spans="1:18" x14ac:dyDescent="0.3">
      <c r="A16">
        <v>2074</v>
      </c>
      <c r="B16" t="s">
        <v>35</v>
      </c>
      <c r="C16" t="s">
        <v>22</v>
      </c>
      <c r="D16">
        <v>411.66178000000002</v>
      </c>
      <c r="E16">
        <v>351.22433000000001</v>
      </c>
      <c r="F16">
        <v>379.93572</v>
      </c>
      <c r="G16">
        <v>390.66282000000001</v>
      </c>
      <c r="H16">
        <v>421.63992999999999</v>
      </c>
      <c r="I16">
        <v>393.48268000000002</v>
      </c>
      <c r="J16">
        <v>473.05113</v>
      </c>
      <c r="K16">
        <v>378.97620000000001</v>
      </c>
      <c r="L16">
        <v>441.74158</v>
      </c>
      <c r="M16">
        <v>586.25604999999996</v>
      </c>
      <c r="N16">
        <v>536.5598</v>
      </c>
      <c r="O16">
        <v>85.968130000000002</v>
      </c>
      <c r="P16">
        <v>4851.1601499999997</v>
      </c>
      <c r="Q16">
        <v>1.29364270666667</v>
      </c>
      <c r="R16">
        <v>1</v>
      </c>
    </row>
    <row r="17" spans="1:18" x14ac:dyDescent="0.3">
      <c r="A17">
        <v>2126</v>
      </c>
      <c r="B17" t="s">
        <v>36</v>
      </c>
      <c r="C17" t="s">
        <v>24</v>
      </c>
      <c r="D17">
        <v>353.40562</v>
      </c>
      <c r="E17">
        <v>174.35956999999999</v>
      </c>
      <c r="F17">
        <v>211.22325000000001</v>
      </c>
      <c r="G17">
        <v>537.73220000000003</v>
      </c>
      <c r="H17">
        <v>295.05349999999999</v>
      </c>
      <c r="I17">
        <v>235.66831999999999</v>
      </c>
      <c r="J17">
        <v>372.77285000000001</v>
      </c>
      <c r="K17">
        <v>264.37936999999999</v>
      </c>
      <c r="L17">
        <v>137.51560000000001</v>
      </c>
      <c r="M17">
        <v>374.55772999999999</v>
      </c>
      <c r="N17">
        <v>41.449750000000002</v>
      </c>
      <c r="O17">
        <v>123.0287</v>
      </c>
      <c r="P17">
        <v>3121.1464599999999</v>
      </c>
      <c r="Q17">
        <v>1.38717620444444</v>
      </c>
      <c r="R17">
        <v>1</v>
      </c>
    </row>
    <row r="18" spans="1:18" x14ac:dyDescent="0.3">
      <c r="A18">
        <v>2080</v>
      </c>
      <c r="B18" t="s">
        <v>37</v>
      </c>
      <c r="C18" t="s">
        <v>27</v>
      </c>
      <c r="D18">
        <v>406.58330000000001</v>
      </c>
      <c r="E18">
        <v>320.58330000000001</v>
      </c>
      <c r="F18">
        <v>447.36669999999998</v>
      </c>
      <c r="G18">
        <v>349.2167</v>
      </c>
      <c r="H18">
        <v>465.4</v>
      </c>
      <c r="I18">
        <v>487.38330000000002</v>
      </c>
      <c r="J18">
        <v>512.35</v>
      </c>
      <c r="K18">
        <v>388.6</v>
      </c>
      <c r="L18">
        <v>521.28330000000005</v>
      </c>
      <c r="M18">
        <v>543.21669999999995</v>
      </c>
      <c r="N18">
        <v>581.48329999999999</v>
      </c>
      <c r="O18">
        <v>432.73329999999999</v>
      </c>
      <c r="P18">
        <v>5456.1998999999996</v>
      </c>
      <c r="Q18">
        <v>1.0392761714285701</v>
      </c>
      <c r="R18">
        <v>1</v>
      </c>
    </row>
    <row r="19" spans="1:18" x14ac:dyDescent="0.3">
      <c r="A19">
        <v>2134</v>
      </c>
      <c r="B19" t="s">
        <v>38</v>
      </c>
      <c r="C19" t="s">
        <v>22</v>
      </c>
      <c r="D19">
        <v>222.98330000000001</v>
      </c>
      <c r="E19">
        <v>316.7833</v>
      </c>
      <c r="F19">
        <v>332.06670000000003</v>
      </c>
      <c r="G19">
        <v>253.36670000000001</v>
      </c>
      <c r="H19">
        <v>280.13330000000002</v>
      </c>
      <c r="I19">
        <v>338.0333</v>
      </c>
      <c r="J19">
        <v>299.45</v>
      </c>
      <c r="K19">
        <v>278.86669999999998</v>
      </c>
      <c r="L19">
        <v>373.01670000000001</v>
      </c>
      <c r="M19">
        <v>449.91669999999999</v>
      </c>
      <c r="N19">
        <v>306.64999999999998</v>
      </c>
      <c r="O19">
        <v>303.39999999999998</v>
      </c>
      <c r="P19">
        <v>3754.6667000000002</v>
      </c>
      <c r="Q19">
        <v>1.00124445333333</v>
      </c>
      <c r="R19">
        <v>1</v>
      </c>
    </row>
    <row r="20" spans="1:18" x14ac:dyDescent="0.3">
      <c r="A20">
        <v>2092</v>
      </c>
      <c r="B20" t="s">
        <v>39</v>
      </c>
      <c r="C20" t="s">
        <v>18</v>
      </c>
      <c r="D20">
        <v>229.13890000000001</v>
      </c>
      <c r="E20">
        <v>180.60810000000001</v>
      </c>
      <c r="F20">
        <v>348.3587</v>
      </c>
      <c r="G20">
        <v>155.60740000000001</v>
      </c>
      <c r="H20">
        <v>258.16269999999997</v>
      </c>
      <c r="I20">
        <v>284.9699</v>
      </c>
      <c r="J20">
        <v>245.92140000000001</v>
      </c>
      <c r="K20">
        <v>194.82900000000001</v>
      </c>
      <c r="L20">
        <v>213.5341</v>
      </c>
      <c r="M20">
        <v>278.65280000000001</v>
      </c>
      <c r="N20">
        <v>268.7586</v>
      </c>
      <c r="O20">
        <v>250.63659999999999</v>
      </c>
      <c r="P20">
        <v>2909.1781999999998</v>
      </c>
      <c r="Q20">
        <v>1.2929680888888899</v>
      </c>
      <c r="R20">
        <v>1</v>
      </c>
    </row>
    <row r="21" spans="1:18" x14ac:dyDescent="0.3">
      <c r="A21">
        <v>2081</v>
      </c>
      <c r="B21" t="s">
        <v>40</v>
      </c>
      <c r="C21" t="s">
        <v>22</v>
      </c>
      <c r="D21">
        <v>265.30189999999999</v>
      </c>
      <c r="E21">
        <v>331.58240000000001</v>
      </c>
      <c r="F21">
        <v>356.79930000000002</v>
      </c>
      <c r="G21">
        <v>280.601</v>
      </c>
      <c r="H21">
        <v>368.41829999999999</v>
      </c>
      <c r="I21">
        <v>377.85660000000001</v>
      </c>
      <c r="J21">
        <v>402.58330000000001</v>
      </c>
      <c r="K21">
        <v>314.44470000000001</v>
      </c>
      <c r="L21">
        <v>413.3304</v>
      </c>
      <c r="M21">
        <v>422.65530000000001</v>
      </c>
      <c r="N21">
        <v>248.08439999999999</v>
      </c>
      <c r="O21">
        <v>354.2004</v>
      </c>
      <c r="P21">
        <v>4135.8580000000002</v>
      </c>
      <c r="Q21">
        <v>1.1028954666666699</v>
      </c>
      <c r="R21">
        <v>1</v>
      </c>
    </row>
    <row r="22" spans="1:18" x14ac:dyDescent="0.3">
      <c r="A22">
        <v>2129</v>
      </c>
      <c r="B22" t="s">
        <v>41</v>
      </c>
      <c r="C22" t="s">
        <v>27</v>
      </c>
      <c r="D22">
        <v>447.6515</v>
      </c>
      <c r="E22">
        <v>314.03089999999997</v>
      </c>
      <c r="F22">
        <v>462.75689999999997</v>
      </c>
      <c r="G22">
        <v>226.21170000000001</v>
      </c>
      <c r="H22">
        <v>503.38990000000001</v>
      </c>
      <c r="I22">
        <v>536.41359999999997</v>
      </c>
      <c r="J22">
        <v>520.55589999999995</v>
      </c>
      <c r="K22">
        <v>289.80309999999997</v>
      </c>
      <c r="L22">
        <v>453.1028</v>
      </c>
      <c r="M22">
        <v>377.62869999999998</v>
      </c>
      <c r="N22">
        <v>432.96640000000002</v>
      </c>
      <c r="O22">
        <v>108.50320000000001</v>
      </c>
      <c r="P22">
        <v>4673.0146000000004</v>
      </c>
      <c r="Q22">
        <v>0.89009801904761898</v>
      </c>
      <c r="R22">
        <v>0.89009801904761898</v>
      </c>
    </row>
    <row r="23" spans="1:18" x14ac:dyDescent="0.3">
      <c r="A23">
        <v>2094</v>
      </c>
      <c r="B23" t="s">
        <v>42</v>
      </c>
      <c r="C23" t="s">
        <v>27</v>
      </c>
      <c r="D23">
        <v>382.4</v>
      </c>
      <c r="E23">
        <v>832.35</v>
      </c>
      <c r="F23">
        <v>486.7833</v>
      </c>
      <c r="G23">
        <v>439.51670000000001</v>
      </c>
      <c r="H23">
        <v>627.91669999999999</v>
      </c>
      <c r="I23">
        <v>663.83330000000001</v>
      </c>
      <c r="J23">
        <v>698.16669999999999</v>
      </c>
      <c r="K23">
        <v>487.81670000000003</v>
      </c>
      <c r="L23">
        <v>652.88329999999996</v>
      </c>
      <c r="M23">
        <v>494.3</v>
      </c>
      <c r="N23">
        <v>532.45000000000005</v>
      </c>
      <c r="O23">
        <v>106.95</v>
      </c>
      <c r="P23">
        <v>6405.3666999999996</v>
      </c>
      <c r="Q23">
        <v>1.2200698476190499</v>
      </c>
      <c r="R23">
        <v>1</v>
      </c>
    </row>
    <row r="24" spans="1:18" x14ac:dyDescent="0.3">
      <c r="A24">
        <v>2075</v>
      </c>
      <c r="B24" t="s">
        <v>43</v>
      </c>
      <c r="C24" t="s">
        <v>27</v>
      </c>
      <c r="D24">
        <v>551.89400000000001</v>
      </c>
      <c r="E24">
        <v>490.57420000000002</v>
      </c>
      <c r="F24">
        <v>490.96469999999999</v>
      </c>
      <c r="G24">
        <v>498.61439999999999</v>
      </c>
      <c r="H24">
        <v>824.14459999999997</v>
      </c>
      <c r="I24">
        <v>506.85019999999997</v>
      </c>
      <c r="J24">
        <v>472.86110000000002</v>
      </c>
      <c r="K24">
        <v>515.70510000000002</v>
      </c>
      <c r="L24">
        <v>517.7749</v>
      </c>
      <c r="M24">
        <v>657.11</v>
      </c>
      <c r="N24">
        <v>567.41849999999999</v>
      </c>
      <c r="O24">
        <v>469.0455</v>
      </c>
      <c r="P24">
        <v>6562.9571999999998</v>
      </c>
      <c r="Q24">
        <v>1.2500870857142901</v>
      </c>
      <c r="R24">
        <v>1</v>
      </c>
    </row>
    <row r="25" spans="1:18" x14ac:dyDescent="0.3">
      <c r="A25">
        <v>2087</v>
      </c>
      <c r="B25" t="s">
        <v>44</v>
      </c>
      <c r="C25" t="s">
        <v>18</v>
      </c>
      <c r="D25">
        <v>234.98330000000001</v>
      </c>
      <c r="E25">
        <v>178.66669999999999</v>
      </c>
      <c r="F25">
        <v>204.75</v>
      </c>
      <c r="G25">
        <v>146.76669999999999</v>
      </c>
      <c r="H25">
        <v>200.9333</v>
      </c>
      <c r="I25">
        <v>219.15</v>
      </c>
      <c r="J25">
        <v>222.16669999999999</v>
      </c>
      <c r="K25">
        <v>152.5</v>
      </c>
      <c r="L25">
        <v>163.26669999999999</v>
      </c>
      <c r="M25">
        <v>211.65</v>
      </c>
      <c r="N25">
        <v>256.9667</v>
      </c>
      <c r="O25">
        <v>174.16669999999999</v>
      </c>
      <c r="P25">
        <v>2365.9668000000001</v>
      </c>
      <c r="Q25">
        <v>1.0515407999999999</v>
      </c>
      <c r="R25">
        <v>1</v>
      </c>
    </row>
    <row r="26" spans="1:18" x14ac:dyDescent="0.3">
      <c r="A26">
        <v>2093</v>
      </c>
      <c r="B26" t="s">
        <v>45</v>
      </c>
      <c r="C26" t="s">
        <v>22</v>
      </c>
      <c r="D26">
        <v>290.26429999999999</v>
      </c>
      <c r="E26">
        <v>351.89400000000001</v>
      </c>
      <c r="F26">
        <v>359.17669999999998</v>
      </c>
      <c r="G26">
        <v>244.79849999999999</v>
      </c>
      <c r="H26">
        <v>319.221</v>
      </c>
      <c r="I26">
        <v>393.59699999999998</v>
      </c>
      <c r="J26">
        <v>296.53559999999999</v>
      </c>
      <c r="K26">
        <v>304.35410000000002</v>
      </c>
      <c r="L26">
        <v>331.98610000000002</v>
      </c>
      <c r="M26">
        <v>376.36489999999998</v>
      </c>
      <c r="N26">
        <v>402.82240000000002</v>
      </c>
      <c r="O26">
        <v>225.7037</v>
      </c>
      <c r="P26">
        <v>3896.7183</v>
      </c>
      <c r="Q26">
        <v>1.0391248799999999</v>
      </c>
      <c r="R26">
        <v>1</v>
      </c>
    </row>
    <row r="27" spans="1:18" x14ac:dyDescent="0.3">
      <c r="A27">
        <v>2085</v>
      </c>
      <c r="B27" t="s">
        <v>46</v>
      </c>
      <c r="C27" t="s">
        <v>18</v>
      </c>
      <c r="D27">
        <v>175.03333000000001</v>
      </c>
      <c r="E27">
        <v>183.16667000000001</v>
      </c>
      <c r="F27">
        <v>91.366669999999999</v>
      </c>
      <c r="G27">
        <v>147.4</v>
      </c>
      <c r="H27">
        <v>224.61667</v>
      </c>
      <c r="I27">
        <v>144.61667</v>
      </c>
      <c r="J27">
        <v>227.86667</v>
      </c>
      <c r="K27">
        <v>186.46666999999999</v>
      </c>
      <c r="L27">
        <v>224.68333000000001</v>
      </c>
      <c r="M27">
        <v>142.16667000000001</v>
      </c>
      <c r="N27">
        <v>395.21667000000002</v>
      </c>
      <c r="O27">
        <v>104.26667</v>
      </c>
      <c r="P27">
        <v>2246.8666899999998</v>
      </c>
      <c r="Q27">
        <v>0.99860741777777795</v>
      </c>
      <c r="R27">
        <v>0.99860741777777795</v>
      </c>
    </row>
    <row r="28" spans="1:18" x14ac:dyDescent="0.3">
      <c r="A28">
        <v>2098</v>
      </c>
      <c r="B28" t="s">
        <v>47</v>
      </c>
      <c r="C28" t="s">
        <v>22</v>
      </c>
      <c r="D28">
        <v>298.60894999999999</v>
      </c>
      <c r="E28">
        <v>294.2475</v>
      </c>
      <c r="F28">
        <v>276.34602000000001</v>
      </c>
      <c r="G28">
        <v>231.39421999999999</v>
      </c>
      <c r="H28">
        <v>285.76062000000002</v>
      </c>
      <c r="I28">
        <v>326.00824999999998</v>
      </c>
      <c r="J28">
        <v>266.52327000000002</v>
      </c>
      <c r="K28">
        <v>87.041920000000005</v>
      </c>
      <c r="L28">
        <v>272.36126999999999</v>
      </c>
      <c r="N28">
        <v>253.4075</v>
      </c>
      <c r="O28">
        <v>152.49768</v>
      </c>
      <c r="P28">
        <v>2744.1972000000001</v>
      </c>
      <c r="Q28">
        <v>0.73178591999999998</v>
      </c>
      <c r="R28">
        <v>0.73178591999999998</v>
      </c>
    </row>
    <row r="30" spans="1:18" x14ac:dyDescent="0.3">
      <c r="Q30">
        <f>AVERAGE(Q2:Q28)</f>
        <v>1.0902474988171664</v>
      </c>
      <c r="R30">
        <f>AVERAGE(R2:R28)</f>
        <v>0.93483806890534971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1B63-D843-4832-99DD-EC9B7012D468}">
  <dimension ref="A1:P61"/>
  <sheetViews>
    <sheetView workbookViewId="0">
      <selection activeCell="L9" sqref="L9:P9"/>
    </sheetView>
  </sheetViews>
  <sheetFormatPr defaultColWidth="12.77734375" defaultRowHeight="14.4" x14ac:dyDescent="0.3"/>
  <cols>
    <col min="10" max="10" width="14.33203125" style="3" customWidth="1"/>
  </cols>
  <sheetData>
    <row r="1" spans="1:16" x14ac:dyDescent="0.3">
      <c r="A1" t="s">
        <v>1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s="3" t="s">
        <v>56</v>
      </c>
      <c r="K1" t="s">
        <v>57</v>
      </c>
      <c r="L1" t="s">
        <v>74</v>
      </c>
    </row>
    <row r="2" spans="1:16" x14ac:dyDescent="0.3">
      <c r="A2" t="s">
        <v>17</v>
      </c>
      <c r="B2" t="s">
        <v>18</v>
      </c>
      <c r="C2" s="2">
        <v>59492</v>
      </c>
      <c r="D2" s="2">
        <v>65798</v>
      </c>
      <c r="E2" s="2">
        <v>4403</v>
      </c>
      <c r="F2" s="2">
        <v>131558</v>
      </c>
      <c r="G2" s="2">
        <v>0.97450369999999997</v>
      </c>
      <c r="H2" s="2">
        <v>45.221119999999999</v>
      </c>
      <c r="I2" s="2">
        <v>50.014442299999999</v>
      </c>
      <c r="J2" s="4">
        <v>3.346813</v>
      </c>
      <c r="K2" s="2">
        <v>98.582369999999997</v>
      </c>
      <c r="L2">
        <f>C2*1+D2*2+E2*3</f>
        <v>204297</v>
      </c>
      <c r="M2">
        <f t="shared" ref="M2:M3" si="0">L2/3</f>
        <v>68099</v>
      </c>
    </row>
    <row r="3" spans="1:16" x14ac:dyDescent="0.3">
      <c r="A3" t="s">
        <v>19</v>
      </c>
      <c r="B3" t="s">
        <v>18</v>
      </c>
      <c r="C3" s="2">
        <v>45319</v>
      </c>
      <c r="D3" s="2">
        <v>68222</v>
      </c>
      <c r="E3" s="2">
        <v>12231</v>
      </c>
      <c r="F3" s="2">
        <v>125772</v>
      </c>
      <c r="G3" s="2">
        <v>0.93164440000000004</v>
      </c>
      <c r="H3" s="2">
        <v>36.03266</v>
      </c>
      <c r="I3" s="2">
        <v>54.242597699999997</v>
      </c>
      <c r="J3" s="4">
        <v>9.7247400000000006</v>
      </c>
      <c r="K3" s="2">
        <v>100</v>
      </c>
      <c r="L3">
        <f t="shared" ref="L3:L28" si="1">C3*1+D3*2+E3*3</f>
        <v>218456</v>
      </c>
      <c r="M3">
        <f t="shared" si="0"/>
        <v>72818.666666666672</v>
      </c>
    </row>
    <row r="4" spans="1:16" x14ac:dyDescent="0.3">
      <c r="A4" t="s">
        <v>20</v>
      </c>
      <c r="B4" t="s">
        <v>18</v>
      </c>
      <c r="C4" s="2">
        <v>106315</v>
      </c>
      <c r="D4" s="2">
        <v>15864</v>
      </c>
      <c r="E4" s="2">
        <v>23099</v>
      </c>
      <c r="F4" s="2">
        <v>145278</v>
      </c>
      <c r="G4" s="2">
        <v>1.0761333</v>
      </c>
      <c r="H4" s="2">
        <v>73.180390000000003</v>
      </c>
      <c r="I4" s="2">
        <v>10.9197539</v>
      </c>
      <c r="J4" s="4">
        <v>15.89986</v>
      </c>
      <c r="K4" s="2">
        <v>100</v>
      </c>
      <c r="L4">
        <f t="shared" si="1"/>
        <v>207340</v>
      </c>
      <c r="M4">
        <f>L4/3</f>
        <v>69113.333333333328</v>
      </c>
    </row>
    <row r="5" spans="1:16" x14ac:dyDescent="0.3">
      <c r="A5" t="s">
        <v>21</v>
      </c>
      <c r="B5" t="s">
        <v>22</v>
      </c>
      <c r="C5" s="2">
        <v>147709</v>
      </c>
      <c r="D5" s="2">
        <v>86996</v>
      </c>
      <c r="E5" s="2">
        <v>2091</v>
      </c>
      <c r="F5" s="2">
        <v>238401</v>
      </c>
      <c r="G5" s="2">
        <v>1.0595600000000001</v>
      </c>
      <c r="H5" s="2">
        <v>61.958210000000001</v>
      </c>
      <c r="I5" s="2">
        <v>36.491457699999998</v>
      </c>
      <c r="J5" s="4">
        <v>0.87709360000000003</v>
      </c>
      <c r="K5" s="2">
        <v>99.326759999999993</v>
      </c>
      <c r="L5">
        <f t="shared" si="1"/>
        <v>327974</v>
      </c>
      <c r="M5">
        <f>L5/5</f>
        <v>65594.8</v>
      </c>
    </row>
    <row r="6" spans="1:16" x14ac:dyDescent="0.3">
      <c r="A6" t="s">
        <v>23</v>
      </c>
      <c r="B6" t="s">
        <v>24</v>
      </c>
      <c r="C6" s="2">
        <v>88810</v>
      </c>
      <c r="D6" s="2">
        <v>17803</v>
      </c>
      <c r="E6" s="2">
        <v>24544</v>
      </c>
      <c r="F6" s="2">
        <v>136453</v>
      </c>
      <c r="G6" s="2">
        <v>1.0107630000000001</v>
      </c>
      <c r="H6" s="2">
        <v>65.084680000000006</v>
      </c>
      <c r="I6" s="2">
        <v>13.0469832</v>
      </c>
      <c r="J6" s="4">
        <v>17.98715</v>
      </c>
      <c r="K6" s="2">
        <v>96.118809999999996</v>
      </c>
      <c r="L6">
        <f t="shared" si="1"/>
        <v>198048</v>
      </c>
      <c r="M6">
        <f>L6/3</f>
        <v>66016</v>
      </c>
    </row>
    <row r="7" spans="1:16" x14ac:dyDescent="0.3">
      <c r="A7" t="s">
        <v>25</v>
      </c>
      <c r="B7" t="s">
        <v>22</v>
      </c>
      <c r="C7" s="2">
        <v>138505</v>
      </c>
      <c r="D7" s="2">
        <v>24457</v>
      </c>
      <c r="E7" s="2">
        <v>10114</v>
      </c>
      <c r="F7" s="2">
        <v>173076</v>
      </c>
      <c r="G7" s="2">
        <v>0.76922670000000004</v>
      </c>
      <c r="H7" s="2">
        <v>80.025540000000007</v>
      </c>
      <c r="I7" s="2">
        <v>14.130786499999999</v>
      </c>
      <c r="J7" s="4">
        <v>5.8436760000000003</v>
      </c>
      <c r="K7" s="2">
        <v>100</v>
      </c>
      <c r="L7">
        <f t="shared" si="1"/>
        <v>217761</v>
      </c>
      <c r="M7">
        <f>L7/5</f>
        <v>43552.2</v>
      </c>
    </row>
    <row r="8" spans="1:16" x14ac:dyDescent="0.3">
      <c r="A8" t="s">
        <v>26</v>
      </c>
      <c r="B8" t="s">
        <v>27</v>
      </c>
      <c r="C8" s="2">
        <v>153950</v>
      </c>
      <c r="D8" s="2">
        <v>77466</v>
      </c>
      <c r="E8" s="2">
        <v>29319</v>
      </c>
      <c r="F8" s="2">
        <v>260735</v>
      </c>
      <c r="G8" s="2">
        <v>0.82773019999999997</v>
      </c>
      <c r="H8" s="2">
        <v>59.044620000000002</v>
      </c>
      <c r="I8" s="2">
        <v>29.710625700000001</v>
      </c>
      <c r="J8" s="4">
        <v>11.24475</v>
      </c>
      <c r="K8" s="2">
        <v>100</v>
      </c>
      <c r="L8">
        <f t="shared" si="1"/>
        <v>396839</v>
      </c>
    </row>
    <row r="9" spans="1:16" x14ac:dyDescent="0.3">
      <c r="A9" t="s">
        <v>28</v>
      </c>
      <c r="B9" t="s">
        <v>24</v>
      </c>
      <c r="C9" s="2">
        <v>18695</v>
      </c>
      <c r="D9" s="2">
        <v>39876</v>
      </c>
      <c r="E9" s="2">
        <v>32330</v>
      </c>
      <c r="F9" s="2">
        <v>109281</v>
      </c>
      <c r="G9" s="2">
        <v>0.80948889999999996</v>
      </c>
      <c r="H9" s="2">
        <v>17.10727</v>
      </c>
      <c r="I9" s="2">
        <v>36.489417199999998</v>
      </c>
      <c r="J9" s="4">
        <v>29.58428</v>
      </c>
      <c r="K9" s="2">
        <v>83.180970000000002</v>
      </c>
      <c r="L9">
        <f t="shared" si="1"/>
        <v>195437</v>
      </c>
    </row>
    <row r="10" spans="1:16" x14ac:dyDescent="0.3">
      <c r="A10" t="s">
        <v>29</v>
      </c>
      <c r="B10" t="s">
        <v>24</v>
      </c>
      <c r="C10" s="2">
        <v>174050</v>
      </c>
      <c r="D10" s="2">
        <v>76860</v>
      </c>
      <c r="E10" s="2">
        <v>16970</v>
      </c>
      <c r="F10" s="2">
        <v>267880</v>
      </c>
      <c r="G10" s="2">
        <v>1.9842963</v>
      </c>
      <c r="H10" s="2">
        <v>64.973119999999994</v>
      </c>
      <c r="I10" s="2">
        <v>28.691951599999999</v>
      </c>
      <c r="J10" s="4">
        <v>6.3349260000000003</v>
      </c>
      <c r="K10" s="2">
        <v>100</v>
      </c>
      <c r="L10">
        <f t="shared" si="1"/>
        <v>378680</v>
      </c>
      <c r="P10">
        <f>136453/(12*60)</f>
        <v>189.51805555555555</v>
      </c>
    </row>
    <row r="11" spans="1:16" x14ac:dyDescent="0.3">
      <c r="A11" t="s">
        <v>30</v>
      </c>
      <c r="B11" t="s">
        <v>18</v>
      </c>
      <c r="C11" s="2">
        <v>26437</v>
      </c>
      <c r="D11" s="2">
        <v>46718</v>
      </c>
      <c r="E11" s="2">
        <v>19505</v>
      </c>
      <c r="F11" s="2">
        <v>92943</v>
      </c>
      <c r="G11" s="2">
        <v>0.68846669999999999</v>
      </c>
      <c r="H11" s="2">
        <v>28.444320000000001</v>
      </c>
      <c r="I11" s="2">
        <v>50.265216299999999</v>
      </c>
      <c r="J11" s="4">
        <v>20.985980000000001</v>
      </c>
      <c r="K11" s="2">
        <v>99.695509999999999</v>
      </c>
      <c r="L11">
        <f t="shared" si="1"/>
        <v>178388</v>
      </c>
    </row>
    <row r="12" spans="1:16" x14ac:dyDescent="0.3">
      <c r="A12" t="s">
        <v>31</v>
      </c>
      <c r="B12" t="s">
        <v>24</v>
      </c>
      <c r="C12" s="2">
        <v>226384</v>
      </c>
      <c r="D12" s="2">
        <v>17790</v>
      </c>
      <c r="E12" s="2">
        <v>20462</v>
      </c>
      <c r="F12" s="2">
        <v>265811</v>
      </c>
      <c r="G12" s="2">
        <v>1.9689703999999999</v>
      </c>
      <c r="H12" s="2">
        <v>85.167280000000005</v>
      </c>
      <c r="I12" s="2">
        <v>6.6927253000000002</v>
      </c>
      <c r="J12" s="4">
        <v>7.6979509999999998</v>
      </c>
      <c r="K12" s="2">
        <v>99.557959999999994</v>
      </c>
      <c r="L12">
        <f t="shared" si="1"/>
        <v>323350</v>
      </c>
    </row>
    <row r="13" spans="1:16" x14ac:dyDescent="0.3">
      <c r="A13" t="s">
        <v>32</v>
      </c>
      <c r="B13" t="s">
        <v>22</v>
      </c>
      <c r="C13" s="2">
        <v>125884</v>
      </c>
      <c r="D13" s="2">
        <v>16212</v>
      </c>
      <c r="E13" s="2">
        <v>24407</v>
      </c>
      <c r="F13" s="2">
        <v>166503</v>
      </c>
      <c r="G13" s="2">
        <v>0.74001329999999998</v>
      </c>
      <c r="H13" s="2">
        <v>75.604640000000003</v>
      </c>
      <c r="I13" s="2">
        <v>9.7367615000000001</v>
      </c>
      <c r="J13" s="4">
        <v>14.65859</v>
      </c>
      <c r="K13" s="2">
        <v>100</v>
      </c>
      <c r="L13">
        <f t="shared" si="1"/>
        <v>231529</v>
      </c>
    </row>
    <row r="14" spans="1:16" x14ac:dyDescent="0.3">
      <c r="A14" t="s">
        <v>33</v>
      </c>
      <c r="B14" t="s">
        <v>24</v>
      </c>
      <c r="C14" s="2">
        <v>61401</v>
      </c>
      <c r="D14" s="2">
        <v>20575</v>
      </c>
      <c r="E14" s="2">
        <v>15697</v>
      </c>
      <c r="F14" s="2">
        <v>102223</v>
      </c>
      <c r="G14" s="2">
        <v>0.75720739999999997</v>
      </c>
      <c r="H14" s="2">
        <v>60.065739999999998</v>
      </c>
      <c r="I14" s="2">
        <v>20.127564199999998</v>
      </c>
      <c r="J14" s="4">
        <v>15.355639999999999</v>
      </c>
      <c r="K14" s="2">
        <v>95.548950000000005</v>
      </c>
      <c r="L14">
        <f t="shared" si="1"/>
        <v>149642</v>
      </c>
    </row>
    <row r="15" spans="1:16" x14ac:dyDescent="0.3">
      <c r="A15" t="s">
        <v>34</v>
      </c>
      <c r="B15" t="s">
        <v>27</v>
      </c>
      <c r="C15" s="2">
        <v>338915</v>
      </c>
      <c r="D15" s="2">
        <v>19928</v>
      </c>
      <c r="E15" s="2">
        <v>4883</v>
      </c>
      <c r="F15" s="2">
        <v>363726</v>
      </c>
      <c r="G15" s="2">
        <v>1.1546856999999999</v>
      </c>
      <c r="H15" s="2">
        <v>93.178659999999994</v>
      </c>
      <c r="I15" s="2">
        <v>5.4788494999999999</v>
      </c>
      <c r="J15" s="4">
        <v>1.3424940000000001</v>
      </c>
      <c r="K15" s="2">
        <v>100</v>
      </c>
      <c r="L15">
        <f t="shared" si="1"/>
        <v>393420</v>
      </c>
    </row>
    <row r="16" spans="1:16" x14ac:dyDescent="0.3">
      <c r="A16" t="s">
        <v>35</v>
      </c>
      <c r="B16" t="s">
        <v>22</v>
      </c>
      <c r="C16" s="2">
        <v>237236</v>
      </c>
      <c r="D16" s="2">
        <v>45472</v>
      </c>
      <c r="E16" s="2">
        <v>10850</v>
      </c>
      <c r="F16" s="2">
        <v>293608</v>
      </c>
      <c r="G16" s="2">
        <v>1.3049244</v>
      </c>
      <c r="H16" s="2">
        <v>80.800250000000005</v>
      </c>
      <c r="I16" s="2">
        <v>15.487316399999999</v>
      </c>
      <c r="J16" s="4">
        <v>3.6954030000000002</v>
      </c>
      <c r="K16" s="2">
        <v>99.982969999999995</v>
      </c>
      <c r="L16">
        <f t="shared" si="1"/>
        <v>360730</v>
      </c>
    </row>
    <row r="17" spans="1:13" x14ac:dyDescent="0.3">
      <c r="A17" t="s">
        <v>36</v>
      </c>
      <c r="B17" t="s">
        <v>24</v>
      </c>
      <c r="C17" s="2">
        <v>124333</v>
      </c>
      <c r="D17" s="2">
        <v>18129</v>
      </c>
      <c r="E17" s="2">
        <v>20397</v>
      </c>
      <c r="F17" s="2">
        <v>162865</v>
      </c>
      <c r="G17" s="2">
        <v>1.2064074</v>
      </c>
      <c r="H17" s="2">
        <v>76.341139999999996</v>
      </c>
      <c r="I17" s="2">
        <v>11.131305100000001</v>
      </c>
      <c r="J17" s="4">
        <v>12.523870000000001</v>
      </c>
      <c r="K17" s="2">
        <v>99.996319999999997</v>
      </c>
      <c r="L17">
        <f t="shared" si="1"/>
        <v>221782</v>
      </c>
    </row>
    <row r="18" spans="1:13" x14ac:dyDescent="0.3">
      <c r="A18" t="s">
        <v>37</v>
      </c>
      <c r="B18" t="s">
        <v>27</v>
      </c>
      <c r="C18" s="2">
        <v>326573</v>
      </c>
      <c r="D18" s="2">
        <v>613</v>
      </c>
      <c r="E18" s="2">
        <v>1</v>
      </c>
      <c r="F18" s="2">
        <v>327187</v>
      </c>
      <c r="G18" s="2">
        <v>1.0386888999999999</v>
      </c>
      <c r="H18" s="2">
        <v>99.812340000000006</v>
      </c>
      <c r="I18" s="2">
        <v>0.18735460000000001</v>
      </c>
      <c r="J18" s="4">
        <v>3.056356E-4</v>
      </c>
      <c r="K18" s="2">
        <v>100</v>
      </c>
      <c r="L18">
        <f t="shared" si="1"/>
        <v>327802</v>
      </c>
    </row>
    <row r="19" spans="1:13" x14ac:dyDescent="0.3">
      <c r="A19" t="s">
        <v>38</v>
      </c>
      <c r="B19" t="s">
        <v>22</v>
      </c>
      <c r="C19" s="2">
        <v>140729</v>
      </c>
      <c r="D19" s="2">
        <v>38388</v>
      </c>
      <c r="E19" s="2">
        <v>41626</v>
      </c>
      <c r="F19" s="2">
        <v>221150</v>
      </c>
      <c r="G19" s="2">
        <v>0.98288889999999995</v>
      </c>
      <c r="H19" s="2">
        <v>63.635089999999998</v>
      </c>
      <c r="I19" s="2">
        <v>17.3583541</v>
      </c>
      <c r="J19" s="4">
        <v>18.822520000000001</v>
      </c>
      <c r="K19" s="2">
        <v>99.815960000000004</v>
      </c>
      <c r="L19">
        <f t="shared" si="1"/>
        <v>342383</v>
      </c>
    </row>
    <row r="20" spans="1:13" x14ac:dyDescent="0.3">
      <c r="A20" t="s">
        <v>39</v>
      </c>
      <c r="B20" t="s">
        <v>18</v>
      </c>
      <c r="C20" s="2">
        <v>119416</v>
      </c>
      <c r="D20" s="2">
        <v>20168</v>
      </c>
      <c r="E20" s="2">
        <v>25713</v>
      </c>
      <c r="F20" s="2">
        <v>168062</v>
      </c>
      <c r="G20" s="2">
        <v>1.2449037000000001</v>
      </c>
      <c r="H20" s="2">
        <v>71.054730000000006</v>
      </c>
      <c r="I20" s="2">
        <v>12.0003332</v>
      </c>
      <c r="J20" s="4">
        <v>15.299709999999999</v>
      </c>
      <c r="K20" s="2">
        <v>98.354770000000002</v>
      </c>
      <c r="L20">
        <f t="shared" si="1"/>
        <v>236891</v>
      </c>
    </row>
    <row r="21" spans="1:13" x14ac:dyDescent="0.3">
      <c r="A21" t="s">
        <v>40</v>
      </c>
      <c r="B21" t="s">
        <v>22</v>
      </c>
      <c r="C21" s="2">
        <v>199356</v>
      </c>
      <c r="D21" s="2">
        <v>19701</v>
      </c>
      <c r="E21" s="2">
        <v>29106</v>
      </c>
      <c r="F21" s="2">
        <v>248163</v>
      </c>
      <c r="G21" s="2">
        <v>1.1029466999999999</v>
      </c>
      <c r="H21" s="2">
        <v>80.332679999999996</v>
      </c>
      <c r="I21" s="2">
        <v>7.9387337999999996</v>
      </c>
      <c r="J21" s="4">
        <v>11.728579999999999</v>
      </c>
      <c r="K21" s="2">
        <v>100</v>
      </c>
      <c r="L21">
        <f t="shared" si="1"/>
        <v>326076</v>
      </c>
    </row>
    <row r="22" spans="1:13" x14ac:dyDescent="0.3">
      <c r="A22" t="s">
        <v>41</v>
      </c>
      <c r="B22" t="s">
        <v>27</v>
      </c>
      <c r="C22" s="2">
        <v>223087</v>
      </c>
      <c r="D22" s="2">
        <v>41578</v>
      </c>
      <c r="E22" s="2">
        <v>1293</v>
      </c>
      <c r="F22" s="2">
        <v>265958</v>
      </c>
      <c r="G22" s="2">
        <v>0.84431109999999998</v>
      </c>
      <c r="H22" s="2">
        <v>83.880539999999996</v>
      </c>
      <c r="I22" s="2">
        <v>15.633295499999999</v>
      </c>
      <c r="J22" s="4">
        <v>0.48616700000000002</v>
      </c>
      <c r="K22" s="2">
        <v>100</v>
      </c>
      <c r="L22">
        <f t="shared" si="1"/>
        <v>310122</v>
      </c>
    </row>
    <row r="23" spans="1:13" x14ac:dyDescent="0.3">
      <c r="A23" t="s">
        <v>42</v>
      </c>
      <c r="B23" t="s">
        <v>27</v>
      </c>
      <c r="C23" s="2">
        <v>329071</v>
      </c>
      <c r="D23" s="2">
        <v>19366</v>
      </c>
      <c r="E23" s="2">
        <v>4138</v>
      </c>
      <c r="F23" s="2">
        <v>354203</v>
      </c>
      <c r="G23" s="2">
        <v>1.1244540000000001</v>
      </c>
      <c r="H23" s="2">
        <v>92.904629999999997</v>
      </c>
      <c r="I23" s="2">
        <v>5.4674861999999997</v>
      </c>
      <c r="J23" s="4">
        <v>1.1682570000000001</v>
      </c>
      <c r="K23" s="2">
        <v>99.540379999999999</v>
      </c>
      <c r="L23">
        <f t="shared" si="1"/>
        <v>380217</v>
      </c>
    </row>
    <row r="24" spans="1:13" x14ac:dyDescent="0.3">
      <c r="A24" t="s">
        <v>43</v>
      </c>
      <c r="B24" t="s">
        <v>27</v>
      </c>
      <c r="C24" s="2">
        <v>351287</v>
      </c>
      <c r="D24" s="2">
        <v>19775</v>
      </c>
      <c r="E24" s="2">
        <v>2246</v>
      </c>
      <c r="F24" s="2">
        <v>373308</v>
      </c>
      <c r="G24" s="2">
        <v>1.1851048</v>
      </c>
      <c r="H24" s="2">
        <v>94.101119999999995</v>
      </c>
      <c r="I24" s="2">
        <v>5.2972345000000001</v>
      </c>
      <c r="J24" s="4">
        <v>0.60164799999999996</v>
      </c>
      <c r="K24" s="2">
        <v>100</v>
      </c>
      <c r="L24">
        <f t="shared" si="1"/>
        <v>397575</v>
      </c>
    </row>
    <row r="25" spans="1:13" x14ac:dyDescent="0.3">
      <c r="A25" t="s">
        <v>44</v>
      </c>
      <c r="B25" t="s">
        <v>18</v>
      </c>
      <c r="C25" s="2">
        <v>98981</v>
      </c>
      <c r="D25" s="2">
        <v>29798</v>
      </c>
      <c r="E25" s="2">
        <v>11725</v>
      </c>
      <c r="F25" s="2">
        <v>140504</v>
      </c>
      <c r="G25" s="2">
        <v>1.0407704</v>
      </c>
      <c r="H25" s="2">
        <v>70.447100000000006</v>
      </c>
      <c r="I25" s="2">
        <v>21.207937099999999</v>
      </c>
      <c r="J25" s="4">
        <v>8.3449580000000001</v>
      </c>
      <c r="K25" s="2">
        <v>100</v>
      </c>
      <c r="L25">
        <f t="shared" si="1"/>
        <v>193752</v>
      </c>
    </row>
    <row r="26" spans="1:13" x14ac:dyDescent="0.3">
      <c r="A26" t="s">
        <v>45</v>
      </c>
      <c r="B26" t="s">
        <v>22</v>
      </c>
      <c r="C26" s="2">
        <v>173804</v>
      </c>
      <c r="D26" s="2">
        <v>26556</v>
      </c>
      <c r="E26" s="2">
        <v>33392</v>
      </c>
      <c r="F26" s="2">
        <v>233752</v>
      </c>
      <c r="G26" s="2">
        <v>1.0388978</v>
      </c>
      <c r="H26" s="2">
        <v>74.354020000000006</v>
      </c>
      <c r="I26" s="2">
        <v>11.3607584</v>
      </c>
      <c r="J26" s="4">
        <v>14.28523</v>
      </c>
      <c r="K26" s="2">
        <v>100</v>
      </c>
      <c r="L26">
        <f t="shared" si="1"/>
        <v>327092</v>
      </c>
    </row>
    <row r="27" spans="1:13" x14ac:dyDescent="0.3">
      <c r="A27" t="s">
        <v>46</v>
      </c>
      <c r="B27" t="s">
        <v>18</v>
      </c>
      <c r="C27" s="2">
        <v>86277</v>
      </c>
      <c r="D27" s="2">
        <v>14004</v>
      </c>
      <c r="E27" s="2">
        <v>31216</v>
      </c>
      <c r="F27" s="2">
        <v>131512</v>
      </c>
      <c r="G27" s="2">
        <v>0.974163</v>
      </c>
      <c r="H27" s="2">
        <v>65.603899999999996</v>
      </c>
      <c r="I27" s="2">
        <v>10.6484579</v>
      </c>
      <c r="J27" s="4">
        <v>23.736239999999999</v>
      </c>
      <c r="K27" s="2">
        <v>99.988590000000002</v>
      </c>
      <c r="L27">
        <f t="shared" si="1"/>
        <v>207933</v>
      </c>
    </row>
    <row r="28" spans="1:13" x14ac:dyDescent="0.3">
      <c r="A28" t="s">
        <v>47</v>
      </c>
      <c r="B28" t="s">
        <v>22</v>
      </c>
      <c r="C28" s="2">
        <v>132269</v>
      </c>
      <c r="D28" s="2">
        <v>23267</v>
      </c>
      <c r="E28" s="2">
        <v>6667</v>
      </c>
      <c r="F28" s="2">
        <v>162274</v>
      </c>
      <c r="G28" s="2">
        <v>0.72121780000000002</v>
      </c>
      <c r="H28" s="2">
        <v>81.50967</v>
      </c>
      <c r="I28" s="2">
        <v>14.3380948</v>
      </c>
      <c r="J28" s="4">
        <v>4.1084829999999997</v>
      </c>
      <c r="K28" s="2">
        <v>99.956249999999997</v>
      </c>
      <c r="L28">
        <f t="shared" si="1"/>
        <v>198804</v>
      </c>
    </row>
    <row r="32" spans="1:13" x14ac:dyDescent="0.3"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4:13" x14ac:dyDescent="0.3"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4:13" x14ac:dyDescent="0.3">
      <c r="J34"/>
    </row>
    <row r="35" spans="4:13" x14ac:dyDescent="0.3">
      <c r="J35"/>
    </row>
    <row r="36" spans="4:13" x14ac:dyDescent="0.3">
      <c r="J36"/>
    </row>
    <row r="37" spans="4:13" x14ac:dyDescent="0.3">
      <c r="J37"/>
    </row>
    <row r="38" spans="4:13" x14ac:dyDescent="0.3">
      <c r="J38"/>
    </row>
    <row r="39" spans="4:13" x14ac:dyDescent="0.3">
      <c r="J39"/>
    </row>
    <row r="40" spans="4:13" x14ac:dyDescent="0.3">
      <c r="J40"/>
    </row>
    <row r="41" spans="4:13" x14ac:dyDescent="0.3">
      <c r="J41"/>
    </row>
    <row r="42" spans="4:13" x14ac:dyDescent="0.3">
      <c r="J42"/>
    </row>
    <row r="43" spans="4:13" x14ac:dyDescent="0.3">
      <c r="J43"/>
    </row>
    <row r="44" spans="4:13" x14ac:dyDescent="0.3">
      <c r="J44"/>
    </row>
    <row r="45" spans="4:13" x14ac:dyDescent="0.3">
      <c r="J45"/>
    </row>
    <row r="46" spans="4:13" x14ac:dyDescent="0.3">
      <c r="J46"/>
    </row>
    <row r="47" spans="4:13" x14ac:dyDescent="0.3">
      <c r="J47"/>
    </row>
    <row r="48" spans="4:13" x14ac:dyDescent="0.3">
      <c r="J48"/>
    </row>
    <row r="49" spans="10:10" x14ac:dyDescent="0.3">
      <c r="J49"/>
    </row>
    <row r="50" spans="10:10" x14ac:dyDescent="0.3">
      <c r="J50"/>
    </row>
    <row r="51" spans="10:10" x14ac:dyDescent="0.3">
      <c r="J51"/>
    </row>
    <row r="52" spans="10:10" x14ac:dyDescent="0.3">
      <c r="J52"/>
    </row>
    <row r="53" spans="10:10" x14ac:dyDescent="0.3">
      <c r="J53"/>
    </row>
    <row r="54" spans="10:10" x14ac:dyDescent="0.3">
      <c r="J54"/>
    </row>
    <row r="55" spans="10:10" x14ac:dyDescent="0.3">
      <c r="J55"/>
    </row>
    <row r="56" spans="10:10" x14ac:dyDescent="0.3">
      <c r="J56"/>
    </row>
    <row r="57" spans="10:10" x14ac:dyDescent="0.3">
      <c r="J57"/>
    </row>
    <row r="58" spans="10:10" x14ac:dyDescent="0.3">
      <c r="J58"/>
    </row>
    <row r="59" spans="10:10" x14ac:dyDescent="0.3">
      <c r="J59"/>
    </row>
    <row r="60" spans="10:10" x14ac:dyDescent="0.3">
      <c r="J60"/>
    </row>
    <row r="61" spans="10:10" x14ac:dyDescent="0.3">
      <c r="J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775D-B280-4BED-A131-08112F4A2053}">
  <dimension ref="A1:I30"/>
  <sheetViews>
    <sheetView workbookViewId="0">
      <selection activeCell="F31" sqref="F31"/>
    </sheetView>
  </sheetViews>
  <sheetFormatPr defaultColWidth="11.5546875" defaultRowHeight="14.4" x14ac:dyDescent="0.3"/>
  <sheetData>
    <row r="1" spans="1:9" x14ac:dyDescent="0.3">
      <c r="A1" t="s">
        <v>1</v>
      </c>
      <c r="B1" t="s">
        <v>58</v>
      </c>
      <c r="C1" t="s">
        <v>59</v>
      </c>
      <c r="D1" t="s">
        <v>60</v>
      </c>
      <c r="E1" t="s">
        <v>61</v>
      </c>
      <c r="F1" t="s">
        <v>53</v>
      </c>
      <c r="G1" t="s">
        <v>62</v>
      </c>
    </row>
    <row r="2" spans="1:9" x14ac:dyDescent="0.3">
      <c r="A2" t="s">
        <v>17</v>
      </c>
      <c r="B2" t="s">
        <v>63</v>
      </c>
      <c r="C2" t="s">
        <v>64</v>
      </c>
      <c r="D2">
        <v>80</v>
      </c>
      <c r="E2">
        <v>85</v>
      </c>
      <c r="F2">
        <v>0.94117647058823495</v>
      </c>
      <c r="G2">
        <f>IF(F2&gt;Tot_bin!L2,1,0)</f>
        <v>1</v>
      </c>
    </row>
    <row r="3" spans="1:9" x14ac:dyDescent="0.3">
      <c r="A3" t="s">
        <v>19</v>
      </c>
      <c r="B3" t="s">
        <v>63</v>
      </c>
      <c r="C3" t="s">
        <v>64</v>
      </c>
      <c r="D3">
        <v>84</v>
      </c>
      <c r="E3">
        <v>85</v>
      </c>
      <c r="F3">
        <v>0.98823529411764699</v>
      </c>
      <c r="G3">
        <f>IF(F3&gt;Tot_bin!L3,1,0)</f>
        <v>1</v>
      </c>
    </row>
    <row r="4" spans="1:9" x14ac:dyDescent="0.3">
      <c r="A4" t="s">
        <v>20</v>
      </c>
      <c r="B4" t="s">
        <v>63</v>
      </c>
      <c r="C4" t="s">
        <v>64</v>
      </c>
      <c r="D4">
        <v>63</v>
      </c>
      <c r="E4">
        <v>85</v>
      </c>
      <c r="F4">
        <v>0.74117647058823499</v>
      </c>
      <c r="G4">
        <f>IF(F4&gt;Tot_bin!L4,1,0)</f>
        <v>0</v>
      </c>
      <c r="I4">
        <f>IF(F4&gt;0.8,1,0)</f>
        <v>0</v>
      </c>
    </row>
    <row r="5" spans="1:9" x14ac:dyDescent="0.3">
      <c r="A5" t="s">
        <v>21</v>
      </c>
      <c r="B5" t="s">
        <v>63</v>
      </c>
      <c r="C5" t="s">
        <v>64</v>
      </c>
      <c r="D5">
        <v>71</v>
      </c>
      <c r="E5">
        <v>85</v>
      </c>
      <c r="F5">
        <v>0.83529411764705896</v>
      </c>
      <c r="G5">
        <f>IF(F5&gt;Tot_bin!L5,1,0)</f>
        <v>0</v>
      </c>
    </row>
    <row r="6" spans="1:9" x14ac:dyDescent="0.3">
      <c r="A6" t="s">
        <v>23</v>
      </c>
      <c r="B6" t="s">
        <v>63</v>
      </c>
      <c r="C6" t="s">
        <v>64</v>
      </c>
      <c r="D6">
        <v>74</v>
      </c>
      <c r="E6">
        <v>85</v>
      </c>
      <c r="F6">
        <v>0.870588235294118</v>
      </c>
      <c r="G6">
        <f>IF(F6&gt;Tot_bin!L6,1,0)</f>
        <v>0</v>
      </c>
    </row>
    <row r="7" spans="1:9" x14ac:dyDescent="0.3">
      <c r="A7" t="s">
        <v>25</v>
      </c>
      <c r="B7" t="s">
        <v>63</v>
      </c>
      <c r="C7" t="s">
        <v>64</v>
      </c>
      <c r="D7">
        <v>50</v>
      </c>
      <c r="E7">
        <v>85</v>
      </c>
      <c r="F7">
        <v>0.58823529411764697</v>
      </c>
      <c r="G7">
        <f>IF(F7&gt;Tot_bin!L7,1,0)</f>
        <v>0</v>
      </c>
    </row>
    <row r="8" spans="1:9" x14ac:dyDescent="0.3">
      <c r="A8" t="s">
        <v>26</v>
      </c>
      <c r="B8" t="s">
        <v>63</v>
      </c>
      <c r="C8" t="s">
        <v>64</v>
      </c>
      <c r="D8">
        <v>83</v>
      </c>
      <c r="E8">
        <v>85</v>
      </c>
      <c r="F8">
        <v>0.97647058823529398</v>
      </c>
      <c r="G8">
        <f>IF(F8&gt;Tot_bin!L8,1,0)</f>
        <v>1</v>
      </c>
    </row>
    <row r="9" spans="1:9" x14ac:dyDescent="0.3">
      <c r="A9" t="s">
        <v>28</v>
      </c>
      <c r="B9" t="s">
        <v>63</v>
      </c>
      <c r="C9" t="s">
        <v>64</v>
      </c>
      <c r="D9">
        <v>28</v>
      </c>
      <c r="E9">
        <v>85</v>
      </c>
      <c r="F9">
        <v>0.32941176470588202</v>
      </c>
      <c r="G9">
        <f>IF(F9&gt;Tot_bin!L9,1,0)</f>
        <v>0</v>
      </c>
    </row>
    <row r="10" spans="1:9" x14ac:dyDescent="0.3">
      <c r="A10" t="s">
        <v>29</v>
      </c>
      <c r="B10" t="s">
        <v>63</v>
      </c>
      <c r="C10" t="s">
        <v>64</v>
      </c>
      <c r="D10">
        <v>74</v>
      </c>
      <c r="E10">
        <v>85</v>
      </c>
      <c r="F10">
        <v>0.870588235294118</v>
      </c>
      <c r="G10">
        <f>IF(F10&gt;Tot_bin!L10,1,0)</f>
        <v>0</v>
      </c>
    </row>
    <row r="11" spans="1:9" x14ac:dyDescent="0.3">
      <c r="A11" t="s">
        <v>30</v>
      </c>
      <c r="B11" t="s">
        <v>63</v>
      </c>
      <c r="C11" t="s">
        <v>64</v>
      </c>
      <c r="D11">
        <v>39</v>
      </c>
      <c r="E11">
        <v>85</v>
      </c>
      <c r="F11">
        <v>0.45882352941176502</v>
      </c>
      <c r="G11">
        <f>IF(F11&gt;Tot_bin!L11,1,0)</f>
        <v>0</v>
      </c>
    </row>
    <row r="12" spans="1:9" x14ac:dyDescent="0.3">
      <c r="A12" t="s">
        <v>31</v>
      </c>
      <c r="B12" t="s">
        <v>63</v>
      </c>
      <c r="C12" t="s">
        <v>64</v>
      </c>
      <c r="D12">
        <v>80</v>
      </c>
      <c r="E12">
        <v>85</v>
      </c>
      <c r="F12">
        <v>0.94117647058823495</v>
      </c>
      <c r="G12">
        <f>IF(F12&gt;Tot_bin!L12,1,0)</f>
        <v>1</v>
      </c>
    </row>
    <row r="13" spans="1:9" x14ac:dyDescent="0.3">
      <c r="A13" t="s">
        <v>32</v>
      </c>
      <c r="B13" t="s">
        <v>63</v>
      </c>
      <c r="C13" t="s">
        <v>64</v>
      </c>
      <c r="D13">
        <v>74</v>
      </c>
      <c r="E13">
        <v>85</v>
      </c>
      <c r="F13">
        <v>0.870588235294118</v>
      </c>
      <c r="G13">
        <f>IF(F13&gt;Tot_bin!L13,1,0)</f>
        <v>0</v>
      </c>
    </row>
    <row r="14" spans="1:9" x14ac:dyDescent="0.3">
      <c r="A14" t="s">
        <v>33</v>
      </c>
      <c r="B14" t="s">
        <v>63</v>
      </c>
      <c r="C14" t="s">
        <v>64</v>
      </c>
      <c r="D14">
        <v>36</v>
      </c>
      <c r="E14">
        <v>85</v>
      </c>
      <c r="F14">
        <v>0.42352941176470599</v>
      </c>
      <c r="G14">
        <f>IF(F14&gt;Tot_bin!L14,1,0)</f>
        <v>0</v>
      </c>
    </row>
    <row r="15" spans="1:9" x14ac:dyDescent="0.3">
      <c r="A15" t="s">
        <v>34</v>
      </c>
      <c r="B15" t="s">
        <v>63</v>
      </c>
      <c r="C15" t="s">
        <v>64</v>
      </c>
      <c r="D15">
        <v>83</v>
      </c>
      <c r="E15">
        <v>85</v>
      </c>
      <c r="F15">
        <v>0.97647058823529398</v>
      </c>
      <c r="G15">
        <f>IF(F15&gt;Tot_bin!L15,1,0)</f>
        <v>1</v>
      </c>
    </row>
    <row r="16" spans="1:9" x14ac:dyDescent="0.3">
      <c r="A16" t="s">
        <v>35</v>
      </c>
      <c r="B16" t="s">
        <v>63</v>
      </c>
      <c r="C16" t="s">
        <v>64</v>
      </c>
      <c r="D16">
        <v>82</v>
      </c>
      <c r="E16">
        <v>85</v>
      </c>
      <c r="F16">
        <v>0.96470588235294097</v>
      </c>
      <c r="G16">
        <f>IF(F16&gt;Tot_bin!L16,1,0)</f>
        <v>1</v>
      </c>
    </row>
    <row r="17" spans="1:7" x14ac:dyDescent="0.3">
      <c r="A17" t="s">
        <v>36</v>
      </c>
      <c r="B17" t="s">
        <v>63</v>
      </c>
      <c r="C17" t="s">
        <v>64</v>
      </c>
      <c r="D17">
        <v>79</v>
      </c>
      <c r="E17">
        <v>85</v>
      </c>
      <c r="F17">
        <v>0.92941176470588205</v>
      </c>
      <c r="G17">
        <f>IF(F17&gt;Tot_bin!L17,1,0)</f>
        <v>1</v>
      </c>
    </row>
    <row r="18" spans="1:7" x14ac:dyDescent="0.3">
      <c r="A18" t="s">
        <v>37</v>
      </c>
      <c r="B18" t="s">
        <v>63</v>
      </c>
      <c r="C18" t="s">
        <v>64</v>
      </c>
      <c r="D18">
        <v>81</v>
      </c>
      <c r="E18">
        <v>85</v>
      </c>
      <c r="F18">
        <v>0.95294117647058796</v>
      </c>
      <c r="G18">
        <f>IF(F18&gt;Tot_bin!L18,1,0)</f>
        <v>1</v>
      </c>
    </row>
    <row r="19" spans="1:7" x14ac:dyDescent="0.3">
      <c r="A19" t="s">
        <v>38</v>
      </c>
      <c r="B19" t="s">
        <v>63</v>
      </c>
      <c r="C19" t="s">
        <v>64</v>
      </c>
      <c r="D19">
        <v>83</v>
      </c>
      <c r="E19">
        <v>85</v>
      </c>
      <c r="F19">
        <v>0.97647058823529398</v>
      </c>
      <c r="G19">
        <f>IF(F19&gt;Tot_bin!L19,1,0)</f>
        <v>1</v>
      </c>
    </row>
    <row r="20" spans="1:7" x14ac:dyDescent="0.3">
      <c r="A20" t="s">
        <v>39</v>
      </c>
      <c r="B20" t="s">
        <v>63</v>
      </c>
      <c r="C20" t="s">
        <v>64</v>
      </c>
      <c r="D20">
        <v>59</v>
      </c>
      <c r="E20">
        <v>85</v>
      </c>
      <c r="F20">
        <v>0.69411764705882395</v>
      </c>
      <c r="G20">
        <f>IF(F20&gt;Tot_bin!L20,1,0)</f>
        <v>0</v>
      </c>
    </row>
    <row r="21" spans="1:7" x14ac:dyDescent="0.3">
      <c r="A21" t="s">
        <v>40</v>
      </c>
      <c r="B21" t="s">
        <v>63</v>
      </c>
      <c r="C21" t="s">
        <v>64</v>
      </c>
      <c r="D21">
        <v>84</v>
      </c>
      <c r="E21">
        <v>85</v>
      </c>
      <c r="F21">
        <v>0.98823529411764699</v>
      </c>
      <c r="G21">
        <f>IF(F21&gt;Tot_bin!L21,1,0)</f>
        <v>1</v>
      </c>
    </row>
    <row r="22" spans="1:7" x14ac:dyDescent="0.3">
      <c r="A22" t="s">
        <v>41</v>
      </c>
      <c r="B22" t="s">
        <v>63</v>
      </c>
      <c r="C22" t="s">
        <v>64</v>
      </c>
      <c r="D22">
        <v>84</v>
      </c>
      <c r="E22">
        <v>85</v>
      </c>
      <c r="F22">
        <v>0.98823529411764699</v>
      </c>
      <c r="G22">
        <f>IF(F22&gt;Tot_bin!L22,1,0)</f>
        <v>1</v>
      </c>
    </row>
    <row r="23" spans="1:7" x14ac:dyDescent="0.3">
      <c r="A23" t="s">
        <v>42</v>
      </c>
      <c r="B23" t="s">
        <v>63</v>
      </c>
      <c r="C23" t="s">
        <v>64</v>
      </c>
      <c r="D23">
        <v>83</v>
      </c>
      <c r="E23">
        <v>85</v>
      </c>
      <c r="F23">
        <v>0.97647058823529398</v>
      </c>
      <c r="G23">
        <f>IF(F23&gt;Tot_bin!L23,1,0)</f>
        <v>1</v>
      </c>
    </row>
    <row r="24" spans="1:7" x14ac:dyDescent="0.3">
      <c r="A24" t="s">
        <v>43</v>
      </c>
      <c r="B24" t="s">
        <v>63</v>
      </c>
      <c r="C24" t="s">
        <v>64</v>
      </c>
      <c r="D24">
        <v>81</v>
      </c>
      <c r="E24">
        <v>85</v>
      </c>
      <c r="F24">
        <v>0.95294117647058796</v>
      </c>
      <c r="G24">
        <f>IF(F24&gt;Tot_bin!L24,1,0)</f>
        <v>1</v>
      </c>
    </row>
    <row r="25" spans="1:7" x14ac:dyDescent="0.3">
      <c r="A25" t="s">
        <v>44</v>
      </c>
      <c r="B25" t="s">
        <v>63</v>
      </c>
      <c r="C25" t="s">
        <v>64</v>
      </c>
      <c r="D25">
        <v>84</v>
      </c>
      <c r="E25">
        <v>85</v>
      </c>
      <c r="F25">
        <v>0.98823529411764699</v>
      </c>
      <c r="G25">
        <f>IF(F25&gt;Tot_bin!L25,1,0)</f>
        <v>1</v>
      </c>
    </row>
    <row r="26" spans="1:7" x14ac:dyDescent="0.3">
      <c r="A26" t="s">
        <v>45</v>
      </c>
      <c r="B26" t="s">
        <v>63</v>
      </c>
      <c r="C26" t="s">
        <v>64</v>
      </c>
      <c r="D26">
        <v>84</v>
      </c>
      <c r="E26">
        <v>85</v>
      </c>
      <c r="F26">
        <v>0.98823529411764699</v>
      </c>
      <c r="G26">
        <f>IF(F26&gt;Tot_bin!L26,1,0)</f>
        <v>1</v>
      </c>
    </row>
    <row r="27" spans="1:7" x14ac:dyDescent="0.3">
      <c r="A27" t="s">
        <v>46</v>
      </c>
      <c r="B27" t="s">
        <v>63</v>
      </c>
      <c r="C27" t="s">
        <v>64</v>
      </c>
      <c r="D27">
        <v>84</v>
      </c>
      <c r="E27">
        <v>85</v>
      </c>
      <c r="F27">
        <v>0.98823529411764699</v>
      </c>
      <c r="G27">
        <f>IF(F27&gt;Tot_bin!L27,1,0)</f>
        <v>1</v>
      </c>
    </row>
    <row r="28" spans="1:7" x14ac:dyDescent="0.3">
      <c r="A28" t="s">
        <v>47</v>
      </c>
      <c r="B28" t="s">
        <v>63</v>
      </c>
      <c r="C28" t="s">
        <v>64</v>
      </c>
      <c r="D28">
        <v>82</v>
      </c>
      <c r="E28">
        <v>85</v>
      </c>
      <c r="F28">
        <v>0.96470588235294097</v>
      </c>
      <c r="G28">
        <f>IF(F28&gt;Tot_bin!L28,1,0)</f>
        <v>1</v>
      </c>
    </row>
    <row r="30" spans="1:7" x14ac:dyDescent="0.3">
      <c r="F30">
        <f xml:space="preserve"> AVERAGE(F2:F28)</f>
        <v>0.85795206971677573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7D42-CFC2-44A2-9F58-99DC6752B01C}">
  <dimension ref="A1:G28"/>
  <sheetViews>
    <sheetView topLeftCell="A3" workbookViewId="0">
      <selection activeCell="G2" sqref="G2:G28"/>
    </sheetView>
  </sheetViews>
  <sheetFormatPr defaultColWidth="11.5546875" defaultRowHeight="14.4" x14ac:dyDescent="0.3"/>
  <sheetData>
    <row r="1" spans="1:7" x14ac:dyDescent="0.3">
      <c r="A1" t="s">
        <v>1</v>
      </c>
      <c r="B1" t="s">
        <v>58</v>
      </c>
      <c r="C1" t="s">
        <v>59</v>
      </c>
      <c r="D1" t="s">
        <v>60</v>
      </c>
      <c r="E1" t="s">
        <v>61</v>
      </c>
      <c r="F1" t="s">
        <v>53</v>
      </c>
      <c r="G1" t="s">
        <v>62</v>
      </c>
    </row>
    <row r="2" spans="1:7" x14ac:dyDescent="0.3">
      <c r="A2" t="s">
        <v>17</v>
      </c>
      <c r="B2" t="s">
        <v>63</v>
      </c>
      <c r="C2" t="s">
        <v>64</v>
      </c>
      <c r="D2">
        <v>11</v>
      </c>
      <c r="E2">
        <v>12</v>
      </c>
      <c r="F2">
        <v>0.91666666666666696</v>
      </c>
      <c r="G2">
        <f>IF(F2&gt;Tot_bin!L2,1,0)</f>
        <v>1</v>
      </c>
    </row>
    <row r="3" spans="1:7" x14ac:dyDescent="0.3">
      <c r="A3" t="s">
        <v>19</v>
      </c>
      <c r="B3" t="s">
        <v>63</v>
      </c>
      <c r="C3" t="s">
        <v>64</v>
      </c>
      <c r="D3">
        <v>12</v>
      </c>
      <c r="E3">
        <v>12</v>
      </c>
      <c r="F3">
        <v>1</v>
      </c>
      <c r="G3">
        <f>IF(F3&gt;Tot_bin!L3,1,0)</f>
        <v>1</v>
      </c>
    </row>
    <row r="4" spans="1:7" x14ac:dyDescent="0.3">
      <c r="A4" t="s">
        <v>20</v>
      </c>
      <c r="B4" t="s">
        <v>63</v>
      </c>
      <c r="C4" t="s">
        <v>64</v>
      </c>
      <c r="D4">
        <v>11</v>
      </c>
      <c r="E4">
        <v>12</v>
      </c>
      <c r="F4">
        <v>0.91666666666666696</v>
      </c>
      <c r="G4">
        <f>IF(F4&gt;Tot_bin!L4,1,0)</f>
        <v>1</v>
      </c>
    </row>
    <row r="5" spans="1:7" x14ac:dyDescent="0.3">
      <c r="A5" t="s">
        <v>21</v>
      </c>
      <c r="B5" t="s">
        <v>63</v>
      </c>
      <c r="C5" t="s">
        <v>64</v>
      </c>
      <c r="D5">
        <v>11</v>
      </c>
      <c r="E5">
        <v>12</v>
      </c>
      <c r="F5">
        <v>0.91666666666666696</v>
      </c>
      <c r="G5">
        <f>IF(F5&gt;Tot_bin!L5,1,0)</f>
        <v>1</v>
      </c>
    </row>
    <row r="6" spans="1:7" x14ac:dyDescent="0.3">
      <c r="A6" t="s">
        <v>23</v>
      </c>
      <c r="B6" t="s">
        <v>63</v>
      </c>
      <c r="C6" t="s">
        <v>64</v>
      </c>
      <c r="D6">
        <v>8</v>
      </c>
      <c r="E6">
        <v>12</v>
      </c>
      <c r="F6">
        <v>0.66666666666666696</v>
      </c>
      <c r="G6">
        <f>IF(F6&gt;Tot_bin!L6,1,0)</f>
        <v>0</v>
      </c>
    </row>
    <row r="7" spans="1:7" x14ac:dyDescent="0.3">
      <c r="A7" t="s">
        <v>25</v>
      </c>
      <c r="B7" t="s">
        <v>63</v>
      </c>
      <c r="C7" t="s">
        <v>64</v>
      </c>
      <c r="D7">
        <v>6</v>
      </c>
      <c r="E7">
        <v>12</v>
      </c>
      <c r="F7">
        <v>0.5</v>
      </c>
      <c r="G7">
        <f>IF(F7&gt;Tot_bin!L7,1,0)</f>
        <v>0</v>
      </c>
    </row>
    <row r="8" spans="1:7" x14ac:dyDescent="0.3">
      <c r="A8" t="s">
        <v>26</v>
      </c>
      <c r="B8" t="s">
        <v>63</v>
      </c>
      <c r="C8" t="s">
        <v>64</v>
      </c>
      <c r="D8">
        <v>12</v>
      </c>
      <c r="E8">
        <v>12</v>
      </c>
      <c r="F8">
        <v>1</v>
      </c>
      <c r="G8">
        <f>IF(F8&gt;Tot_bin!L8,1,0)</f>
        <v>1</v>
      </c>
    </row>
    <row r="9" spans="1:7" x14ac:dyDescent="0.3">
      <c r="A9" t="s">
        <v>28</v>
      </c>
      <c r="B9" t="s">
        <v>63</v>
      </c>
      <c r="C9" t="s">
        <v>64</v>
      </c>
      <c r="D9">
        <v>3</v>
      </c>
      <c r="E9">
        <v>12</v>
      </c>
      <c r="F9">
        <v>0.25</v>
      </c>
      <c r="G9">
        <f>IF(F9&gt;Tot_bin!L9,1,0)</f>
        <v>0</v>
      </c>
    </row>
    <row r="10" spans="1:7" x14ac:dyDescent="0.3">
      <c r="A10" t="s">
        <v>29</v>
      </c>
      <c r="B10" t="s">
        <v>63</v>
      </c>
      <c r="C10" t="s">
        <v>64</v>
      </c>
      <c r="D10">
        <v>10</v>
      </c>
      <c r="E10">
        <v>12</v>
      </c>
      <c r="F10">
        <v>0.83333333333333304</v>
      </c>
      <c r="G10">
        <f>IF(F10&gt;Tot_bin!L10,1,0)</f>
        <v>0</v>
      </c>
    </row>
    <row r="11" spans="1:7" x14ac:dyDescent="0.3">
      <c r="A11" t="s">
        <v>30</v>
      </c>
      <c r="B11" t="s">
        <v>63</v>
      </c>
      <c r="C11" t="s">
        <v>64</v>
      </c>
      <c r="D11">
        <v>8</v>
      </c>
      <c r="E11">
        <v>12</v>
      </c>
      <c r="F11">
        <v>0.66666666666666696</v>
      </c>
      <c r="G11">
        <f>IF(F11&gt;Tot_bin!L11,1,0)</f>
        <v>0</v>
      </c>
    </row>
    <row r="12" spans="1:7" x14ac:dyDescent="0.3">
      <c r="A12" t="s">
        <v>31</v>
      </c>
      <c r="B12" t="s">
        <v>63</v>
      </c>
      <c r="C12" t="s">
        <v>64</v>
      </c>
      <c r="D12">
        <v>12</v>
      </c>
      <c r="E12">
        <v>12</v>
      </c>
      <c r="F12">
        <v>1</v>
      </c>
      <c r="G12">
        <f>IF(F12&gt;Tot_bin!L12,1,0)</f>
        <v>1</v>
      </c>
    </row>
    <row r="13" spans="1:7" x14ac:dyDescent="0.3">
      <c r="A13" t="s">
        <v>32</v>
      </c>
      <c r="B13" t="s">
        <v>63</v>
      </c>
      <c r="C13" t="s">
        <v>64</v>
      </c>
      <c r="D13">
        <v>12</v>
      </c>
      <c r="E13">
        <v>12</v>
      </c>
      <c r="F13">
        <v>1</v>
      </c>
      <c r="G13">
        <f>IF(F13&gt;Tot_bin!L13,1,0)</f>
        <v>1</v>
      </c>
    </row>
    <row r="14" spans="1:7" x14ac:dyDescent="0.3">
      <c r="A14" t="s">
        <v>33</v>
      </c>
      <c r="B14" t="s">
        <v>63</v>
      </c>
      <c r="C14" t="s">
        <v>64</v>
      </c>
      <c r="D14">
        <v>4</v>
      </c>
      <c r="E14">
        <v>12</v>
      </c>
      <c r="F14">
        <v>0.33333333333333298</v>
      </c>
      <c r="G14">
        <f>IF(F14&gt;Tot_bin!L14,1,0)</f>
        <v>0</v>
      </c>
    </row>
    <row r="15" spans="1:7" x14ac:dyDescent="0.3">
      <c r="A15" t="s">
        <v>34</v>
      </c>
      <c r="B15" t="s">
        <v>63</v>
      </c>
      <c r="C15" t="s">
        <v>64</v>
      </c>
      <c r="D15">
        <v>12</v>
      </c>
      <c r="E15">
        <v>12</v>
      </c>
      <c r="F15">
        <v>1</v>
      </c>
      <c r="G15">
        <f>IF(F15&gt;Tot_bin!L15,1,0)</f>
        <v>1</v>
      </c>
    </row>
    <row r="16" spans="1:7" x14ac:dyDescent="0.3">
      <c r="A16" t="s">
        <v>35</v>
      </c>
      <c r="B16" t="s">
        <v>63</v>
      </c>
      <c r="C16" t="s">
        <v>64</v>
      </c>
      <c r="D16">
        <v>12</v>
      </c>
      <c r="E16">
        <v>12</v>
      </c>
      <c r="F16">
        <v>1</v>
      </c>
      <c r="G16">
        <f>IF(F16&gt;Tot_bin!L16,1,0)</f>
        <v>1</v>
      </c>
    </row>
    <row r="17" spans="1:7" x14ac:dyDescent="0.3">
      <c r="A17" t="s">
        <v>36</v>
      </c>
      <c r="B17" t="s">
        <v>63</v>
      </c>
      <c r="C17" t="s">
        <v>64</v>
      </c>
      <c r="D17">
        <v>12</v>
      </c>
      <c r="E17">
        <v>12</v>
      </c>
      <c r="F17">
        <v>1</v>
      </c>
      <c r="G17">
        <f>IF(F17&gt;Tot_bin!L17,1,0)</f>
        <v>1</v>
      </c>
    </row>
    <row r="18" spans="1:7" x14ac:dyDescent="0.3">
      <c r="A18" t="s">
        <v>37</v>
      </c>
      <c r="B18" t="s">
        <v>63</v>
      </c>
      <c r="C18" t="s">
        <v>64</v>
      </c>
      <c r="D18">
        <v>12</v>
      </c>
      <c r="E18">
        <v>12</v>
      </c>
      <c r="F18">
        <v>1</v>
      </c>
      <c r="G18">
        <f>IF(F18&gt;Tot_bin!L18,1,0)</f>
        <v>1</v>
      </c>
    </row>
    <row r="19" spans="1:7" x14ac:dyDescent="0.3">
      <c r="A19" t="s">
        <v>38</v>
      </c>
      <c r="B19" t="s">
        <v>63</v>
      </c>
      <c r="C19" t="s">
        <v>64</v>
      </c>
      <c r="D19">
        <v>11</v>
      </c>
      <c r="E19">
        <v>12</v>
      </c>
      <c r="F19">
        <v>0.91666666666666696</v>
      </c>
      <c r="G19">
        <f>IF(F19&gt;Tot_bin!L19,1,0)</f>
        <v>1</v>
      </c>
    </row>
    <row r="20" spans="1:7" x14ac:dyDescent="0.3">
      <c r="A20" t="s">
        <v>39</v>
      </c>
      <c r="B20" t="s">
        <v>63</v>
      </c>
      <c r="C20" t="s">
        <v>64</v>
      </c>
      <c r="D20">
        <v>8</v>
      </c>
      <c r="E20">
        <v>12</v>
      </c>
      <c r="F20">
        <v>0.66666666666666696</v>
      </c>
      <c r="G20">
        <f>IF(F20&gt;Tot_bin!L20,1,0)</f>
        <v>0</v>
      </c>
    </row>
    <row r="21" spans="1:7" x14ac:dyDescent="0.3">
      <c r="A21" t="s">
        <v>40</v>
      </c>
      <c r="B21" t="s">
        <v>63</v>
      </c>
      <c r="C21" t="s">
        <v>64</v>
      </c>
      <c r="D21">
        <v>12</v>
      </c>
      <c r="E21">
        <v>12</v>
      </c>
      <c r="F21">
        <v>1</v>
      </c>
      <c r="G21">
        <f>IF(F21&gt;Tot_bin!L21,1,0)</f>
        <v>1</v>
      </c>
    </row>
    <row r="22" spans="1:7" x14ac:dyDescent="0.3">
      <c r="A22" t="s">
        <v>41</v>
      </c>
      <c r="B22" t="s">
        <v>63</v>
      </c>
      <c r="C22" t="s">
        <v>64</v>
      </c>
      <c r="D22">
        <v>11</v>
      </c>
      <c r="E22">
        <v>12</v>
      </c>
      <c r="F22">
        <v>0.91666666666666696</v>
      </c>
      <c r="G22">
        <f>IF(F22&gt;Tot_bin!L22,1,0)</f>
        <v>1</v>
      </c>
    </row>
    <row r="23" spans="1:7" x14ac:dyDescent="0.3">
      <c r="A23" t="s">
        <v>42</v>
      </c>
      <c r="B23" t="s">
        <v>63</v>
      </c>
      <c r="C23" t="s">
        <v>64</v>
      </c>
      <c r="D23">
        <v>12</v>
      </c>
      <c r="E23">
        <v>12</v>
      </c>
      <c r="F23">
        <v>1</v>
      </c>
      <c r="G23">
        <f>IF(F23&gt;Tot_bin!L23,1,0)</f>
        <v>1</v>
      </c>
    </row>
    <row r="24" spans="1:7" x14ac:dyDescent="0.3">
      <c r="A24" t="s">
        <v>43</v>
      </c>
      <c r="B24" t="s">
        <v>63</v>
      </c>
      <c r="C24" t="s">
        <v>64</v>
      </c>
      <c r="D24">
        <v>11</v>
      </c>
      <c r="E24">
        <v>12</v>
      </c>
      <c r="F24">
        <v>0.91666666666666696</v>
      </c>
      <c r="G24">
        <f>IF(F24&gt;Tot_bin!L24,1,0)</f>
        <v>1</v>
      </c>
    </row>
    <row r="25" spans="1:7" x14ac:dyDescent="0.3">
      <c r="A25" t="s">
        <v>44</v>
      </c>
      <c r="B25" t="s">
        <v>63</v>
      </c>
      <c r="C25" t="s">
        <v>64</v>
      </c>
      <c r="D25">
        <v>12</v>
      </c>
      <c r="E25">
        <v>12</v>
      </c>
      <c r="F25">
        <v>1</v>
      </c>
      <c r="G25">
        <f>IF(F25&gt;Tot_bin!L25,1,0)</f>
        <v>1</v>
      </c>
    </row>
    <row r="26" spans="1:7" x14ac:dyDescent="0.3">
      <c r="A26" t="s">
        <v>45</v>
      </c>
      <c r="B26" t="s">
        <v>63</v>
      </c>
      <c r="C26" t="s">
        <v>64</v>
      </c>
      <c r="D26">
        <v>12</v>
      </c>
      <c r="E26">
        <v>12</v>
      </c>
      <c r="F26">
        <v>1</v>
      </c>
      <c r="G26">
        <f>IF(F26&gt;Tot_bin!L26,1,0)</f>
        <v>1</v>
      </c>
    </row>
    <row r="27" spans="1:7" x14ac:dyDescent="0.3">
      <c r="A27" t="s">
        <v>46</v>
      </c>
      <c r="B27" t="s">
        <v>63</v>
      </c>
      <c r="C27" t="s">
        <v>64</v>
      </c>
      <c r="D27">
        <v>12</v>
      </c>
      <c r="E27">
        <v>12</v>
      </c>
      <c r="F27">
        <v>1</v>
      </c>
      <c r="G27">
        <f>IF(F27&gt;Tot_bin!L27,1,0)</f>
        <v>1</v>
      </c>
    </row>
    <row r="28" spans="1:7" x14ac:dyDescent="0.3">
      <c r="A28" t="s">
        <v>47</v>
      </c>
      <c r="B28" t="s">
        <v>63</v>
      </c>
      <c r="C28" t="s">
        <v>64</v>
      </c>
      <c r="D28">
        <v>10</v>
      </c>
      <c r="E28">
        <v>12</v>
      </c>
      <c r="F28">
        <v>0.83333333333333304</v>
      </c>
      <c r="G28">
        <f>IF(F28&gt;Tot_bin!L28,1,0)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93B6-6DC6-4851-8FAE-42496DF1AEF0}">
  <dimension ref="A1:I30"/>
  <sheetViews>
    <sheetView workbookViewId="0">
      <selection activeCell="I20" sqref="I20"/>
    </sheetView>
  </sheetViews>
  <sheetFormatPr defaultColWidth="11.5546875" defaultRowHeight="14.4" x14ac:dyDescent="0.3"/>
  <sheetData>
    <row r="1" spans="1:9" x14ac:dyDescent="0.3">
      <c r="A1" t="s">
        <v>1</v>
      </c>
      <c r="B1" t="s">
        <v>58</v>
      </c>
      <c r="C1" t="s">
        <v>59</v>
      </c>
      <c r="D1" t="s">
        <v>60</v>
      </c>
      <c r="E1" t="s">
        <v>61</v>
      </c>
      <c r="F1" t="s">
        <v>53</v>
      </c>
      <c r="G1" t="s">
        <v>62</v>
      </c>
    </row>
    <row r="2" spans="1:9" x14ac:dyDescent="0.3">
      <c r="A2" t="s">
        <v>17</v>
      </c>
      <c r="B2" t="s">
        <v>63</v>
      </c>
      <c r="C2" t="s">
        <v>64</v>
      </c>
      <c r="D2">
        <v>58</v>
      </c>
      <c r="E2">
        <v>60</v>
      </c>
      <c r="F2">
        <v>0.96666666666666701</v>
      </c>
      <c r="G2">
        <f>IF(F2&gt;Tot_bin!L2,1,0)</f>
        <v>1</v>
      </c>
      <c r="I2">
        <v>0.96666666666666701</v>
      </c>
    </row>
    <row r="3" spans="1:9" x14ac:dyDescent="0.3">
      <c r="A3" t="s">
        <v>19</v>
      </c>
      <c r="B3" t="s">
        <v>63</v>
      </c>
      <c r="C3" t="s">
        <v>64</v>
      </c>
      <c r="D3">
        <v>52</v>
      </c>
      <c r="E3">
        <v>60</v>
      </c>
      <c r="F3">
        <v>0.86666666666666703</v>
      </c>
      <c r="G3">
        <f>IF(F3&gt;Tot_bin!L3,1,0)</f>
        <v>0</v>
      </c>
      <c r="I3">
        <v>0.86666666666666703</v>
      </c>
    </row>
    <row r="4" spans="1:9" x14ac:dyDescent="0.3">
      <c r="A4" t="s">
        <v>20</v>
      </c>
      <c r="B4" t="s">
        <v>63</v>
      </c>
      <c r="C4" t="s">
        <v>64</v>
      </c>
      <c r="D4">
        <v>55</v>
      </c>
      <c r="E4">
        <v>60</v>
      </c>
      <c r="F4">
        <v>0.91666666666666696</v>
      </c>
      <c r="G4">
        <f>IF(F4&gt;Tot_bin!L4,1,0)</f>
        <v>1</v>
      </c>
      <c r="I4">
        <v>0.91666666666666696</v>
      </c>
    </row>
    <row r="5" spans="1:9" x14ac:dyDescent="0.3">
      <c r="A5" t="s">
        <v>21</v>
      </c>
      <c r="B5" t="s">
        <v>63</v>
      </c>
      <c r="C5" t="s">
        <v>64</v>
      </c>
      <c r="D5">
        <v>33</v>
      </c>
      <c r="E5">
        <v>60</v>
      </c>
      <c r="F5">
        <v>0.55000000000000004</v>
      </c>
      <c r="G5">
        <f>IF(F5&gt;Tot_bin!L5,1,0)</f>
        <v>0</v>
      </c>
      <c r="I5">
        <v>0.83333333333333304</v>
      </c>
    </row>
    <row r="6" spans="1:9" x14ac:dyDescent="0.3">
      <c r="A6" t="s">
        <v>23</v>
      </c>
      <c r="B6" t="s">
        <v>63</v>
      </c>
      <c r="C6" t="s">
        <v>64</v>
      </c>
      <c r="D6">
        <v>50</v>
      </c>
      <c r="E6">
        <v>60</v>
      </c>
      <c r="F6">
        <v>0.83333333333333304</v>
      </c>
      <c r="G6">
        <f>IF(F6&gt;Tot_bin!L6,1,0)</f>
        <v>0</v>
      </c>
      <c r="I6">
        <v>0.88333333333333297</v>
      </c>
    </row>
    <row r="7" spans="1:9" x14ac:dyDescent="0.3">
      <c r="A7" t="s">
        <v>25</v>
      </c>
      <c r="B7" t="s">
        <v>63</v>
      </c>
      <c r="C7" t="s">
        <v>64</v>
      </c>
      <c r="D7">
        <v>45</v>
      </c>
      <c r="E7">
        <v>60</v>
      </c>
      <c r="F7">
        <v>0.75</v>
      </c>
      <c r="G7">
        <f>IF(F7&gt;Tot_bin!L7,1,0)</f>
        <v>0</v>
      </c>
      <c r="I7">
        <v>0.91666666666666696</v>
      </c>
    </row>
    <row r="8" spans="1:9" x14ac:dyDescent="0.3">
      <c r="A8" t="s">
        <v>26</v>
      </c>
      <c r="B8" t="s">
        <v>63</v>
      </c>
      <c r="C8" t="s">
        <v>64</v>
      </c>
      <c r="D8">
        <v>36</v>
      </c>
      <c r="E8">
        <v>60</v>
      </c>
      <c r="F8">
        <v>0.6</v>
      </c>
      <c r="G8">
        <f>IF(F8&gt;Tot_bin!L8,1,0)</f>
        <v>0</v>
      </c>
      <c r="I8">
        <v>0.85</v>
      </c>
    </row>
    <row r="9" spans="1:9" x14ac:dyDescent="0.3">
      <c r="A9" t="s">
        <v>28</v>
      </c>
      <c r="B9" t="s">
        <v>63</v>
      </c>
      <c r="C9" t="s">
        <v>64</v>
      </c>
      <c r="D9">
        <v>19</v>
      </c>
      <c r="E9">
        <v>60</v>
      </c>
      <c r="F9">
        <v>0.31666666666666698</v>
      </c>
      <c r="G9">
        <f>IF(F9&gt;Tot_bin!L9,1,0)</f>
        <v>0</v>
      </c>
      <c r="I9">
        <v>0.81666666666666698</v>
      </c>
    </row>
    <row r="10" spans="1:9" x14ac:dyDescent="0.3">
      <c r="A10" t="s">
        <v>29</v>
      </c>
      <c r="B10" t="s">
        <v>63</v>
      </c>
      <c r="C10" t="s">
        <v>64</v>
      </c>
      <c r="D10">
        <v>40</v>
      </c>
      <c r="E10">
        <v>60</v>
      </c>
      <c r="F10">
        <v>0.66666666666666696</v>
      </c>
      <c r="G10">
        <f>IF(F10&gt;Tot_bin!L10,1,0)</f>
        <v>0</v>
      </c>
      <c r="I10">
        <v>1</v>
      </c>
    </row>
    <row r="11" spans="1:9" x14ac:dyDescent="0.3">
      <c r="A11" t="s">
        <v>30</v>
      </c>
      <c r="B11" t="s">
        <v>63</v>
      </c>
      <c r="C11" t="s">
        <v>64</v>
      </c>
      <c r="D11">
        <v>53</v>
      </c>
      <c r="E11">
        <v>60</v>
      </c>
      <c r="F11">
        <v>0.88333333333333297</v>
      </c>
      <c r="G11">
        <f>IF(F11&gt;Tot_bin!L11,1,0)</f>
        <v>0</v>
      </c>
      <c r="I11">
        <v>0.88333333333333297</v>
      </c>
    </row>
    <row r="12" spans="1:9" x14ac:dyDescent="0.3">
      <c r="A12" t="s">
        <v>31</v>
      </c>
      <c r="B12" t="s">
        <v>63</v>
      </c>
      <c r="C12" t="s">
        <v>64</v>
      </c>
      <c r="D12">
        <v>55</v>
      </c>
      <c r="E12">
        <v>60</v>
      </c>
      <c r="F12">
        <v>0.91666666666666696</v>
      </c>
      <c r="G12">
        <f>IF(F12&gt;Tot_bin!L12,1,0)</f>
        <v>1</v>
      </c>
      <c r="I12">
        <v>0.91666666666666696</v>
      </c>
    </row>
    <row r="13" spans="1:9" x14ac:dyDescent="0.3">
      <c r="A13" t="s">
        <v>32</v>
      </c>
      <c r="B13" t="s">
        <v>63</v>
      </c>
      <c r="C13" t="s">
        <v>64</v>
      </c>
      <c r="D13">
        <v>29</v>
      </c>
      <c r="E13">
        <v>60</v>
      </c>
      <c r="F13">
        <v>0.483333333333333</v>
      </c>
      <c r="G13">
        <f>IF(F13&gt;Tot_bin!L13,1,0)</f>
        <v>0</v>
      </c>
      <c r="I13">
        <v>0.88333333333333297</v>
      </c>
    </row>
    <row r="14" spans="1:9" x14ac:dyDescent="0.3">
      <c r="A14" t="s">
        <v>33</v>
      </c>
      <c r="B14" t="s">
        <v>63</v>
      </c>
      <c r="C14" t="s">
        <v>64</v>
      </c>
      <c r="D14">
        <v>23</v>
      </c>
      <c r="E14">
        <v>60</v>
      </c>
      <c r="F14">
        <v>0.38333333333333303</v>
      </c>
      <c r="G14">
        <f>IF(F14&gt;Tot_bin!L14,1,0)</f>
        <v>0</v>
      </c>
      <c r="I14">
        <v>0.96666666666666701</v>
      </c>
    </row>
    <row r="15" spans="1:9" x14ac:dyDescent="0.3">
      <c r="A15" t="s">
        <v>34</v>
      </c>
      <c r="B15" t="s">
        <v>63</v>
      </c>
      <c r="C15" t="s">
        <v>64</v>
      </c>
      <c r="D15">
        <v>51</v>
      </c>
      <c r="E15">
        <v>60</v>
      </c>
      <c r="F15">
        <v>0.85</v>
      </c>
      <c r="G15">
        <f>IF(F15&gt;Tot_bin!L15,1,0)</f>
        <v>0</v>
      </c>
      <c r="I15">
        <v>1.0333333333333301</v>
      </c>
    </row>
    <row r="16" spans="1:9" x14ac:dyDescent="0.3">
      <c r="A16" t="s">
        <v>35</v>
      </c>
      <c r="B16" t="s">
        <v>63</v>
      </c>
      <c r="C16" t="s">
        <v>64</v>
      </c>
      <c r="D16">
        <v>48</v>
      </c>
      <c r="E16">
        <v>60</v>
      </c>
      <c r="F16">
        <v>0.8</v>
      </c>
      <c r="G16">
        <f>IF(F16&gt;Tot_bin!L16,1,0)</f>
        <v>0</v>
      </c>
      <c r="I16">
        <v>0.9</v>
      </c>
    </row>
    <row r="17" spans="1:9" x14ac:dyDescent="0.3">
      <c r="A17" t="s">
        <v>36</v>
      </c>
      <c r="B17" t="s">
        <v>63</v>
      </c>
      <c r="C17" t="s">
        <v>64</v>
      </c>
      <c r="D17">
        <v>49</v>
      </c>
      <c r="E17">
        <v>60</v>
      </c>
      <c r="F17">
        <v>0.81666666666666698</v>
      </c>
      <c r="G17">
        <f>IF(F17&gt;Tot_bin!L17,1,0)</f>
        <v>0</v>
      </c>
      <c r="I17">
        <v>0.85</v>
      </c>
    </row>
    <row r="18" spans="1:9" x14ac:dyDescent="0.3">
      <c r="A18" t="s">
        <v>37</v>
      </c>
      <c r="B18" t="s">
        <v>63</v>
      </c>
      <c r="C18" t="s">
        <v>64</v>
      </c>
      <c r="D18">
        <v>60</v>
      </c>
      <c r="E18">
        <v>60</v>
      </c>
      <c r="F18">
        <v>1</v>
      </c>
      <c r="G18">
        <f>IF(F18&gt;Tot_bin!L18,1,0)</f>
        <v>1</v>
      </c>
    </row>
    <row r="19" spans="1:9" x14ac:dyDescent="0.3">
      <c r="A19" t="s">
        <v>38</v>
      </c>
      <c r="B19" t="s">
        <v>63</v>
      </c>
      <c r="C19" t="s">
        <v>64</v>
      </c>
      <c r="D19">
        <v>53</v>
      </c>
      <c r="E19">
        <v>60</v>
      </c>
      <c r="F19">
        <v>0.88333333333333297</v>
      </c>
      <c r="G19">
        <f>IF(F19&gt;Tot_bin!L19,1,0)</f>
        <v>0</v>
      </c>
      <c r="I19">
        <f>AVERAGE(I2:I17)</f>
        <v>0.90520833333333317</v>
      </c>
    </row>
    <row r="20" spans="1:9" x14ac:dyDescent="0.3">
      <c r="A20" t="s">
        <v>39</v>
      </c>
      <c r="B20" t="s">
        <v>63</v>
      </c>
      <c r="C20" t="s">
        <v>64</v>
      </c>
      <c r="D20">
        <v>30</v>
      </c>
      <c r="E20">
        <v>60</v>
      </c>
      <c r="F20">
        <v>0.5</v>
      </c>
      <c r="G20">
        <f>IF(F20&gt;Tot_bin!L20,1,0)</f>
        <v>0</v>
      </c>
    </row>
    <row r="21" spans="1:9" x14ac:dyDescent="0.3">
      <c r="A21" t="s">
        <v>40</v>
      </c>
      <c r="B21" t="s">
        <v>63</v>
      </c>
      <c r="C21" t="s">
        <v>64</v>
      </c>
      <c r="D21">
        <v>55</v>
      </c>
      <c r="E21">
        <v>60</v>
      </c>
      <c r="F21">
        <v>0.91666666666666696</v>
      </c>
      <c r="G21">
        <f>IF(F21&gt;Tot_bin!L21,1,0)</f>
        <v>1</v>
      </c>
    </row>
    <row r="22" spans="1:9" x14ac:dyDescent="0.3">
      <c r="A22" t="s">
        <v>41</v>
      </c>
      <c r="B22" t="s">
        <v>63</v>
      </c>
      <c r="C22" t="s">
        <v>64</v>
      </c>
      <c r="D22">
        <v>53</v>
      </c>
      <c r="E22">
        <v>60</v>
      </c>
      <c r="F22">
        <v>0.88333333333333297</v>
      </c>
      <c r="G22">
        <f>IF(F22&gt;Tot_bin!L22,1,0)</f>
        <v>0</v>
      </c>
    </row>
    <row r="23" spans="1:9" x14ac:dyDescent="0.3">
      <c r="A23" t="s">
        <v>42</v>
      </c>
      <c r="B23" t="s">
        <v>63</v>
      </c>
      <c r="C23" t="s">
        <v>64</v>
      </c>
      <c r="D23">
        <v>58</v>
      </c>
      <c r="E23">
        <v>60</v>
      </c>
      <c r="F23">
        <v>0.96666666666666701</v>
      </c>
      <c r="G23">
        <f>IF(F23&gt;Tot_bin!L23,1,0)</f>
        <v>1</v>
      </c>
    </row>
    <row r="24" spans="1:9" x14ac:dyDescent="0.3">
      <c r="A24" t="s">
        <v>43</v>
      </c>
      <c r="B24" t="s">
        <v>63</v>
      </c>
      <c r="C24" t="s">
        <v>64</v>
      </c>
      <c r="D24">
        <v>62</v>
      </c>
      <c r="E24">
        <v>60</v>
      </c>
      <c r="F24">
        <v>1.0333333333333301</v>
      </c>
      <c r="G24">
        <f>IF(F24&gt;Tot_bin!L24,1,0)</f>
        <v>1</v>
      </c>
    </row>
    <row r="25" spans="1:9" x14ac:dyDescent="0.3">
      <c r="A25" t="s">
        <v>44</v>
      </c>
      <c r="B25" t="s">
        <v>63</v>
      </c>
      <c r="C25" t="s">
        <v>64</v>
      </c>
      <c r="D25">
        <v>54</v>
      </c>
      <c r="E25">
        <v>60</v>
      </c>
      <c r="F25">
        <v>0.9</v>
      </c>
      <c r="G25">
        <f>IF(F25&gt;Tot_bin!L25,1,0)</f>
        <v>0</v>
      </c>
    </row>
    <row r="26" spans="1:9" x14ac:dyDescent="0.3">
      <c r="A26" t="s">
        <v>45</v>
      </c>
      <c r="B26" t="s">
        <v>63</v>
      </c>
      <c r="C26" t="s">
        <v>64</v>
      </c>
      <c r="D26">
        <v>51</v>
      </c>
      <c r="E26">
        <v>60</v>
      </c>
      <c r="F26">
        <v>0.85</v>
      </c>
      <c r="G26">
        <f>IF(F26&gt;Tot_bin!L26,1,0)</f>
        <v>0</v>
      </c>
    </row>
    <row r="27" spans="1:9" x14ac:dyDescent="0.3">
      <c r="A27" t="s">
        <v>46</v>
      </c>
      <c r="B27" t="s">
        <v>63</v>
      </c>
      <c r="C27" t="s">
        <v>64</v>
      </c>
      <c r="D27">
        <v>47</v>
      </c>
      <c r="E27">
        <v>60</v>
      </c>
      <c r="F27">
        <v>0.78333333333333299</v>
      </c>
      <c r="G27">
        <f>IF(F27&gt;Tot_bin!L27,1,0)</f>
        <v>0</v>
      </c>
    </row>
    <row r="28" spans="1:9" x14ac:dyDescent="0.3">
      <c r="A28" t="s">
        <v>47</v>
      </c>
      <c r="B28" t="s">
        <v>63</v>
      </c>
      <c r="C28" t="s">
        <v>64</v>
      </c>
      <c r="D28">
        <v>36</v>
      </c>
      <c r="E28">
        <v>60</v>
      </c>
      <c r="F28">
        <v>0.6</v>
      </c>
      <c r="G28">
        <f>IF(F28&gt;Tot_bin!L28,1,0)</f>
        <v>0</v>
      </c>
    </row>
    <row r="30" spans="1:9" x14ac:dyDescent="0.3">
      <c r="F30">
        <f>AVERAGE(F2:F28)</f>
        <v>0.77469135802469125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6AB0-520C-4CE3-8F97-8B7465003CC4}">
  <dimension ref="A1:L29"/>
  <sheetViews>
    <sheetView topLeftCell="A2" workbookViewId="0">
      <selection activeCell="C2" sqref="C2"/>
    </sheetView>
  </sheetViews>
  <sheetFormatPr defaultRowHeight="14.4" x14ac:dyDescent="0.3"/>
  <cols>
    <col min="2" max="2" width="12.77734375"/>
    <col min="3" max="3" width="12.109375" bestFit="1" customWidth="1"/>
    <col min="4" max="4" width="15.21875" bestFit="1" customWidth="1"/>
    <col min="5" max="5" width="17.33203125" bestFit="1" customWidth="1"/>
    <col min="6" max="6" width="13.33203125" customWidth="1"/>
    <col min="7" max="7" width="4.77734375" bestFit="1" customWidth="1"/>
    <col min="8" max="8" width="13.44140625" customWidth="1"/>
    <col min="9" max="9" width="13.44140625" bestFit="1" customWidth="1"/>
    <col min="11" max="11" width="17.77734375" customWidth="1"/>
  </cols>
  <sheetData>
    <row r="1" spans="1:12" x14ac:dyDescent="0.3">
      <c r="A1" t="s">
        <v>1</v>
      </c>
      <c r="B1" t="s">
        <v>48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72</v>
      </c>
    </row>
    <row r="2" spans="1:12" x14ac:dyDescent="0.3">
      <c r="A2" t="s">
        <v>17</v>
      </c>
      <c r="B2" t="s">
        <v>18</v>
      </c>
      <c r="C2">
        <f>IF(Training_data!Q2&gt;L2,1,0)</f>
        <v>1</v>
      </c>
      <c r="D2">
        <f>'Daily questionare'!G2</f>
        <v>1</v>
      </c>
      <c r="E2">
        <f>'Weekly Questionare'!G2</f>
        <v>1</v>
      </c>
      <c r="F2" cm="1">
        <f t="array" ref="F2:F28">'Training log'!G2:G28</f>
        <v>1</v>
      </c>
      <c r="G2">
        <f>IF(AND(C2=1,D2=1,E2=1,F2=1),1,0)</f>
        <v>1</v>
      </c>
      <c r="H2">
        <f>IF(AND(D2=1,C2=1),1,0)</f>
        <v>1</v>
      </c>
      <c r="I2">
        <f>IF(AND(C2=1,F2=1),1,0)</f>
        <v>1</v>
      </c>
      <c r="K2" t="s">
        <v>73</v>
      </c>
      <c r="L2" s="1">
        <v>0.9</v>
      </c>
    </row>
    <row r="3" spans="1:12" x14ac:dyDescent="0.3">
      <c r="A3" t="s">
        <v>19</v>
      </c>
      <c r="B3" t="s">
        <v>18</v>
      </c>
      <c r="C3">
        <f>IF(Training_data!Q3&gt;L3,1,0)</f>
        <v>1</v>
      </c>
      <c r="D3">
        <f>'Daily questionare'!G3</f>
        <v>1</v>
      </c>
      <c r="E3">
        <f>'Weekly Questionare'!G3</f>
        <v>1</v>
      </c>
      <c r="F3">
        <v>0</v>
      </c>
      <c r="G3">
        <f t="shared" ref="G3:G28" si="0">IF(AND(C3=1,D3=1,E3=1,F3=1),1,0)</f>
        <v>0</v>
      </c>
      <c r="H3">
        <f t="shared" ref="H3:H28" si="1">IF(AND(D3=1,C3=1),1,0)</f>
        <v>1</v>
      </c>
      <c r="I3">
        <f t="shared" ref="I3:I28" si="2">IF(AND(C3=1,F3=1),1,0)</f>
        <v>0</v>
      </c>
      <c r="L3" s="1">
        <f>L2</f>
        <v>0.9</v>
      </c>
    </row>
    <row r="4" spans="1:12" x14ac:dyDescent="0.3">
      <c r="A4" t="s">
        <v>20</v>
      </c>
      <c r="B4" t="s">
        <v>18</v>
      </c>
      <c r="C4">
        <f>IF(Training_data!Q4&gt;L4,1,0)</f>
        <v>1</v>
      </c>
      <c r="D4">
        <f>'Daily questionare'!G4</f>
        <v>0</v>
      </c>
      <c r="E4">
        <f>'Weekly Questionare'!G4</f>
        <v>1</v>
      </c>
      <c r="F4">
        <v>1</v>
      </c>
      <c r="G4">
        <f t="shared" si="0"/>
        <v>0</v>
      </c>
      <c r="H4">
        <f t="shared" si="1"/>
        <v>0</v>
      </c>
      <c r="I4">
        <f t="shared" si="2"/>
        <v>1</v>
      </c>
      <c r="L4" s="1">
        <f>L3</f>
        <v>0.9</v>
      </c>
    </row>
    <row r="5" spans="1:12" x14ac:dyDescent="0.3">
      <c r="A5" t="s">
        <v>21</v>
      </c>
      <c r="B5" t="s">
        <v>22</v>
      </c>
      <c r="C5">
        <f>IF(Training_data!Q5&gt;L5,1,0)</f>
        <v>1</v>
      </c>
      <c r="D5">
        <f>'Daily questionare'!G5</f>
        <v>0</v>
      </c>
      <c r="E5">
        <f>'Weekly Questionare'!G5</f>
        <v>1</v>
      </c>
      <c r="F5">
        <v>0</v>
      </c>
      <c r="G5">
        <f t="shared" si="0"/>
        <v>0</v>
      </c>
      <c r="H5">
        <f t="shared" si="1"/>
        <v>0</v>
      </c>
      <c r="I5">
        <f t="shared" si="2"/>
        <v>0</v>
      </c>
      <c r="L5" s="1">
        <f>L4</f>
        <v>0.9</v>
      </c>
    </row>
    <row r="6" spans="1:12" x14ac:dyDescent="0.3">
      <c r="A6" t="s">
        <v>23</v>
      </c>
      <c r="B6" t="s">
        <v>24</v>
      </c>
      <c r="C6">
        <f>IF(Training_data!Q6&gt;L6,1,0)</f>
        <v>1</v>
      </c>
      <c r="D6">
        <f>'Daily questionare'!G6</f>
        <v>0</v>
      </c>
      <c r="E6">
        <f>'Weekly Questionare'!G6</f>
        <v>0</v>
      </c>
      <c r="F6">
        <v>0</v>
      </c>
      <c r="G6">
        <f t="shared" si="0"/>
        <v>0</v>
      </c>
      <c r="H6">
        <f t="shared" si="1"/>
        <v>0</v>
      </c>
      <c r="I6">
        <f t="shared" si="2"/>
        <v>0</v>
      </c>
      <c r="L6" s="1">
        <f>L5</f>
        <v>0.9</v>
      </c>
    </row>
    <row r="7" spans="1:12" x14ac:dyDescent="0.3">
      <c r="A7" t="s">
        <v>25</v>
      </c>
      <c r="B7" t="s">
        <v>22</v>
      </c>
      <c r="C7">
        <f>IF(Training_data!Q7&gt;L7,1,0)</f>
        <v>0</v>
      </c>
      <c r="D7">
        <f>'Daily questionare'!G7</f>
        <v>0</v>
      </c>
      <c r="E7">
        <f>'Weekly Questionare'!G7</f>
        <v>0</v>
      </c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L7" s="1">
        <f t="shared" ref="L7:L28" si="3">L6</f>
        <v>0.9</v>
      </c>
    </row>
    <row r="8" spans="1:12" x14ac:dyDescent="0.3">
      <c r="A8" t="s">
        <v>26</v>
      </c>
      <c r="B8" t="s">
        <v>27</v>
      </c>
      <c r="C8">
        <f>IF(Training_data!Q8&gt;L8,1,0)</f>
        <v>0</v>
      </c>
      <c r="D8">
        <f>'Daily questionare'!G8</f>
        <v>1</v>
      </c>
      <c r="E8">
        <f>'Weekly Questionare'!G8</f>
        <v>1</v>
      </c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L8" s="1">
        <f t="shared" si="3"/>
        <v>0.9</v>
      </c>
    </row>
    <row r="9" spans="1:12" x14ac:dyDescent="0.3">
      <c r="A9" t="s">
        <v>28</v>
      </c>
      <c r="B9" t="s">
        <v>24</v>
      </c>
      <c r="C9">
        <f>IF(Training_data!Q9&gt;L9,1,0)</f>
        <v>0</v>
      </c>
      <c r="D9">
        <f>'Daily questionare'!G9</f>
        <v>0</v>
      </c>
      <c r="E9">
        <f>'Weekly Questionare'!G9</f>
        <v>0</v>
      </c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L9" s="1">
        <f t="shared" si="3"/>
        <v>0.9</v>
      </c>
    </row>
    <row r="10" spans="1:12" x14ac:dyDescent="0.3">
      <c r="A10" t="s">
        <v>29</v>
      </c>
      <c r="B10" t="s">
        <v>24</v>
      </c>
      <c r="C10">
        <f>IF(Training_data!Q10&gt;L10,1,0)</f>
        <v>1</v>
      </c>
      <c r="D10">
        <f>'Daily questionare'!G10</f>
        <v>0</v>
      </c>
      <c r="E10">
        <f>'Weekly Questionare'!G10</f>
        <v>0</v>
      </c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L10" s="1">
        <f t="shared" si="3"/>
        <v>0.9</v>
      </c>
    </row>
    <row r="11" spans="1:12" x14ac:dyDescent="0.3">
      <c r="A11" t="s">
        <v>30</v>
      </c>
      <c r="B11" t="s">
        <v>18</v>
      </c>
      <c r="C11">
        <f>IF(Training_data!Q11&gt;L11,1,0)</f>
        <v>0</v>
      </c>
      <c r="D11">
        <f>'Daily questionare'!G11</f>
        <v>0</v>
      </c>
      <c r="E11">
        <f>'Weekly Questionare'!G11</f>
        <v>0</v>
      </c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L11" s="1">
        <f t="shared" si="3"/>
        <v>0.9</v>
      </c>
    </row>
    <row r="12" spans="1:12" x14ac:dyDescent="0.3">
      <c r="A12" t="s">
        <v>31</v>
      </c>
      <c r="B12" t="s">
        <v>24</v>
      </c>
      <c r="C12">
        <f>IF(Training_data!Q12&gt;L12,1,0)</f>
        <v>1</v>
      </c>
      <c r="D12">
        <f>'Daily questionare'!G12</f>
        <v>1</v>
      </c>
      <c r="E12">
        <f>'Weekly Questionare'!G12</f>
        <v>1</v>
      </c>
      <c r="F12">
        <v>1</v>
      </c>
      <c r="G12">
        <f t="shared" si="0"/>
        <v>1</v>
      </c>
      <c r="H12">
        <f t="shared" si="1"/>
        <v>1</v>
      </c>
      <c r="I12">
        <f t="shared" si="2"/>
        <v>1</v>
      </c>
      <c r="L12" s="1">
        <f t="shared" si="3"/>
        <v>0.9</v>
      </c>
    </row>
    <row r="13" spans="1:12" x14ac:dyDescent="0.3">
      <c r="A13" t="s">
        <v>32</v>
      </c>
      <c r="B13" t="s">
        <v>22</v>
      </c>
      <c r="C13">
        <f>IF(Training_data!Q13&gt;L13,1,0)</f>
        <v>0</v>
      </c>
      <c r="D13">
        <f>'Daily questionare'!G13</f>
        <v>0</v>
      </c>
      <c r="E13">
        <f>'Weekly Questionare'!G13</f>
        <v>1</v>
      </c>
      <c r="F13">
        <v>0</v>
      </c>
      <c r="G13">
        <f t="shared" si="0"/>
        <v>0</v>
      </c>
      <c r="H13">
        <f t="shared" si="1"/>
        <v>0</v>
      </c>
      <c r="I13">
        <f t="shared" si="2"/>
        <v>0</v>
      </c>
      <c r="L13" s="1">
        <f t="shared" si="3"/>
        <v>0.9</v>
      </c>
    </row>
    <row r="14" spans="1:12" x14ac:dyDescent="0.3">
      <c r="A14" t="s">
        <v>33</v>
      </c>
      <c r="B14" t="s">
        <v>24</v>
      </c>
      <c r="C14">
        <f>IF(Training_data!Q14&gt;L14,1,0)</f>
        <v>0</v>
      </c>
      <c r="D14">
        <f>'Daily questionare'!G14</f>
        <v>0</v>
      </c>
      <c r="E14">
        <f>'Weekly Questionare'!G14</f>
        <v>0</v>
      </c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L14" s="1">
        <f t="shared" si="3"/>
        <v>0.9</v>
      </c>
    </row>
    <row r="15" spans="1:12" x14ac:dyDescent="0.3">
      <c r="A15" t="s">
        <v>34</v>
      </c>
      <c r="B15" t="s">
        <v>27</v>
      </c>
      <c r="C15">
        <f>IF(Training_data!Q15&gt;L15,1,0)</f>
        <v>1</v>
      </c>
      <c r="D15">
        <f>'Daily questionare'!G15</f>
        <v>1</v>
      </c>
      <c r="E15">
        <f>'Weekly Questionare'!G15</f>
        <v>1</v>
      </c>
      <c r="F15">
        <v>0</v>
      </c>
      <c r="G15">
        <f t="shared" si="0"/>
        <v>0</v>
      </c>
      <c r="H15">
        <f t="shared" si="1"/>
        <v>1</v>
      </c>
      <c r="I15">
        <f t="shared" si="2"/>
        <v>0</v>
      </c>
      <c r="L15" s="1">
        <f t="shared" si="3"/>
        <v>0.9</v>
      </c>
    </row>
    <row r="16" spans="1:12" x14ac:dyDescent="0.3">
      <c r="A16" t="s">
        <v>35</v>
      </c>
      <c r="B16" t="s">
        <v>22</v>
      </c>
      <c r="C16">
        <f>IF(Training_data!Q16&gt;L16,1,0)</f>
        <v>1</v>
      </c>
      <c r="D16">
        <f>'Daily questionare'!G16</f>
        <v>1</v>
      </c>
      <c r="E16">
        <f>'Weekly Questionare'!G16</f>
        <v>1</v>
      </c>
      <c r="F16">
        <v>0</v>
      </c>
      <c r="G16">
        <f t="shared" si="0"/>
        <v>0</v>
      </c>
      <c r="H16">
        <f t="shared" si="1"/>
        <v>1</v>
      </c>
      <c r="I16">
        <f t="shared" si="2"/>
        <v>0</v>
      </c>
      <c r="L16" s="1">
        <f t="shared" si="3"/>
        <v>0.9</v>
      </c>
    </row>
    <row r="17" spans="1:12" x14ac:dyDescent="0.3">
      <c r="A17" t="s">
        <v>36</v>
      </c>
      <c r="B17" t="s">
        <v>24</v>
      </c>
      <c r="C17">
        <f>IF(Training_data!Q17&gt;L17,1,0)</f>
        <v>1</v>
      </c>
      <c r="D17">
        <f>'Daily questionare'!G17</f>
        <v>1</v>
      </c>
      <c r="E17">
        <f>'Weekly Questionare'!G17</f>
        <v>1</v>
      </c>
      <c r="F17">
        <v>0</v>
      </c>
      <c r="G17">
        <f t="shared" si="0"/>
        <v>0</v>
      </c>
      <c r="H17">
        <f t="shared" si="1"/>
        <v>1</v>
      </c>
      <c r="I17">
        <f t="shared" si="2"/>
        <v>0</v>
      </c>
      <c r="L17" s="1">
        <f t="shared" si="3"/>
        <v>0.9</v>
      </c>
    </row>
    <row r="18" spans="1:12" x14ac:dyDescent="0.3">
      <c r="A18" t="s">
        <v>37</v>
      </c>
      <c r="B18" t="s">
        <v>27</v>
      </c>
      <c r="C18">
        <f>IF(Training_data!Q18&gt;L18,1,0)</f>
        <v>1</v>
      </c>
      <c r="D18">
        <f>'Daily questionare'!G18</f>
        <v>1</v>
      </c>
      <c r="E18">
        <f>'Weekly Questionare'!G18</f>
        <v>1</v>
      </c>
      <c r="F18">
        <v>1</v>
      </c>
      <c r="G18">
        <f t="shared" si="0"/>
        <v>1</v>
      </c>
      <c r="H18">
        <f t="shared" si="1"/>
        <v>1</v>
      </c>
      <c r="I18">
        <f t="shared" si="2"/>
        <v>1</v>
      </c>
      <c r="L18" s="1">
        <f t="shared" si="3"/>
        <v>0.9</v>
      </c>
    </row>
    <row r="19" spans="1:12" x14ac:dyDescent="0.3">
      <c r="A19" t="s">
        <v>38</v>
      </c>
      <c r="B19" t="s">
        <v>22</v>
      </c>
      <c r="C19">
        <f>IF(Training_data!Q19&gt;L19,1,0)</f>
        <v>1</v>
      </c>
      <c r="D19">
        <f>'Daily questionare'!G19</f>
        <v>1</v>
      </c>
      <c r="E19">
        <f>'Weekly Questionare'!G19</f>
        <v>1</v>
      </c>
      <c r="F19">
        <v>0</v>
      </c>
      <c r="G19">
        <f t="shared" si="0"/>
        <v>0</v>
      </c>
      <c r="H19">
        <f t="shared" si="1"/>
        <v>1</v>
      </c>
      <c r="I19">
        <f t="shared" si="2"/>
        <v>0</v>
      </c>
      <c r="L19" s="1">
        <f t="shared" si="3"/>
        <v>0.9</v>
      </c>
    </row>
    <row r="20" spans="1:12" x14ac:dyDescent="0.3">
      <c r="A20" t="s">
        <v>39</v>
      </c>
      <c r="B20" t="s">
        <v>18</v>
      </c>
      <c r="C20">
        <f>IF(Training_data!Q20&gt;L20,1,0)</f>
        <v>1</v>
      </c>
      <c r="D20">
        <f>'Daily questionare'!G20</f>
        <v>0</v>
      </c>
      <c r="E20">
        <f>'Weekly Questionare'!G20</f>
        <v>0</v>
      </c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L20" s="1">
        <f t="shared" si="3"/>
        <v>0.9</v>
      </c>
    </row>
    <row r="21" spans="1:12" x14ac:dyDescent="0.3">
      <c r="A21" t="s">
        <v>40</v>
      </c>
      <c r="B21" t="s">
        <v>22</v>
      </c>
      <c r="C21">
        <f>IF(Training_data!Q21&gt;L21,1,0)</f>
        <v>1</v>
      </c>
      <c r="D21">
        <f>'Daily questionare'!G21</f>
        <v>1</v>
      </c>
      <c r="E21">
        <f>'Weekly Questionare'!G21</f>
        <v>1</v>
      </c>
      <c r="F21">
        <v>1</v>
      </c>
      <c r="G21">
        <f t="shared" si="0"/>
        <v>1</v>
      </c>
      <c r="H21">
        <f t="shared" si="1"/>
        <v>1</v>
      </c>
      <c r="I21">
        <f t="shared" si="2"/>
        <v>1</v>
      </c>
      <c r="L21" s="1">
        <f t="shared" si="3"/>
        <v>0.9</v>
      </c>
    </row>
    <row r="22" spans="1:12" x14ac:dyDescent="0.3">
      <c r="A22" t="s">
        <v>41</v>
      </c>
      <c r="B22" t="s">
        <v>27</v>
      </c>
      <c r="C22">
        <f>IF(Training_data!Q22&gt;L22,1,0)</f>
        <v>0</v>
      </c>
      <c r="D22">
        <f>'Daily questionare'!G22</f>
        <v>1</v>
      </c>
      <c r="E22">
        <f>'Weekly Questionare'!G22</f>
        <v>1</v>
      </c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L22" s="1">
        <f t="shared" si="3"/>
        <v>0.9</v>
      </c>
    </row>
    <row r="23" spans="1:12" x14ac:dyDescent="0.3">
      <c r="A23" t="s">
        <v>42</v>
      </c>
      <c r="B23" t="s">
        <v>27</v>
      </c>
      <c r="C23">
        <f>IF(Training_data!Q23&gt;L23,1,0)</f>
        <v>1</v>
      </c>
      <c r="D23">
        <f>'Daily questionare'!G23</f>
        <v>1</v>
      </c>
      <c r="E23">
        <f>'Weekly Questionare'!G23</f>
        <v>1</v>
      </c>
      <c r="F23">
        <v>1</v>
      </c>
      <c r="G23">
        <f t="shared" si="0"/>
        <v>1</v>
      </c>
      <c r="H23">
        <f t="shared" si="1"/>
        <v>1</v>
      </c>
      <c r="I23">
        <f t="shared" si="2"/>
        <v>1</v>
      </c>
      <c r="L23" s="1">
        <f t="shared" si="3"/>
        <v>0.9</v>
      </c>
    </row>
    <row r="24" spans="1:12" x14ac:dyDescent="0.3">
      <c r="A24" t="s">
        <v>43</v>
      </c>
      <c r="B24" t="s">
        <v>27</v>
      </c>
      <c r="C24">
        <f>IF(Training_data!Q24&gt;L24,1,0)</f>
        <v>1</v>
      </c>
      <c r="D24">
        <f>'Daily questionare'!G24</f>
        <v>1</v>
      </c>
      <c r="E24">
        <f>'Weekly Questionare'!G24</f>
        <v>1</v>
      </c>
      <c r="F24">
        <v>1</v>
      </c>
      <c r="G24">
        <f t="shared" si="0"/>
        <v>1</v>
      </c>
      <c r="H24">
        <f t="shared" si="1"/>
        <v>1</v>
      </c>
      <c r="I24">
        <f t="shared" si="2"/>
        <v>1</v>
      </c>
      <c r="L24" s="1">
        <f t="shared" si="3"/>
        <v>0.9</v>
      </c>
    </row>
    <row r="25" spans="1:12" x14ac:dyDescent="0.3">
      <c r="A25" t="s">
        <v>44</v>
      </c>
      <c r="B25" t="s">
        <v>18</v>
      </c>
      <c r="C25">
        <f>IF(Training_data!Q25&gt;L25,1,0)</f>
        <v>1</v>
      </c>
      <c r="D25">
        <f>'Daily questionare'!G25</f>
        <v>1</v>
      </c>
      <c r="E25">
        <f>'Weekly Questionare'!G25</f>
        <v>1</v>
      </c>
      <c r="F25">
        <v>0</v>
      </c>
      <c r="G25">
        <f t="shared" si="0"/>
        <v>0</v>
      </c>
      <c r="H25">
        <f t="shared" si="1"/>
        <v>1</v>
      </c>
      <c r="I25">
        <f t="shared" si="2"/>
        <v>0</v>
      </c>
      <c r="L25" s="1">
        <f t="shared" si="3"/>
        <v>0.9</v>
      </c>
    </row>
    <row r="26" spans="1:12" x14ac:dyDescent="0.3">
      <c r="A26" t="s">
        <v>45</v>
      </c>
      <c r="B26" t="s">
        <v>22</v>
      </c>
      <c r="C26">
        <f>IF(Training_data!Q26&gt;L26,1,0)</f>
        <v>1</v>
      </c>
      <c r="D26">
        <f>'Daily questionare'!G26</f>
        <v>1</v>
      </c>
      <c r="E26">
        <f>'Weekly Questionare'!G26</f>
        <v>1</v>
      </c>
      <c r="F26">
        <v>0</v>
      </c>
      <c r="G26">
        <f t="shared" si="0"/>
        <v>0</v>
      </c>
      <c r="H26">
        <f t="shared" si="1"/>
        <v>1</v>
      </c>
      <c r="I26">
        <f t="shared" si="2"/>
        <v>0</v>
      </c>
      <c r="L26" s="1">
        <f t="shared" si="3"/>
        <v>0.9</v>
      </c>
    </row>
    <row r="27" spans="1:12" x14ac:dyDescent="0.3">
      <c r="A27" t="s">
        <v>46</v>
      </c>
      <c r="B27" t="s">
        <v>18</v>
      </c>
      <c r="C27">
        <f>IF(Training_data!Q27&gt;L27,1,0)</f>
        <v>1</v>
      </c>
      <c r="D27">
        <f>'Daily questionare'!G27</f>
        <v>1</v>
      </c>
      <c r="E27">
        <f>'Weekly Questionare'!G27</f>
        <v>1</v>
      </c>
      <c r="F27">
        <v>0</v>
      </c>
      <c r="G27">
        <f t="shared" si="0"/>
        <v>0</v>
      </c>
      <c r="H27">
        <f t="shared" si="1"/>
        <v>1</v>
      </c>
      <c r="I27">
        <f t="shared" si="2"/>
        <v>0</v>
      </c>
      <c r="L27" s="1">
        <f t="shared" si="3"/>
        <v>0.9</v>
      </c>
    </row>
    <row r="28" spans="1:12" x14ac:dyDescent="0.3">
      <c r="A28" t="s">
        <v>47</v>
      </c>
      <c r="B28" t="s">
        <v>22</v>
      </c>
      <c r="C28">
        <f>IF(Training_data!Q28&gt;L28,1,0)</f>
        <v>0</v>
      </c>
      <c r="D28">
        <f>'Daily questionare'!G28</f>
        <v>1</v>
      </c>
      <c r="E28">
        <f>'Weekly Questionare'!G28</f>
        <v>0</v>
      </c>
      <c r="F28">
        <v>0</v>
      </c>
      <c r="G28">
        <f t="shared" si="0"/>
        <v>0</v>
      </c>
      <c r="H28">
        <f t="shared" si="1"/>
        <v>0</v>
      </c>
      <c r="I28">
        <f t="shared" si="2"/>
        <v>0</v>
      </c>
      <c r="L28" s="1">
        <f t="shared" si="3"/>
        <v>0.9</v>
      </c>
    </row>
    <row r="29" spans="1:12" x14ac:dyDescent="0.3">
      <c r="A29" t="s">
        <v>71</v>
      </c>
      <c r="C29">
        <f t="shared" ref="C29:F29" si="4">SUM(C1:C28)</f>
        <v>19</v>
      </c>
      <c r="D29">
        <f t="shared" si="4"/>
        <v>17</v>
      </c>
      <c r="E29">
        <f t="shared" si="4"/>
        <v>19</v>
      </c>
      <c r="F29">
        <f t="shared" si="4"/>
        <v>7</v>
      </c>
      <c r="G29">
        <f>SUM(G1:G28)</f>
        <v>6</v>
      </c>
      <c r="H29">
        <f>SUM(H1:H28)</f>
        <v>14</v>
      </c>
      <c r="I29">
        <f>SUM(I1:I28)</f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6782-163D-4926-8558-7D996297D433}">
  <dimension ref="A1:F28"/>
  <sheetViews>
    <sheetView tabSelected="1" workbookViewId="0">
      <selection activeCell="N17" sqref="N17"/>
    </sheetView>
  </sheetViews>
  <sheetFormatPr defaultRowHeight="14.4" x14ac:dyDescent="0.3"/>
  <sheetData>
    <row r="1" spans="1:6" x14ac:dyDescent="0.3">
      <c r="A1" t="s">
        <v>1</v>
      </c>
      <c r="B1" t="s">
        <v>48</v>
      </c>
      <c r="C1" t="s">
        <v>65</v>
      </c>
      <c r="D1" t="s">
        <v>66</v>
      </c>
      <c r="E1" t="s">
        <v>67</v>
      </c>
      <c r="F1" t="s">
        <v>68</v>
      </c>
    </row>
    <row r="2" spans="1:6" x14ac:dyDescent="0.3">
      <c r="A2" t="s">
        <v>17</v>
      </c>
      <c r="B2" t="s">
        <v>18</v>
      </c>
      <c r="C2">
        <f>Training_data!Q2</f>
        <v>1.0096740711111101</v>
      </c>
      <c r="D2">
        <f>'Daily questionare'!F2</f>
        <v>0.94117647058823495</v>
      </c>
      <c r="E2">
        <f>'Weekly Questionare'!F2</f>
        <v>0.91666666666666696</v>
      </c>
      <c r="F2" cm="1">
        <f t="array" ref="F2:F28">'Training log'!F2:F28</f>
        <v>0.96666666666666701</v>
      </c>
    </row>
    <row r="3" spans="1:6" x14ac:dyDescent="0.3">
      <c r="A3" t="s">
        <v>19</v>
      </c>
      <c r="B3" t="s">
        <v>18</v>
      </c>
      <c r="C3">
        <f>Training_data!Q3</f>
        <v>0.97965185777777797</v>
      </c>
      <c r="D3">
        <f>'Daily questionare'!F3</f>
        <v>0.98823529411764699</v>
      </c>
      <c r="E3">
        <f>'Weekly Questionare'!F3</f>
        <v>1</v>
      </c>
      <c r="F3">
        <v>0.86666666666666703</v>
      </c>
    </row>
    <row r="4" spans="1:6" x14ac:dyDescent="0.3">
      <c r="A4" t="s">
        <v>20</v>
      </c>
      <c r="B4" t="s">
        <v>18</v>
      </c>
      <c r="C4">
        <f>Training_data!Q4</f>
        <v>1.09521768888889</v>
      </c>
      <c r="D4">
        <f>'Daily questionare'!F4</f>
        <v>0.74117647058823499</v>
      </c>
      <c r="E4">
        <f>'Weekly Questionare'!F4</f>
        <v>0.91666666666666696</v>
      </c>
      <c r="F4">
        <v>0.91666666666666696</v>
      </c>
    </row>
    <row r="5" spans="1:6" x14ac:dyDescent="0.3">
      <c r="A5" t="s">
        <v>21</v>
      </c>
      <c r="B5" t="s">
        <v>22</v>
      </c>
      <c r="C5">
        <f>Training_data!Q5</f>
        <v>1.0869788</v>
      </c>
      <c r="D5">
        <f>'Daily questionare'!F5</f>
        <v>0.83529411764705896</v>
      </c>
      <c r="E5">
        <f>'Weekly Questionare'!F5</f>
        <v>0.91666666666666696</v>
      </c>
      <c r="F5">
        <v>0.55000000000000004</v>
      </c>
    </row>
    <row r="6" spans="1:6" x14ac:dyDescent="0.3">
      <c r="A6" t="s">
        <v>23</v>
      </c>
      <c r="B6" t="s">
        <v>24</v>
      </c>
      <c r="C6">
        <f>Training_data!Q6</f>
        <v>1.0244074222222199</v>
      </c>
      <c r="D6">
        <f>'Daily questionare'!F6</f>
        <v>0.870588235294118</v>
      </c>
      <c r="E6">
        <f>'Weekly Questionare'!F6</f>
        <v>0.66666666666666696</v>
      </c>
      <c r="F6">
        <v>0.83333333333333304</v>
      </c>
    </row>
    <row r="7" spans="1:6" x14ac:dyDescent="0.3">
      <c r="A7" t="s">
        <v>25</v>
      </c>
      <c r="B7" t="s">
        <v>22</v>
      </c>
      <c r="C7">
        <f>Training_data!Q7</f>
        <v>0.769195557333333</v>
      </c>
      <c r="D7">
        <f>'Daily questionare'!F7</f>
        <v>0.58823529411764697</v>
      </c>
      <c r="E7">
        <f>'Weekly Questionare'!F7</f>
        <v>0.5</v>
      </c>
      <c r="F7">
        <v>0.75</v>
      </c>
    </row>
    <row r="8" spans="1:6" x14ac:dyDescent="0.3">
      <c r="A8" t="s">
        <v>26</v>
      </c>
      <c r="B8" t="s">
        <v>27</v>
      </c>
      <c r="C8">
        <f>Training_data!Q8</f>
        <v>0.86251428761904803</v>
      </c>
      <c r="D8">
        <f>'Daily questionare'!F8</f>
        <v>0.97647058823529398</v>
      </c>
      <c r="E8">
        <f>'Weekly Questionare'!F8</f>
        <v>1</v>
      </c>
      <c r="F8">
        <v>0.6</v>
      </c>
    </row>
    <row r="9" spans="1:6" x14ac:dyDescent="0.3">
      <c r="A9" t="s">
        <v>28</v>
      </c>
      <c r="B9" t="s">
        <v>24</v>
      </c>
      <c r="C9">
        <f>Training_data!Q9</f>
        <v>0.82202222222222199</v>
      </c>
      <c r="D9">
        <f>'Daily questionare'!F9</f>
        <v>0.32941176470588202</v>
      </c>
      <c r="E9">
        <f>'Weekly Questionare'!F9</f>
        <v>0.25</v>
      </c>
      <c r="F9">
        <v>0.31666666666666698</v>
      </c>
    </row>
    <row r="10" spans="1:6" x14ac:dyDescent="0.3">
      <c r="A10" t="s">
        <v>29</v>
      </c>
      <c r="B10" t="s">
        <v>24</v>
      </c>
      <c r="C10">
        <f>Training_data!Q10</f>
        <v>2.0692531111111099</v>
      </c>
      <c r="D10">
        <f>'Daily questionare'!F10</f>
        <v>0.870588235294118</v>
      </c>
      <c r="E10">
        <f>'Weekly Questionare'!F10</f>
        <v>0.83333333333333304</v>
      </c>
      <c r="F10">
        <v>0.66666666666666696</v>
      </c>
    </row>
    <row r="11" spans="1:6" x14ac:dyDescent="0.3">
      <c r="A11" t="s">
        <v>30</v>
      </c>
      <c r="B11" t="s">
        <v>18</v>
      </c>
      <c r="C11">
        <f>Training_data!Q11</f>
        <v>0.68985925333333298</v>
      </c>
      <c r="D11">
        <f>'Daily questionare'!F11</f>
        <v>0.45882352941176502</v>
      </c>
      <c r="E11">
        <f>'Weekly Questionare'!F11</f>
        <v>0.66666666666666696</v>
      </c>
      <c r="F11">
        <v>0.88333333333333297</v>
      </c>
    </row>
    <row r="12" spans="1:6" x14ac:dyDescent="0.3">
      <c r="A12" t="s">
        <v>31</v>
      </c>
      <c r="B12" t="s">
        <v>24</v>
      </c>
      <c r="C12">
        <f>Training_data!Q12</f>
        <v>2.0698756</v>
      </c>
      <c r="D12">
        <f>'Daily questionare'!F12</f>
        <v>0.94117647058823495</v>
      </c>
      <c r="E12">
        <f>'Weekly Questionare'!F12</f>
        <v>1</v>
      </c>
      <c r="F12">
        <v>0.91666666666666696</v>
      </c>
    </row>
    <row r="13" spans="1:6" x14ac:dyDescent="0.3">
      <c r="A13" t="s">
        <v>32</v>
      </c>
      <c r="B13" t="s">
        <v>22</v>
      </c>
      <c r="C13">
        <f>Training_data!Q13</f>
        <v>0.73984888533333304</v>
      </c>
      <c r="D13">
        <f>'Daily questionare'!F13</f>
        <v>0.870588235294118</v>
      </c>
      <c r="E13">
        <f>'Weekly Questionare'!F13</f>
        <v>1</v>
      </c>
      <c r="F13">
        <v>0.483333333333333</v>
      </c>
    </row>
    <row r="14" spans="1:6" x14ac:dyDescent="0.3">
      <c r="A14" t="s">
        <v>33</v>
      </c>
      <c r="B14" t="s">
        <v>24</v>
      </c>
      <c r="C14">
        <f>Training_data!Q14</f>
        <v>0.75704444000000004</v>
      </c>
      <c r="D14">
        <f>'Daily questionare'!F14</f>
        <v>0.42352941176470599</v>
      </c>
      <c r="E14">
        <f>'Weekly Questionare'!F14</f>
        <v>0.33333333333333298</v>
      </c>
      <c r="F14">
        <v>0.38333333333333303</v>
      </c>
    </row>
    <row r="15" spans="1:6" x14ac:dyDescent="0.3">
      <c r="A15" t="s">
        <v>34</v>
      </c>
      <c r="B15" t="s">
        <v>27</v>
      </c>
      <c r="C15">
        <f>Training_data!Q15</f>
        <v>1.1626222095238099</v>
      </c>
      <c r="D15">
        <f>'Daily questionare'!F15</f>
        <v>0.97647058823529398</v>
      </c>
      <c r="E15">
        <f>'Weekly Questionare'!F15</f>
        <v>1</v>
      </c>
      <c r="F15">
        <v>0.85</v>
      </c>
    </row>
    <row r="16" spans="1:6" x14ac:dyDescent="0.3">
      <c r="A16" t="s">
        <v>35</v>
      </c>
      <c r="B16" t="s">
        <v>22</v>
      </c>
      <c r="C16">
        <f>Training_data!Q16</f>
        <v>1.29364270666667</v>
      </c>
      <c r="D16">
        <f>'Daily questionare'!F16</f>
        <v>0.96470588235294097</v>
      </c>
      <c r="E16">
        <f>'Weekly Questionare'!F16</f>
        <v>1</v>
      </c>
      <c r="F16">
        <v>0.8</v>
      </c>
    </row>
    <row r="17" spans="1:6" x14ac:dyDescent="0.3">
      <c r="A17" t="s">
        <v>36</v>
      </c>
      <c r="B17" t="s">
        <v>24</v>
      </c>
      <c r="C17">
        <f>Training_data!Q17</f>
        <v>1.38717620444444</v>
      </c>
      <c r="D17">
        <f>'Daily questionare'!F17</f>
        <v>0.92941176470588205</v>
      </c>
      <c r="E17">
        <f>'Weekly Questionare'!F17</f>
        <v>1</v>
      </c>
      <c r="F17">
        <v>0.81666666666666698</v>
      </c>
    </row>
    <row r="18" spans="1:6" x14ac:dyDescent="0.3">
      <c r="A18" t="s">
        <v>37</v>
      </c>
      <c r="B18" t="s">
        <v>27</v>
      </c>
      <c r="C18">
        <f>Training_data!Q18</f>
        <v>1.0392761714285701</v>
      </c>
      <c r="D18">
        <f>'Daily questionare'!F18</f>
        <v>0.95294117647058796</v>
      </c>
      <c r="E18">
        <f>'Weekly Questionare'!F18</f>
        <v>1</v>
      </c>
      <c r="F18">
        <v>1</v>
      </c>
    </row>
    <row r="19" spans="1:6" x14ac:dyDescent="0.3">
      <c r="A19" t="s">
        <v>38</v>
      </c>
      <c r="B19" t="s">
        <v>22</v>
      </c>
      <c r="C19">
        <f>Training_data!Q19</f>
        <v>1.00124445333333</v>
      </c>
      <c r="D19">
        <f>'Daily questionare'!F19</f>
        <v>0.97647058823529398</v>
      </c>
      <c r="E19">
        <f>'Weekly Questionare'!F19</f>
        <v>0.91666666666666696</v>
      </c>
      <c r="F19">
        <v>0.88333333333333297</v>
      </c>
    </row>
    <row r="20" spans="1:6" x14ac:dyDescent="0.3">
      <c r="A20" t="s">
        <v>39</v>
      </c>
      <c r="B20" t="s">
        <v>18</v>
      </c>
      <c r="C20">
        <f>Training_data!Q20</f>
        <v>1.2929680888888899</v>
      </c>
      <c r="D20">
        <f>'Daily questionare'!F20</f>
        <v>0.69411764705882395</v>
      </c>
      <c r="E20">
        <f>'Weekly Questionare'!F20</f>
        <v>0.66666666666666696</v>
      </c>
      <c r="F20">
        <v>0.5</v>
      </c>
    </row>
    <row r="21" spans="1:6" x14ac:dyDescent="0.3">
      <c r="A21" t="s">
        <v>40</v>
      </c>
      <c r="B21" t="s">
        <v>22</v>
      </c>
      <c r="C21">
        <f>Training_data!Q21</f>
        <v>1.1028954666666699</v>
      </c>
      <c r="D21">
        <f>'Daily questionare'!F21</f>
        <v>0.98823529411764699</v>
      </c>
      <c r="E21">
        <f>'Weekly Questionare'!F21</f>
        <v>1</v>
      </c>
      <c r="F21">
        <v>0.91666666666666696</v>
      </c>
    </row>
    <row r="22" spans="1:6" x14ac:dyDescent="0.3">
      <c r="A22" t="s">
        <v>41</v>
      </c>
      <c r="B22" t="s">
        <v>27</v>
      </c>
      <c r="C22">
        <f>Training_data!Q22</f>
        <v>0.89009801904761898</v>
      </c>
      <c r="D22">
        <f>'Daily questionare'!F22</f>
        <v>0.98823529411764699</v>
      </c>
      <c r="E22">
        <f>'Weekly Questionare'!F22</f>
        <v>0.91666666666666696</v>
      </c>
      <c r="F22">
        <v>0.88333333333333297</v>
      </c>
    </row>
    <row r="23" spans="1:6" x14ac:dyDescent="0.3">
      <c r="A23" t="s">
        <v>42</v>
      </c>
      <c r="B23" t="s">
        <v>27</v>
      </c>
      <c r="C23">
        <f>Training_data!Q23</f>
        <v>1.2200698476190499</v>
      </c>
      <c r="D23">
        <f>'Daily questionare'!F23</f>
        <v>0.97647058823529398</v>
      </c>
      <c r="E23">
        <f>'Weekly Questionare'!F23</f>
        <v>1</v>
      </c>
      <c r="F23">
        <v>0.96666666666666701</v>
      </c>
    </row>
    <row r="24" spans="1:6" x14ac:dyDescent="0.3">
      <c r="A24" t="s">
        <v>43</v>
      </c>
      <c r="B24" t="s">
        <v>27</v>
      </c>
      <c r="C24">
        <f>Training_data!Q24</f>
        <v>1.2500870857142901</v>
      </c>
      <c r="D24">
        <f>'Daily questionare'!F24</f>
        <v>0.95294117647058796</v>
      </c>
      <c r="E24">
        <f>'Weekly Questionare'!F24</f>
        <v>0.91666666666666696</v>
      </c>
      <c r="F24">
        <v>1.0333333333333301</v>
      </c>
    </row>
    <row r="25" spans="1:6" x14ac:dyDescent="0.3">
      <c r="A25" t="s">
        <v>44</v>
      </c>
      <c r="B25" t="s">
        <v>18</v>
      </c>
      <c r="C25">
        <f>Training_data!Q25</f>
        <v>1.0515407999999999</v>
      </c>
      <c r="D25">
        <f>'Daily questionare'!F25</f>
        <v>0.98823529411764699</v>
      </c>
      <c r="E25">
        <f>'Weekly Questionare'!F25</f>
        <v>1</v>
      </c>
      <c r="F25">
        <v>0.9</v>
      </c>
    </row>
    <row r="26" spans="1:6" x14ac:dyDescent="0.3">
      <c r="A26" t="s">
        <v>45</v>
      </c>
      <c r="B26" t="s">
        <v>22</v>
      </c>
      <c r="C26">
        <f>Training_data!Q26</f>
        <v>1.0391248799999999</v>
      </c>
      <c r="D26">
        <f>'Daily questionare'!F26</f>
        <v>0.98823529411764699</v>
      </c>
      <c r="E26">
        <f>'Weekly Questionare'!F26</f>
        <v>1</v>
      </c>
      <c r="F26">
        <v>0.85</v>
      </c>
    </row>
    <row r="27" spans="1:6" x14ac:dyDescent="0.3">
      <c r="A27" t="s">
        <v>46</v>
      </c>
      <c r="B27" t="s">
        <v>18</v>
      </c>
      <c r="C27">
        <f>Training_data!Q27</f>
        <v>0.99860741777777795</v>
      </c>
      <c r="D27">
        <f>'Daily questionare'!F27</f>
        <v>0.98823529411764699</v>
      </c>
      <c r="E27">
        <f>'Weekly Questionare'!F27</f>
        <v>1</v>
      </c>
      <c r="F27">
        <v>0.78333333333333299</v>
      </c>
    </row>
    <row r="28" spans="1:6" x14ac:dyDescent="0.3">
      <c r="A28" t="s">
        <v>47</v>
      </c>
      <c r="B28" t="s">
        <v>22</v>
      </c>
      <c r="C28">
        <f>Training_data!Q28</f>
        <v>0.73178591999999998</v>
      </c>
      <c r="D28">
        <f>'Daily questionare'!F28</f>
        <v>0.96470588235294097</v>
      </c>
      <c r="E28">
        <f>'Weekly Questionare'!F28</f>
        <v>0.83333333333333304</v>
      </c>
      <c r="F2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Training_data</vt:lpstr>
      <vt:lpstr>Zone_data</vt:lpstr>
      <vt:lpstr>Daily questionare</vt:lpstr>
      <vt:lpstr>Weekly Questionare</vt:lpstr>
      <vt:lpstr>Training log</vt:lpstr>
      <vt:lpstr>Tot_bin</vt:lpstr>
      <vt:lpstr>Tot_per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luuk0</dc:creator>
  <cp:lastModifiedBy>luuk vos</cp:lastModifiedBy>
  <dcterms:created xsi:type="dcterms:W3CDTF">2023-05-30T16:56:54Z</dcterms:created>
  <dcterms:modified xsi:type="dcterms:W3CDTF">2024-02-14T06:35:03Z</dcterms:modified>
</cp:coreProperties>
</file>