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title</t>
        </is>
      </c>
      <c r="C1" s="1" t="inlineStr">
        <is>
          <t>publication_name</t>
        </is>
      </c>
      <c r="D1" s="1" t="inlineStr">
        <is>
          <t>url</t>
        </is>
      </c>
    </row>
    <row r="2">
      <c r="A2" t="inlineStr">
        <is>
          <t>10.1016/j.tafmec.2022.103282</t>
        </is>
      </c>
      <c r="B2" t="inlineStr">
        <is>
          <t>Fracture testing and estimation of critical loads in a PMMA-based dental material with nonlinear behavior in the presence of notches</t>
        </is>
      </c>
      <c r="C2" t="inlineStr">
        <is>
          <t>Theoretical and Applied Fracture Mechanics</t>
        </is>
      </c>
      <c r="D2">
        <f>HYPERLINK("https://doi.org/10.1016/j.tafmec.2022.103282","DOI Link")</f>
        <v/>
      </c>
    </row>
    <row r="3">
      <c r="A3" t="inlineStr">
        <is>
          <t>10.1016/j.tafmec.2021.103150</t>
        </is>
      </c>
      <c r="B3" t="inlineStr">
        <is>
          <t>On the role of fracture process zone size in specifying fracturing mechanism under dominant mode II loading</t>
        </is>
      </c>
      <c r="C3" t="inlineStr">
        <is>
          <t>Theoretical and Applied Fracture Mechanics</t>
        </is>
      </c>
      <c r="D3">
        <f>HYPERLINK("https://doi.org/10.1016/j.tafmec.2021.103150","DOI Link")</f>
        <v/>
      </c>
    </row>
    <row r="4">
      <c r="A4" t="inlineStr">
        <is>
          <t>10.1016/j.ijsolstr.2022.111798</t>
        </is>
      </c>
      <c r="B4" t="inlineStr">
        <is>
          <t>Failure through crack propagation in components with holes and notches: An experimental assessment of the phase field model</t>
        </is>
      </c>
      <c r="C4" t="inlineStr">
        <is>
          <t>International Journal of Solids and Structures</t>
        </is>
      </c>
      <c r="D4">
        <f>HYPERLINK("https://doi.org/10.1016/j.ijsolstr.2022.111798","DOI Link")</f>
        <v/>
      </c>
    </row>
    <row r="5">
      <c r="A5" t="inlineStr">
        <is>
          <t>10.1155/2022/9791775</t>
        </is>
      </c>
      <c r="B5" t="inlineStr">
        <is>
          <t>Toughness Enhancement of Poly(methyl methacrylate) (PMMA)/Poly(3-hydroxybutyrate-co-3-hydroxyvalerate) (PHBV) Nanocomposites by Multiwall Carbon Nanotubes (MWNT)</t>
        </is>
      </c>
      <c r="C5" t="inlineStr">
        <is>
          <t>Journal of Nanomaterials</t>
        </is>
      </c>
      <c r="D5">
        <f>HYPERLINK("https://doi.org/10.1155/2022/9791775","DOI Link")</f>
        <v/>
      </c>
    </row>
    <row r="6">
      <c r="A6" t="inlineStr">
        <is>
          <t>10.1021/acsapm.1c00933</t>
        </is>
      </c>
      <c r="B6" t="inlineStr">
        <is>
          <t>Toughening Poly(methyl methacrylate) via Reinforcement with Cellulose Nanofibrils</t>
        </is>
      </c>
      <c r="C6" t="inlineStr">
        <is>
          <t>ACS Applied Polymer Materials</t>
        </is>
      </c>
      <c r="D6">
        <f>HYPERLINK("https://doi.org/10.1021/acsapm.1c00933","DOI Link")</f>
        <v/>
      </c>
    </row>
    <row r="7">
      <c r="A7" t="inlineStr">
        <is>
          <t>10.1088/1755-1315/833/1/012031</t>
        </is>
      </c>
      <c r="B7" t="inlineStr">
        <is>
          <t>Photoelastic stress analysis of mode i fracture toughness tests using PMMA samples</t>
        </is>
      </c>
      <c r="C7" t="inlineStr">
        <is>
          <t>IOP Conference Series: Earth and Environmental Science</t>
        </is>
      </c>
      <c r="D7">
        <f>HYPERLINK("https://doi.org/10.1088/1755-1315/833/1/012031","DOI Link")</f>
        <v/>
      </c>
    </row>
    <row r="8">
      <c r="A8" t="inlineStr">
        <is>
          <t>10.3390/ma14154127</t>
        </is>
      </c>
      <c r="B8" t="inlineStr">
        <is>
          <t>Assessing fracture toughness and impact strength of PMMA reinforced with nano-particles and fibre as advanced denture base materials</t>
        </is>
      </c>
      <c r="C8" t="inlineStr">
        <is>
          <t>Materials</t>
        </is>
      </c>
      <c r="D8">
        <f>HYPERLINK("https://doi.org/10.3390/ma14154127","DOI Link")</f>
        <v/>
      </c>
    </row>
    <row r="9">
      <c r="A9" t="inlineStr">
        <is>
          <t>10.1007/s00289-020-03300-6</t>
        </is>
      </c>
      <c r="B9" t="inlineStr">
        <is>
          <t>Numerical and experimental investigation of hydraulic fracture using the synthesized PMMA</t>
        </is>
      </c>
      <c r="C9" t="inlineStr">
        <is>
          <t>Polymer Bulletin</t>
        </is>
      </c>
      <c r="D9">
        <f>HYPERLINK("https://doi.org/10.1007/s00289-020-03300-6","DOI Link")</f>
        <v/>
      </c>
    </row>
    <row r="10">
      <c r="A10" t="inlineStr">
        <is>
          <t>10.1007/s10704-020-00512-9</t>
        </is>
      </c>
      <c r="B10" t="inlineStr">
        <is>
          <t>Experimental and theoretical characterization of mixed mode brittle failure from square holes</t>
        </is>
      </c>
      <c r="C10" t="inlineStr">
        <is>
          <t>International Journal of Fracture</t>
        </is>
      </c>
      <c r="D10">
        <f>HYPERLINK("https://doi.org/10.1007/s10704-020-00512-9","DOI Link")</f>
        <v/>
      </c>
    </row>
    <row r="11">
      <c r="A11" t="inlineStr">
        <is>
          <t>10.1016/j.euromechsol.2020.104089</t>
        </is>
      </c>
      <c r="B11" t="inlineStr">
        <is>
          <t>Limit curves for brittle fracture in key-hole notches under mixed mode I/III loading based on stress-based criteria</t>
        </is>
      </c>
      <c r="C11" t="inlineStr">
        <is>
          <t>European Journal of Mechanics, A/Solids</t>
        </is>
      </c>
      <c r="D11">
        <f>HYPERLINK("https://doi.org/10.1016/j.euromechsol.2020.104089","DOI Link")</f>
        <v/>
      </c>
    </row>
    <row r="12">
      <c r="A12" t="inlineStr">
        <is>
          <t>10.1016/j.tafmec.2020.102790</t>
        </is>
      </c>
      <c r="B12" t="inlineStr">
        <is>
          <t>Crack bifurcation in sharp V-notches</t>
        </is>
      </c>
      <c r="C12" t="inlineStr">
        <is>
          <t>Theoretical and Applied Fracture Mechanics</t>
        </is>
      </c>
      <c r="D12">
        <f>HYPERLINK("https://doi.org/10.1016/j.tafmec.2020.102790","DOI Link")</f>
        <v/>
      </c>
    </row>
    <row r="13">
      <c r="A13" t="inlineStr">
        <is>
          <t>10.1021/acsami.0c11643</t>
        </is>
      </c>
      <c r="B13" t="inlineStr">
        <is>
          <t>Tough, Transparent, Photocurable Hybrid Elastomers</t>
        </is>
      </c>
      <c r="C13" t="inlineStr">
        <is>
          <t>ACS Applied Materials and Interfaces</t>
        </is>
      </c>
      <c r="D13">
        <f>HYPERLINK("https://doi.org/10.1021/acsami.0c11643","DOI Link")</f>
        <v/>
      </c>
    </row>
    <row r="14">
      <c r="A14" t="inlineStr">
        <is>
          <t>10.1016/j.jmatprotec.2020.116691</t>
        </is>
      </c>
      <c r="B14" t="inlineStr">
        <is>
          <t>Plastic joining of open-cell nickel foam and polymethyl methacrylate (PMMA) sheet by friction stir incremental forming</t>
        </is>
      </c>
      <c r="C14" t="inlineStr">
        <is>
          <t>Journal of Materials Processing Technology</t>
        </is>
      </c>
      <c r="D14">
        <f>HYPERLINK("https://doi.org/10.1016/j.jmatprotec.2020.116691","DOI Link")</f>
        <v/>
      </c>
    </row>
    <row r="15">
      <c r="A15" t="inlineStr">
        <is>
          <t>10.1016/j.polymertesting.2020.106425</t>
        </is>
      </c>
      <c r="B15" t="inlineStr">
        <is>
          <t>Co-continuous phase structure formed in melt processing inducing shear bands to prevent crack propagation: Significant improvement in impact toughness of PMMA</t>
        </is>
      </c>
      <c r="C15" t="inlineStr">
        <is>
          <t>Polymer Testing</t>
        </is>
      </c>
      <c r="D15">
        <f>HYPERLINK("https://doi.org/10.1016/j.polymertesting.2020.106425","DOI Link")</f>
        <v/>
      </c>
    </row>
    <row r="16">
      <c r="A16" t="inlineStr">
        <is>
          <t>10.5755/j01.mech.26.2.23308</t>
        </is>
      </c>
      <c r="B16" t="inlineStr">
        <is>
          <t>Determination of static fracture toughness of nettle fibre (Urtica dioica)/Polymethylmethacrylate composites using different fracture methods</t>
        </is>
      </c>
      <c r="C16" t="inlineStr">
        <is>
          <t>Mechanika</t>
        </is>
      </c>
      <c r="D16">
        <f>HYPERLINK("https://doi.org/10.5755/j01.mech.26.2.23308","DOI Link")</f>
        <v/>
      </c>
    </row>
    <row r="17">
      <c r="A17" t="inlineStr">
        <is>
          <t>10.1007/s42452-020-2546-1</t>
        </is>
      </c>
      <c r="B17" t="inlineStr">
        <is>
          <t>Effect of hydroxyapatite filler concentration on mechanical properties of poly (methyl methacrylate) denture base</t>
        </is>
      </c>
      <c r="C17" t="inlineStr">
        <is>
          <t>SN Applied Sciences</t>
        </is>
      </c>
      <c r="D17">
        <f>HYPERLINK("https://doi.org/10.1007/s42452-020-2546-1","DOI Link")</f>
        <v/>
      </c>
    </row>
    <row r="18">
      <c r="A18" t="inlineStr">
        <is>
          <t>10.13465/j.cnki.jvs.2020.05.010</t>
        </is>
      </c>
      <c r="B18" t="inlineStr">
        <is>
          <t>Tests for crack propagation characteristics of three-point bending beam with circular hole defect</t>
        </is>
      </c>
      <c r="C18" t="inlineStr">
        <is>
          <t>Zhendong yu Chongji/Journal of Vibration and Shock</t>
        </is>
      </c>
      <c r="D18">
        <f>HYPERLINK("https://doi.org/10.13465/j.cnki.jvs.2020.05.010","DOI Link")</f>
        <v/>
      </c>
    </row>
    <row r="19">
      <c r="A19" t="inlineStr">
        <is>
          <t>10.1016/j.engfracmech.2020.106891</t>
        </is>
      </c>
      <c r="B19" t="inlineStr">
        <is>
          <t>A statistical approach on the support type effect on mode I fracture toughness determined using semi-circular bend (SCB) specimen</t>
        </is>
      </c>
      <c r="C19" t="inlineStr">
        <is>
          <t>Engineering Fracture Mechanics</t>
        </is>
      </c>
      <c r="D19">
        <f>HYPERLINK("https://doi.org/10.1016/j.engfracmech.2020.106891","DOI Link")</f>
        <v/>
      </c>
    </row>
    <row r="20">
      <c r="A20" t="inlineStr">
        <is>
          <t>10.14704/NQ.2020.18.2.NQ20125</t>
        </is>
      </c>
      <c r="B20" t="inlineStr">
        <is>
          <t>An investigation of the mechanical properties of PMMA-based composites reinforced with PZT ternary nanoparticles</t>
        </is>
      </c>
      <c r="C20" t="inlineStr">
        <is>
          <t>NeuroQuantology</t>
        </is>
      </c>
      <c r="D20">
        <f>HYPERLINK("https://doi.org/10.14704/NQ.2020.18.2.NQ20125","DOI Link")</f>
        <v/>
      </c>
    </row>
    <row r="21">
      <c r="A21" t="inlineStr">
        <is>
          <t>10.1021/acsami.9b20417</t>
        </is>
      </c>
      <c r="B21" t="inlineStr">
        <is>
          <t>Structure-Property Relationship of Stereolithography Resins Containing Polysiloxane Core-Shell Nanoparticles</t>
        </is>
      </c>
      <c r="C21" t="inlineStr">
        <is>
          <t>ACS Applied Materials and Interfaces</t>
        </is>
      </c>
      <c r="D21">
        <f>HYPERLINK("https://doi.org/10.1021/acsami.9b20417","DOI Link")</f>
        <v/>
      </c>
    </row>
    <row r="22">
      <c r="A22" t="inlineStr">
        <is>
          <t>10.22616/ERDev.2020.19.TF115</t>
        </is>
      </c>
      <c r="B22" t="inlineStr">
        <is>
          <t>Fracture prediction for elements with sharp inclusions</t>
        </is>
      </c>
      <c r="C22" t="inlineStr">
        <is>
          <t>Engineering for Rural Development</t>
        </is>
      </c>
      <c r="D22">
        <f>HYPERLINK("https://doi.org/10.22616/ERDev.2020.19.TF115","DOI Link")</f>
        <v/>
      </c>
    </row>
    <row r="23">
      <c r="A23" t="inlineStr">
        <is>
          <t>10.30880/ijie.2020.12.05.013</t>
        </is>
      </c>
      <c r="B23" t="inlineStr">
        <is>
          <t>Fracture behavior of RT-PMMA under impact loading</t>
        </is>
      </c>
      <c r="C23" t="inlineStr">
        <is>
          <t>International Journal of Integrated Engineering</t>
        </is>
      </c>
      <c r="D23">
        <f>HYPERLINK("https://doi.org/10.30880/ijie.2020.12.05.013","DOI Link")</f>
        <v/>
      </c>
    </row>
    <row r="24">
      <c r="A24" t="inlineStr">
        <is>
          <t>10.1007/s11668-019-00745-4</t>
        </is>
      </c>
      <c r="B24" t="inlineStr">
        <is>
          <t>Experimental Fatigue Life Investigation on a Standard PMMA Compact Tension Specimen Equipped by the Lock Technique</t>
        </is>
      </c>
      <c r="C24" t="inlineStr">
        <is>
          <t>Journal of Failure Analysis and Prevention</t>
        </is>
      </c>
      <c r="D24">
        <f>HYPERLINK("https://doi.org/10.1007/s11668-019-00745-4","DOI Link")</f>
        <v/>
      </c>
    </row>
    <row r="25">
      <c r="A25" t="inlineStr">
        <is>
          <t>10.1007/s42452-019-0749-0</t>
        </is>
      </c>
      <c r="B25" t="inlineStr">
        <is>
          <t>Mechanical and thermal behavior of epoxy based halloysite nano clay/PMMA hybrid nanocomposites</t>
        </is>
      </c>
      <c r="C25" t="inlineStr">
        <is>
          <t>SN Applied Sciences</t>
        </is>
      </c>
      <c r="D25">
        <f>HYPERLINK("https://doi.org/10.1007/s42452-019-0749-0","DOI Link")</f>
        <v/>
      </c>
    </row>
    <row r="26">
      <c r="A26" t="inlineStr">
        <is>
          <t>10.1002/jbm.b.34216</t>
        </is>
      </c>
      <c r="B26" t="inlineStr">
        <is>
          <t>Titania-containing bioactive bone cement for total hip arthroplasty in dogs</t>
        </is>
      </c>
      <c r="C26" t="inlineStr">
        <is>
          <t>Journal of Biomedical Materials Research - Part B Applied Biomaterials</t>
        </is>
      </c>
      <c r="D26">
        <f>HYPERLINK("https://doi.org/10.1002/jbm.b.34216","DOI Link")</f>
        <v/>
      </c>
    </row>
    <row r="27">
      <c r="A27" t="inlineStr">
        <is>
          <t>10.1016/j.jmbbm.2018.09.033</t>
        </is>
      </c>
      <c r="B27" t="inlineStr">
        <is>
          <t>PMMA/double-modified organoclay nanocomposites as fillers for denture base materials with improved mechanical properties</t>
        </is>
      </c>
      <c r="C27" t="inlineStr">
        <is>
          <t>Journal of the Mechanical Behavior of Biomedical Materials</t>
        </is>
      </c>
      <c r="D27">
        <f>HYPERLINK("https://doi.org/10.1016/j.jmbbm.2018.09.033","DOI Link")</f>
        <v/>
      </c>
    </row>
    <row r="28">
      <c r="A28" t="inlineStr">
        <is>
          <t>10.1111/ffe.13033</t>
        </is>
      </c>
      <c r="B28" t="inlineStr">
        <is>
          <t>A new fixture for fracture tests under mixed mode I/II/III loading</t>
        </is>
      </c>
      <c r="C28" t="inlineStr">
        <is>
          <t>Fatigue and Fracture of Engineering Materials and Structures</t>
        </is>
      </c>
      <c r="D28">
        <f>HYPERLINK("https://doi.org/10.1111/ffe.13033","DOI Link")</f>
        <v/>
      </c>
    </row>
    <row r="29">
      <c r="A29" t="inlineStr">
        <is>
          <t>10.1007/978-3-319-95089-1_5</t>
        </is>
      </c>
      <c r="B29" t="inlineStr">
        <is>
          <t>Fracture and failure characterization of transparent acrylic based graft interpenetrating polymer networks (graft-IPNs)</t>
        </is>
      </c>
      <c r="C29" t="inlineStr">
        <is>
          <t>Conference Proceedings of the Society for Experimental Mechanics Series</t>
        </is>
      </c>
      <c r="D29">
        <f>HYPERLINK("https://doi.org/10.1007/978-3-319-95089-1_5","DOI Link")</f>
        <v/>
      </c>
    </row>
    <row r="30">
      <c r="A30" t="inlineStr">
        <is>
          <t>10.1007/s40799-018-0267-9</t>
        </is>
      </c>
      <c r="B30" t="inlineStr">
        <is>
          <t>The Application of Full-Field Techniques to Estimate both Tensile and Fracture Properties: an Investigation into Modifications to Standard Sample Geometries</t>
        </is>
      </c>
      <c r="C30" t="inlineStr">
        <is>
          <t>Experimental Techniques</t>
        </is>
      </c>
      <c r="D30">
        <f>HYPERLINK("https://doi.org/10.1007/s40799-018-0267-9","DOI Link")</f>
        <v/>
      </c>
    </row>
    <row r="31">
      <c r="A31" t="inlineStr">
        <is>
          <t>10.1016/j.polymertesting.2018.10.002</t>
        </is>
      </c>
      <c r="B31" t="inlineStr">
        <is>
          <t>Brittle failure of PMMA in the presence of blunt V-notches under combined tension-tear loading: Experiments and stress-based theories</t>
        </is>
      </c>
      <c r="C31" t="inlineStr">
        <is>
          <t>Polymer Testing</t>
        </is>
      </c>
      <c r="D31">
        <f>HYPERLINK("https://doi.org/10.1016/j.polymertesting.2018.10.002","DOI Link")</f>
        <v/>
      </c>
    </row>
    <row r="32">
      <c r="A32" t="inlineStr">
        <is>
          <t>10.1016/j.polymertesting.2018.06.032</t>
        </is>
      </c>
      <c r="B32" t="inlineStr">
        <is>
          <t>Quasi-static and dynamic mechanical behavior of transparent graft-interpenetrating polymer networks (graft-IPNs)</t>
        </is>
      </c>
      <c r="C32" t="inlineStr">
        <is>
          <t>Polymer Testing</t>
        </is>
      </c>
      <c r="D32">
        <f>HYPERLINK("https://doi.org/10.1016/j.polymertesting.2018.06.032","DOI Link")</f>
        <v/>
      </c>
    </row>
    <row r="33">
      <c r="A33" t="inlineStr">
        <is>
          <t>10.3144/expresspolymlett.2018.64</t>
        </is>
      </c>
      <c r="B33" t="inlineStr">
        <is>
          <t>Toughening of PMMA by short poly(P-phenylene-2,6-benzobisoxazole) fibers</t>
        </is>
      </c>
      <c r="C33" t="inlineStr">
        <is>
          <t>Express Polymer Letters</t>
        </is>
      </c>
      <c r="D33">
        <f>HYPERLINK("https://doi.org/10.3144/expresspolymlett.2018.64","DOI Link")</f>
        <v/>
      </c>
    </row>
    <row r="34">
      <c r="A34" t="inlineStr">
        <is>
          <t>10.1016/j.acme.2017.06.001</t>
        </is>
      </c>
      <c r="B34" t="inlineStr">
        <is>
          <t>The tension-shear fracture behavior of polymeric bone cement modified with hydroxyapatite nano-particles</t>
        </is>
      </c>
      <c r="C34" t="inlineStr">
        <is>
          <t>Archives of Civil and Mechanical Engineering</t>
        </is>
      </c>
      <c r="D34">
        <f>HYPERLINK("https://doi.org/10.1016/j.acme.2017.06.001","DOI Link")</f>
        <v/>
      </c>
    </row>
    <row r="35">
      <c r="A35" t="inlineStr">
        <is>
          <t>10.1016/j.engfracmech.2017.06.005</t>
        </is>
      </c>
      <c r="B35" t="inlineStr">
        <is>
          <t>Experimental verification of two stress-based criteria for mixed mode I/III brittle fracture assessment of U-notched components</t>
        </is>
      </c>
      <c r="C35" t="inlineStr">
        <is>
          <t>Engineering Fracture Mechanics</t>
        </is>
      </c>
      <c r="D35">
        <f>HYPERLINK("https://doi.org/10.1016/j.engfracmech.2017.06.005","DOI Link")</f>
        <v/>
      </c>
    </row>
    <row r="36">
      <c r="A36" t="inlineStr">
        <is>
          <t>10.16058/j.issn.1005-0930.2017.01.009</t>
        </is>
      </c>
      <c r="B36" t="inlineStr">
        <is>
          <t>Concurrent measurement of tensile strength and fracture toughness of quasi-brittle material using u-notched Beams: experimental analysis</t>
        </is>
      </c>
      <c r="C36" t="inlineStr">
        <is>
          <t>Yingyong Jichu yu Gongcheng Kexue Xuebao/Journal of Basic Science and Engineering</t>
        </is>
      </c>
      <c r="D36">
        <f>HYPERLINK("https://doi.org/10.16058/j.issn.1005-0930.2017.01.009","DOI Link")</f>
        <v/>
      </c>
    </row>
    <row r="37">
      <c r="A37" t="inlineStr">
        <is>
          <t>10.1007/978-3-319-42028-8_1</t>
        </is>
      </c>
      <c r="B37" t="inlineStr">
        <is>
          <t>Effect of specimen holder on static and fatigue tests on titanium/cement interfaces</t>
        </is>
      </c>
      <c r="C37" t="inlineStr">
        <is>
          <t>Conference Proceedings of the Society for Experimental Mechanics Series</t>
        </is>
      </c>
      <c r="D37">
        <f>HYPERLINK("https://doi.org/10.1007/978-3-319-42028-8_1","DOI Link")</f>
        <v/>
      </c>
    </row>
    <row r="38">
      <c r="A38" t="inlineStr">
        <is>
          <t>10.1080/01694243.2016.1178831</t>
        </is>
      </c>
      <c r="B38" t="inlineStr">
        <is>
          <t>Experimental and numerical investigations of crack face adhesive bonding effect on the mixed-mode fracture strength of PMMA</t>
        </is>
      </c>
      <c r="C38" t="inlineStr">
        <is>
          <t>Journal of Adhesion Science and Technology</t>
        </is>
      </c>
      <c r="D38">
        <f>HYPERLINK("https://doi.org/10.1080/01694243.2016.1178831","DOI Link")</f>
        <v/>
      </c>
    </row>
    <row r="39">
      <c r="A39" t="inlineStr">
        <is>
          <t>10.1134/S1029959916040020</t>
        </is>
      </c>
      <c r="B39" t="inlineStr">
        <is>
          <t>Fracture assessment of polymethyl methacrylate using sharp notched disc bend specimens under mixed mode I + III loading</t>
        </is>
      </c>
      <c r="C39" t="inlineStr">
        <is>
          <t>Physical Mesomechanics</t>
        </is>
      </c>
      <c r="D39">
        <f>HYPERLINK("https://doi.org/10.1134/S1029959916040020","DOI Link")</f>
        <v/>
      </c>
    </row>
    <row r="40">
      <c r="A40" t="inlineStr">
        <is>
          <t>10.1016/j.carbon.2016.01.036</t>
        </is>
      </c>
      <c r="B40" t="inlineStr">
        <is>
          <t>Mechanical properties investigation of bilayer graphene/poly(methyl methacrylate) thin films at macro, micro and nanoscale</t>
        </is>
      </c>
      <c r="C40" t="inlineStr">
        <is>
          <t>Carbon</t>
        </is>
      </c>
      <c r="D40">
        <f>HYPERLINK("https://doi.org/10.1016/j.carbon.2016.01.036","DOI Link")</f>
        <v/>
      </c>
    </row>
    <row r="41">
      <c r="A41" t="inlineStr">
        <is>
          <t>10.1134/S1029959915040050</t>
        </is>
      </c>
      <c r="B41" t="inlineStr">
        <is>
          <t>Mode I Fracture Analysis of Polymethylmetacrylate Using Modified Energy-Based Models</t>
        </is>
      </c>
      <c r="C41" t="inlineStr">
        <is>
          <t>Physical Mesomechanics</t>
        </is>
      </c>
      <c r="D41">
        <f>HYPERLINK("https://doi.org/10.1134/S1029959915040050","DOI Link")</f>
        <v/>
      </c>
    </row>
    <row r="42">
      <c r="A42" t="inlineStr">
        <is>
          <t>10.1007/s11340-014-9949-0</t>
        </is>
      </c>
      <c r="B42" t="inlineStr">
        <is>
          <t>Fracture Study on Key-Hole Notches Under Tension: Two Brittle Fracture Criteria and Notch Fracture Toughness Measurement by the Disk Test</t>
        </is>
      </c>
      <c r="C42" t="inlineStr">
        <is>
          <t>Experimental Mechanics</t>
        </is>
      </c>
      <c r="D42">
        <f>HYPERLINK("https://doi.org/10.1007/s11340-014-9949-0","DOI Link")</f>
        <v/>
      </c>
    </row>
    <row r="43">
      <c r="A43" t="inlineStr">
        <is>
          <t>10.5545/sv-jme.2014.2249</t>
        </is>
      </c>
      <c r="B43" t="inlineStr">
        <is>
          <t>The mechanical properties of moulded and thermoformed denture resins</t>
        </is>
      </c>
      <c r="C43" t="inlineStr">
        <is>
          <t>Strojniski Vestnik/Journal of Mechanical Engineering</t>
        </is>
      </c>
      <c r="D43">
        <f>HYPERLINK("https://doi.org/10.5545/sv-jme.2014.2249","DOI Link")</f>
        <v/>
      </c>
    </row>
    <row r="44">
      <c r="A44" t="inlineStr">
        <is>
          <t>10.2147/IJN.S61964</t>
        </is>
      </c>
      <c r="B44" t="inlineStr">
        <is>
          <t>Effect of additive particles on mechanical, thermal, and cell functioning properties of poly(methyl methacrylate) cement</t>
        </is>
      </c>
      <c r="C44" t="inlineStr">
        <is>
          <t>International Journal of Nanomedicine</t>
        </is>
      </c>
      <c r="D44">
        <f>HYPERLINK("https://doi.org/10.2147/IJN.S61964","DOI Link")</f>
        <v/>
      </c>
    </row>
    <row r="45">
      <c r="A45" t="inlineStr">
        <is>
          <t>10.2147/IJN.S59253</t>
        </is>
      </c>
      <c r="B45" t="inlineStr">
        <is>
          <t>Fracture toughness of titanium-cement interfaces: Effects of fibers and loading angles</t>
        </is>
      </c>
      <c r="C45" t="inlineStr">
        <is>
          <t>International Journal of Nanomedicine</t>
        </is>
      </c>
      <c r="D45">
        <f>HYPERLINK("https://doi.org/10.2147/IJN.S59253","DOI Link")</f>
        <v/>
      </c>
    </row>
    <row r="46">
      <c r="A46" t="inlineStr">
        <is>
          <t>10.1016/j.proeng.2014.11.806</t>
        </is>
      </c>
      <c r="B46" t="inlineStr">
        <is>
          <t>Effect of fiber patterns on the fracture of implant/cement interfaces</t>
        </is>
      </c>
      <c r="C46" t="inlineStr">
        <is>
          <t>Procedia Engineering</t>
        </is>
      </c>
      <c r="D46">
        <f>HYPERLINK("https://doi.org/10.1016/j.proeng.2014.11.806","DOI Link")</f>
        <v/>
      </c>
    </row>
    <row r="47">
      <c r="A47" t="inlineStr">
        <is>
          <t>10.1016/j.polymertesting.2013.04.010</t>
        </is>
      </c>
      <c r="B47" t="inlineStr">
        <is>
          <t>Tensile, fracture and impact behavior of transparent Interpenetrating Polymer Networks with polyurethane-poly(methyl methacrylate)</t>
        </is>
      </c>
      <c r="C47" t="inlineStr">
        <is>
          <t>Polymer Testing</t>
        </is>
      </c>
      <c r="D47">
        <f>HYPERLINK("https://doi.org/10.1016/j.polymertesting.2013.04.010","DOI Link")</f>
        <v/>
      </c>
    </row>
    <row r="48">
      <c r="A48" t="inlineStr">
        <is>
          <t>10.1016/j.jmbbm.2012.12.011</t>
        </is>
      </c>
      <c r="B48" t="inlineStr">
        <is>
          <t>Effect of high-pressure polymerization on mechanical properties of PMMA denture base resin</t>
        </is>
      </c>
      <c r="C48" t="inlineStr">
        <is>
          <t>Journal of the Mechanical Behavior of Biomedical Materials</t>
        </is>
      </c>
      <c r="D48">
        <f>HYPERLINK("https://doi.org/10.1016/j.jmbbm.2012.12.011","DOI Link")</f>
        <v/>
      </c>
    </row>
    <row r="49">
      <c r="A49" t="inlineStr">
        <is>
          <t>10.1016/j.matdes.2013.01.074</t>
        </is>
      </c>
      <c r="B49" t="inlineStr">
        <is>
          <t>A synthesis of Polymethylmethacrylate data from U-notched specimens and V-notches with end holes by means of local energy</t>
        </is>
      </c>
      <c r="C49" t="inlineStr">
        <is>
          <t>Materials and Design</t>
        </is>
      </c>
      <c r="D49">
        <f>HYPERLINK("https://doi.org/10.1016/j.matdes.2013.01.074","DOI Link")</f>
        <v/>
      </c>
    </row>
    <row r="50">
      <c r="A50" t="inlineStr">
        <is>
          <t>10.4103/0970-9290.100415</t>
        </is>
      </c>
      <c r="B50" t="inlineStr">
        <is>
          <t>In vitro comparative evaluation of the effect of two different fiber reinforcements on the fracture toughness of provisional restorative resins</t>
        </is>
      </c>
      <c r="C50" t="inlineStr">
        <is>
          <t>Indian Journal of Dental Research</t>
        </is>
      </c>
      <c r="D50">
        <f>HYPERLINK("https://doi.org/10.4103/0970-9290.100415","DOI Link")</f>
        <v/>
      </c>
    </row>
    <row r="51">
      <c r="A51" t="inlineStr">
        <is>
          <t>10.1007/978-1-4614-0222-0_9</t>
        </is>
      </c>
      <c r="B51" t="inlineStr">
        <is>
          <t>The influence of sample thickness on the DCDC fracture test</t>
        </is>
      </c>
      <c r="C51" t="inlineStr">
        <is>
          <t>Conference Proceedings of the Society for Experimental Mechanics Series</t>
        </is>
      </c>
      <c r="D51">
        <f>HYPERLINK("https://doi.org/10.1007/978-1-4614-0222-0_9","DOI Link")</f>
        <v/>
      </c>
    </row>
    <row r="52">
      <c r="A52" t="inlineStr">
        <is>
          <t>10.1007/978-1-4614-0219-0_19</t>
        </is>
      </c>
      <c r="B52" t="inlineStr">
        <is>
          <t>Nanoscale fracture resistance measurement of a composite bone cement</t>
        </is>
      </c>
      <c r="C52" t="inlineStr">
        <is>
          <t>Conference Proceedings of the Society for Experimental Mechanics Series</t>
        </is>
      </c>
      <c r="D52">
        <f>HYPERLINK("https://doi.org/10.1007/978-1-4614-0219-0_19","DOI Link")</f>
        <v/>
      </c>
    </row>
    <row r="53">
      <c r="A53" t="inlineStr">
        <is>
          <t>10.1007/978-1-4614-0216-9_16</t>
        </is>
      </c>
      <c r="B53" t="inlineStr">
        <is>
          <t>Development and characterization of a PU-PMMA transparent interpenetrating polymer networks (t-IPNs)</t>
        </is>
      </c>
      <c r="C53" t="inlineStr">
        <is>
          <t>Conference Proceedings of the Society for Experimental Mechanics Series</t>
        </is>
      </c>
      <c r="D53">
        <f>HYPERLINK("https://doi.org/10.1007/978-1-4614-0216-9_16","DOI Link")</f>
        <v/>
      </c>
    </row>
    <row r="54">
      <c r="A54" t="inlineStr">
        <is>
          <t>10.1177/0731684410379511</t>
        </is>
      </c>
      <c r="B54" t="inlineStr">
        <is>
          <t>Effect of Al&lt;inf&gt;2&lt;/inf&gt;O&lt;inf&gt;3&lt;/inf&gt;/ZrO&lt;inf&gt;2&lt;/inf&gt; reinforcement on the mechanical properties of PMMA denture base</t>
        </is>
      </c>
      <c r="C54" t="inlineStr">
        <is>
          <t>Journal of Reinforced Plastics and Composites</t>
        </is>
      </c>
      <c r="D54">
        <f>HYPERLINK("https://doi.org/10.1177/0731684410379511","DOI Link")</f>
        <v/>
      </c>
    </row>
    <row r="55">
      <c r="A55" t="inlineStr">
        <is>
          <t>10.1002/app.32111</t>
        </is>
      </c>
      <c r="B55" t="inlineStr">
        <is>
          <t>The effect of 3-(trimethoxysilyl) propyl methacrylate on the mechanical, thermal, and morphological properties of poly(methyl methacrylate)/ hydroxyapatite composites</t>
        </is>
      </c>
      <c r="C55" t="inlineStr">
        <is>
          <t>Journal of Applied Polymer Science</t>
        </is>
      </c>
      <c r="D55">
        <f>HYPERLINK("https://doi.org/10.1002/app.32111","DOI Link")</f>
        <v/>
      </c>
    </row>
    <row r="56">
      <c r="A56" t="inlineStr">
        <is>
          <t>10.1002/app.31860</t>
        </is>
      </c>
      <c r="B56" t="inlineStr">
        <is>
          <t>Modification of recycled polycarbonate with core-shell structured latexes for enhancement of impact resistance and flame retardancy</t>
        </is>
      </c>
      <c r="C56" t="inlineStr">
        <is>
          <t>Journal of Applied Polymer Science</t>
        </is>
      </c>
      <c r="D56">
        <f>HYPERLINK("https://doi.org/10.1002/app.31860","DOI Link")</f>
        <v/>
      </c>
    </row>
    <row r="57">
      <c r="A57" t="inlineStr">
        <is>
          <t>10.3969/j.issn.1673-8225.2009.42.024</t>
        </is>
      </c>
      <c r="B57" t="inlineStr">
        <is>
          <t>Comparison of mechanical properties in the different mixing ratio of poly methyl methacrylate</t>
        </is>
      </c>
      <c r="C57" t="inlineStr">
        <is>
          <t>Journal of Clinical Rehabilitative Tissue Engineering Research</t>
        </is>
      </c>
      <c r="D57">
        <f>HYPERLINK("https://doi.org/10.3969/j.issn.1673-8225.2009.42.024","DOI Link")</f>
        <v/>
      </c>
    </row>
    <row r="58">
      <c r="A58" t="inlineStr">
        <is>
          <t>10.1111/j.1460-2695.2009.01373.x</t>
        </is>
      </c>
      <c r="B58" t="inlineStr">
        <is>
          <t>Brittle failures from U- and V-notches in mode I and mixed, I + II, mode: A synthesis based on the strain energy density averaged on finite-size volumes</t>
        </is>
      </c>
      <c r="C58" t="inlineStr">
        <is>
          <t>Fatigue and Fracture of Engineering Materials and Structures</t>
        </is>
      </c>
      <c r="D58">
        <f>HYPERLINK("https://doi.org/10.1111/j.1460-2695.2009.01373.x","DOI Link")</f>
        <v/>
      </c>
    </row>
    <row r="59">
      <c r="A59" t="inlineStr">
        <is>
          <t>10.1007/s10856-008-3551-x</t>
        </is>
      </c>
      <c r="B59" t="inlineStr">
        <is>
          <t>Static and fatigue mechanical characterizations of variable diameter fibers reinforced bone cement</t>
        </is>
      </c>
      <c r="C59" t="inlineStr">
        <is>
          <t>Journal of Materials Science: Materials in Medicine</t>
        </is>
      </c>
      <c r="D59">
        <f>HYPERLINK("https://doi.org/10.1007/s10856-008-3551-x","DOI Link")</f>
        <v/>
      </c>
    </row>
    <row r="60">
      <c r="A60" t="inlineStr">
        <is>
          <t>10.3233/BME-2008-0553</t>
        </is>
      </c>
      <c r="B60" t="inlineStr">
        <is>
          <t>Interfacial strength of novel PMMA/HA/nanoclay bone cement</t>
        </is>
      </c>
      <c r="C60" t="inlineStr">
        <is>
          <t>Bio-Medical Materials and Engineering</t>
        </is>
      </c>
      <c r="D60">
        <f>HYPERLINK("https://doi.org/10.3233/BME-2008-0553","DOI Link")</f>
        <v/>
      </c>
    </row>
    <row r="61">
      <c r="A61" t="inlineStr">
        <is>
          <t>10.1007/s10704-008-9213-7</t>
        </is>
      </c>
      <c r="B61" t="inlineStr">
        <is>
          <t>Fracture assessment of U-notches under mixed mode loading: Two procedures based on the 'equivalent local mode I' concept</t>
        </is>
      </c>
      <c r="C61" t="inlineStr">
        <is>
          <t>International Journal of Fracture</t>
        </is>
      </c>
      <c r="D61">
        <f>HYPERLINK("https://doi.org/10.1007/s10704-008-9213-7","DOI Link")</f>
        <v/>
      </c>
    </row>
    <row r="62">
      <c r="A62" t="inlineStr">
        <is>
          <t>10.1016/j.engfracmech.2006.05.014</t>
        </is>
      </c>
      <c r="B62" t="inlineStr">
        <is>
          <t>Microdeformation mechanisms in rubber toughened PMMA and PMMA-based copolymers</t>
        </is>
      </c>
      <c r="C62" t="inlineStr">
        <is>
          <t>Engineering Fracture Mechanics</t>
        </is>
      </c>
      <c r="D62">
        <f>HYPERLINK("https://doi.org/10.1016/j.engfracmech.2006.05.014","DOI Link")</f>
        <v/>
      </c>
    </row>
    <row r="63">
      <c r="A63" t="inlineStr">
        <is>
          <t>10.1016/j.polymer.2005.10.143</t>
        </is>
      </c>
      <c r="B63" t="inlineStr">
        <is>
          <t>Toughened poly(methyl methacrylate) nanocomposites by incorporating polyhedral oligomeric silsesquioxanes</t>
        </is>
      </c>
      <c r="C63" t="inlineStr">
        <is>
          <t>Polymer</t>
        </is>
      </c>
      <c r="D63">
        <f>HYPERLINK("https://doi.org/10.1016/j.polymer.2005.10.143","DOI Link")</f>
        <v/>
      </c>
    </row>
    <row r="64">
      <c r="A64" t="inlineStr">
        <is>
          <t>10.1166/jnn.2005.088</t>
        </is>
      </c>
      <c r="B64" t="inlineStr">
        <is>
          <t>In-situ synthesis and performance of titanium oxide/poly(methyl methacrylate) nanocomposites</t>
        </is>
      </c>
      <c r="C64" t="inlineStr">
        <is>
          <t>Journal of Nanoscience and Nanotechnology</t>
        </is>
      </c>
      <c r="D64">
        <f>HYPERLINK("https://doi.org/10.1166/jnn.2005.088","DOI Link")</f>
        <v/>
      </c>
    </row>
    <row r="65">
      <c r="A65" t="inlineStr">
        <is>
          <t>10.1016/j.biomaterials.2005.04.064</t>
        </is>
      </c>
      <c r="B65" t="inlineStr">
        <is>
          <t>Microtomography assessment of failure in acrylic bone cement</t>
        </is>
      </c>
      <c r="C65" t="inlineStr">
        <is>
          <t>Biomaterials</t>
        </is>
      </c>
      <c r="D65">
        <f>HYPERLINK("https://doi.org/10.1016/j.biomaterials.2005.04.064","DOI Link")</f>
        <v/>
      </c>
    </row>
    <row r="66">
      <c r="A66" t="inlineStr">
        <is>
          <t>10.1002/pen.20269</t>
        </is>
      </c>
      <c r="B66" t="inlineStr">
        <is>
          <t>Mechanical behavior of polymethylmethacrylate with molecules oriented via simple shear</t>
        </is>
      </c>
      <c r="C66" t="inlineStr">
        <is>
          <t>Polymer Engineering and Science</t>
        </is>
      </c>
      <c r="D66">
        <f>HYPERLINK("https://doi.org/10.1002/pen.20269","DOI Link")</f>
        <v/>
      </c>
    </row>
    <row r="67">
      <c r="A67" t="inlineStr">
        <is>
          <t>10.1111/j.1945-5100.2004.tb00338.x</t>
        </is>
      </c>
      <c r="B67" t="inlineStr">
        <is>
          <t>Dynamic tensile strength of terrestrial rocks and application to impact cratering</t>
        </is>
      </c>
      <c r="C67" t="inlineStr">
        <is>
          <t>Meteoritics and Planetary Science</t>
        </is>
      </c>
      <c r="D67">
        <f>HYPERLINK("https://doi.org/10.1111/j.1945-5100.2004.tb00338.x","DOI Link")</f>
        <v/>
      </c>
    </row>
    <row r="68">
      <c r="A68" t="inlineStr">
        <is>
          <t>10.1351/pac200476020389</t>
        </is>
      </c>
      <c r="B68" t="inlineStr">
        <is>
          <t>Rheological and mechanical properties of poly(α -methylstyren-co-acrylonitrile)/poly(methylacrylate-co-methyl methacrylate) blends in miscible and phase-separated regimes of various morphologies: Part IV. Influence of the morphology on the mechanical properties. (IUPAC Technical Report)</t>
        </is>
      </c>
      <c r="C68" t="inlineStr">
        <is>
          <t>Pure and Applied Chemistry</t>
        </is>
      </c>
      <c r="D68">
        <f>HYPERLINK("https://doi.org/10.1351/pac200476020389","DOI Link")</f>
        <v/>
      </c>
    </row>
    <row r="69">
      <c r="A69" t="inlineStr">
        <is>
          <t>10.1016/j.porgcoat.2003.02.002</t>
        </is>
      </c>
      <c r="B69" t="inlineStr">
        <is>
          <t>Viscoelastic effects on the scratch resistance of polymers: Relationship between mechanical properties and scratch properties at various temperatures</t>
        </is>
      </c>
      <c r="C69" t="inlineStr">
        <is>
          <t>Progress in Organic Coatings</t>
        </is>
      </c>
      <c r="D69">
        <f>HYPERLINK("https://doi.org/10.1016/j.porgcoat.2003.02.002","DOI Link")</f>
        <v/>
      </c>
    </row>
    <row r="70">
      <c r="A70" t="inlineStr">
        <is>
          <t>10.1002/app.12287</t>
        </is>
      </c>
      <c r="B70" t="inlineStr">
        <is>
          <t>Changes in the interfacial properties of PC/SAN blends with compatibilizer</t>
        </is>
      </c>
      <c r="C70" t="inlineStr">
        <is>
          <t>Journal of Applied Polymer Science</t>
        </is>
      </c>
      <c r="D70">
        <f>HYPERLINK("https://doi.org/10.1002/app.12287","DOI Link")</f>
        <v/>
      </c>
    </row>
    <row r="71">
      <c r="A71" t="inlineStr">
        <is>
          <t>10.1016/S0142-9612(02)00464-7</t>
        </is>
      </c>
      <c r="B71" t="inlineStr">
        <is>
          <t>Interfacial fracture toughness between bovine cortical bone and cements</t>
        </is>
      </c>
      <c r="C71" t="inlineStr">
        <is>
          <t>Biomaterials</t>
        </is>
      </c>
      <c r="D71">
        <f>HYPERLINK("https://doi.org/10.1016/S0142-9612(02)00464-7","DOI Link")</f>
        <v/>
      </c>
    </row>
    <row r="72">
      <c r="A72" t="inlineStr">
        <is>
          <t>10.1016/S1566-1369(03)80093-6</t>
        </is>
      </c>
      <c r="B72" t="inlineStr">
        <is>
          <t>Laboratory test for measuring resistance to rapid crack propagation</t>
        </is>
      </c>
      <c r="C72" t="inlineStr">
        <is>
          <t>European Structural Integrity Society</t>
        </is>
      </c>
      <c r="D72">
        <f>HYPERLINK("https://doi.org/10.1016/S1566-1369(03)80093-6","DOI Link")</f>
        <v/>
      </c>
    </row>
    <row r="73">
      <c r="A73" t="inlineStr">
        <is>
          <t>10.1016/S0022-3093(01)00571-3</t>
        </is>
      </c>
      <c r="B73" t="inlineStr">
        <is>
          <t>Properties of PMMA artificially aged</t>
        </is>
      </c>
      <c r="C73" t="inlineStr">
        <is>
          <t>Journal of Non-Crystalline Solids</t>
        </is>
      </c>
      <c r="D73">
        <f>HYPERLINK("https://doi.org/10.1016/S0022-3093(01)00571-3","DOI Link")</f>
        <v/>
      </c>
    </row>
    <row r="74">
      <c r="A74" t="inlineStr">
        <is>
          <t>10.1002/pen.11369</t>
        </is>
      </c>
      <c r="B74" t="inlineStr">
        <is>
          <t>Effects of PC-PMMA block copolymer on the compatibility and interfacial properties of PC/SAN blends</t>
        </is>
      </c>
      <c r="C74" t="inlineStr">
        <is>
          <t>Polymer Engineering and Science</t>
        </is>
      </c>
      <c r="D74">
        <f>HYPERLINK("https://doi.org/10.1002/pen.11369","DOI Link")</f>
        <v/>
      </c>
    </row>
    <row r="75">
      <c r="A75" t="inlineStr">
        <is>
          <t>10.1002/(SICI)1099-0488(199805)36:7&lt;1235::AID-POLB13&gt;3.0.CO;2-9</t>
        </is>
      </c>
      <c r="B75" t="inlineStr">
        <is>
          <t>Blends of poly(methyl methacrylate) (PMMA) with PMMA ionomers: Mechanical properties</t>
        </is>
      </c>
      <c r="C75" t="inlineStr">
        <is>
          <t>Journal of Polymer Science, Part B: Polymer Physics</t>
        </is>
      </c>
      <c r="D75">
        <f>HYPERLINK("https://doi.org/10.1002/(SICI)1099-0488(199805)36:7&lt;1235::AID-POLB13&gt;3.0.CO;2-9","DOI Link")</f>
        <v/>
      </c>
    </row>
    <row r="76">
      <c r="A76" t="inlineStr">
        <is>
          <t>10.1016/S0013-7944(97)00096-9</t>
        </is>
      </c>
      <c r="B76" t="inlineStr">
        <is>
          <t>Experimental determination of interlaminar G&lt;inf&gt;Ic&lt;/inf&gt; using a fully embedded centre-cracked specimen</t>
        </is>
      </c>
      <c r="C76" t="inlineStr">
        <is>
          <t>Engineering Fracture Mechanics</t>
        </is>
      </c>
      <c r="D76">
        <f>HYPERLINK("https://doi.org/10.1016/S0013-7944(97)00096-9","DOI Link")</f>
        <v/>
      </c>
    </row>
    <row r="77">
      <c r="A77" t="inlineStr">
        <is>
          <t>10.1002/(SICI)1097-4636(19970915)36:4&lt;441::AID-JBM2&gt;3.0.CO;2-E</t>
        </is>
      </c>
      <c r="B77" t="inlineStr">
        <is>
          <t>Bending and fracture toughness of woven self-reinforced composite poly(methyl methacrylate)</t>
        </is>
      </c>
      <c r="C77" t="inlineStr">
        <is>
          <t>Journal of Biomedical Materials Research</t>
        </is>
      </c>
      <c r="D77">
        <f>HYPERLINK("https://doi.org/10.1002/(SICI)1097-4636(19970915)36:4&lt;441::AID-JBM2&gt;3.0.CO;2-E","DOI Link")</f>
        <v/>
      </c>
    </row>
    <row r="78">
      <c r="A78" t="inlineStr">
        <is>
          <t>10.1002/(SICI)1097-4636(199723)38:3&lt;211::AID-JBM5&gt;3.0.CO;2-S</t>
        </is>
      </c>
      <c r="B78" t="inlineStr">
        <is>
          <t>Fracture toughness of CoCr alloy-PMMA cement interface</t>
        </is>
      </c>
      <c r="C78" t="inlineStr">
        <is>
          <t>Journal of Biomedical Materials Research</t>
        </is>
      </c>
      <c r="D78">
        <f>HYPERLINK("https://doi.org/10.1002/(SICI)1097-4636(199723)38:3&lt;211::AID-JBM5&gt;3.0.CO;2-S","DOI Link")</f>
        <v/>
      </c>
    </row>
    <row r="79">
      <c r="A79" t="inlineStr">
        <is>
          <t>10.1023/A:1018574109544</t>
        </is>
      </c>
      <c r="B79" t="inlineStr">
        <is>
          <t>Reliability of PMMA bone cement fixation: Fracture and fatigue crack-growth behaviour</t>
        </is>
      </c>
      <c r="C79" t="inlineStr">
        <is>
          <t>Journal of Materials Science: Materials in Medicine</t>
        </is>
      </c>
      <c r="D79">
        <f>HYPERLINK("https://doi.org/10.1023/A:1018574109544","DOI Link")</f>
        <v/>
      </c>
    </row>
    <row r="80">
      <c r="A80" t="inlineStr">
        <is>
          <t>10.1023/a:1007346203407</t>
        </is>
      </c>
      <c r="B80" t="inlineStr">
        <is>
          <t>Fracture initiation at sharp notches under mode I, mode II, and mild mixed mode loading</t>
        </is>
      </c>
      <c r="C80" t="inlineStr">
        <is>
          <t>International Journal of Fracture</t>
        </is>
      </c>
      <c r="D80">
        <f>HYPERLINK("https://doi.org/10.1023/a:1007346203407","DOI Link")</f>
        <v/>
      </c>
    </row>
    <row r="81">
      <c r="A81" t="inlineStr">
        <is>
          <t>10.1051/jp4:19973157</t>
        </is>
      </c>
      <c r="B81" t="inlineStr">
        <is>
          <t>Loading rate dependence of the deformation and fracture mechanisms in impact modified poly(methyl methacrylate)</t>
        </is>
      </c>
      <c r="C81" t="inlineStr">
        <is>
          <t>Journal De Physique. IV : JP</t>
        </is>
      </c>
      <c r="D81">
        <f>HYPERLINK("https://doi.org/10.1051/jp4:19973157","DOI Link")</f>
        <v/>
      </c>
    </row>
    <row r="82">
      <c r="A82" t="inlineStr">
        <is>
          <t>10.1016/0142-9612(95)98900-Y</t>
        </is>
      </c>
      <c r="B82" t="inlineStr">
        <is>
          <t>Self-reinforced composite poly(methyl methacrylate): static and fatigue properties</t>
        </is>
      </c>
      <c r="C82" t="inlineStr">
        <is>
          <t>Biomaterials</t>
        </is>
      </c>
      <c r="D82">
        <f>HYPERLINK("https://doi.org/10.1016/0142-9612(95)98900-Y","DOI Link")</f>
        <v/>
      </c>
    </row>
    <row r="83">
      <c r="A83" t="inlineStr">
        <is>
          <t>10.1007/BF00053333</t>
        </is>
      </c>
      <c r="B83" t="inlineStr">
        <is>
          <t>A modified double-torsion method for measuring the fracture toughness of polymeric ophthalmic lenses</t>
        </is>
      </c>
      <c r="C83" t="inlineStr">
        <is>
          <t>Journal of Materials Science: Materials in Medicine</t>
        </is>
      </c>
      <c r="D83">
        <f>HYPERLINK("https://doi.org/10.1007/BF00053333","DOI Link")</f>
        <v/>
      </c>
    </row>
    <row r="84">
      <c r="A84" t="inlineStr">
        <is>
          <t>10.1016/0109-5641(94)90057-4</t>
        </is>
      </c>
      <c r="B84" t="inlineStr">
        <is>
          <t>Development of high-toughness resin for dental applications</t>
        </is>
      </c>
      <c r="C84" t="inlineStr">
        <is>
          <t>Dental Materials</t>
        </is>
      </c>
      <c r="D84">
        <f>HYPERLINK("https://doi.org/10.1016/0109-5641(94)90057-4","DOI Link")</f>
        <v/>
      </c>
    </row>
    <row r="85">
      <c r="A85" t="inlineStr">
        <is>
          <t>10.1016/0032-3861(94)90034-5</t>
        </is>
      </c>
      <c r="B85" t="inlineStr">
        <is>
          <t>Adhesion and welding in the system SAN/PMMA</t>
        </is>
      </c>
      <c r="C85" t="inlineStr">
        <is>
          <t>Polymer</t>
        </is>
      </c>
      <c r="D85">
        <f>HYPERLINK("https://doi.org/10.1016/0032-3861(94)90034-5","DOI Link")</f>
        <v/>
      </c>
    </row>
    <row r="86">
      <c r="A86" t="inlineStr">
        <is>
          <t>10.1016/0142-9612(94)90266-6</t>
        </is>
      </c>
      <c r="B86" t="inlineStr">
        <is>
          <t>Experimental studies on a new bioactive bone cement: hydroxyapatite composite resin</t>
        </is>
      </c>
      <c r="C86" t="inlineStr">
        <is>
          <t>Biomaterials</t>
        </is>
      </c>
      <c r="D86">
        <f>HYPERLINK("https://doi.org/10.1016/0142-9612(94)90266-6","DOI Link")</f>
        <v/>
      </c>
    </row>
    <row r="87">
      <c r="A87" t="inlineStr">
        <is>
          <t>10.1111/j.1460-2695.1993.tb00082.x</t>
        </is>
      </c>
      <c r="B87" t="inlineStr">
        <is>
          <t>A STUDY OF SUPERIMPOSED FRACTURE MODES I, II AND III ON PMMA</t>
        </is>
      </c>
      <c r="C87" t="inlineStr">
        <is>
          <t>Fatigue &amp;amp; Fracture of Engineering Materials &amp;amp; Structures</t>
        </is>
      </c>
      <c r="D87">
        <f>HYPERLINK("https://doi.org/10.1111/j.1460-2695.1993.tb00082.x","DOI Link")</f>
        <v/>
      </c>
    </row>
    <row r="88">
      <c r="A88" t="inlineStr">
        <is>
          <t>10.1029/91GL00214</t>
        </is>
      </c>
      <c r="B88" t="inlineStr">
        <is>
          <t>Dynamic tensile‐failure‐induced velocity deficits in rock</t>
        </is>
      </c>
      <c r="C88" t="inlineStr">
        <is>
          <t>Geophysical Research Letters</t>
        </is>
      </c>
      <c r="D88">
        <f>HYPERLINK("https://doi.org/10.1029/91GL00214","DOI Link")</f>
        <v/>
      </c>
    </row>
    <row r="89">
      <c r="A89" t="inlineStr">
        <is>
          <t>10.1007/BF01045743</t>
        </is>
      </c>
      <c r="B89" t="inlineStr">
        <is>
          <t>Mechanical behaviour of poly(methyl methacrylate) - Part 1 Tensile strength and fracture toughness</t>
        </is>
      </c>
      <c r="C89" t="inlineStr">
        <is>
          <t>Journal of Materials Science</t>
        </is>
      </c>
      <c r="D89">
        <f>HYPERLINK("https://doi.org/10.1007/BF01045743","DOI Link")</f>
        <v/>
      </c>
    </row>
    <row r="90">
      <c r="A90" t="inlineStr">
        <is>
          <t>10.1007/BF01045745</t>
        </is>
      </c>
      <c r="B90" t="inlineStr">
        <is>
          <t>Mechanical behaviour of poly(methyl methacrylate) - Part 3 Activation processes for fracture mechanism</t>
        </is>
      </c>
      <c r="C90" t="inlineStr">
        <is>
          <t>Journal of Materials Science</t>
        </is>
      </c>
      <c r="D90">
        <f>HYPERLINK("https://doi.org/10.1007/BF01045745","DOI Link")</f>
        <v/>
      </c>
    </row>
    <row r="91">
      <c r="A91" t="inlineStr">
        <is>
          <t>10.1299/kikaia.56.2411</t>
        </is>
      </c>
      <c r="B91" t="inlineStr">
        <is>
          <t>Ductile Fracture Behavior of Sheet Cracked Specimens under the Mode I - II Mixed-Mode Loading Condition</t>
        </is>
      </c>
      <c r="C91" t="inlineStr">
        <is>
          <t>Transactions of the Japan Society of Mechanical Engineers Series A</t>
        </is>
      </c>
      <c r="D91">
        <f>HYPERLINK("https://doi.org/10.1299/kikaia.56.2411","DOI Link")</f>
        <v/>
      </c>
    </row>
    <row r="92">
      <c r="A92" t="inlineStr">
        <is>
          <t>10.1016/S0883-5403(06)80005-7</t>
        </is>
      </c>
      <c r="B92" t="inlineStr">
        <is>
          <t>Use of high-energy shock waves for bone cement removal</t>
        </is>
      </c>
      <c r="C92" t="inlineStr">
        <is>
          <t>Journal of Arthroplasty</t>
        </is>
      </c>
      <c r="D92">
        <f>HYPERLINK("https://doi.org/10.1016/S0883-5403(06)80005-7","DOI Link")</f>
        <v/>
      </c>
    </row>
    <row r="93">
      <c r="A93" t="inlineStr">
        <is>
          <t>10.1007/BF01115765</t>
        </is>
      </c>
      <c r="B93" t="inlineStr">
        <is>
          <t>Rubber-modified bone cement</t>
        </is>
      </c>
      <c r="C93" t="inlineStr">
        <is>
          <t>Journal of Materials Science</t>
        </is>
      </c>
      <c r="D93">
        <f>HYPERLINK("https://doi.org/10.1007/BF01115765","DOI Link")</f>
        <v/>
      </c>
    </row>
    <row r="94">
      <c r="A94" t="inlineStr">
        <is>
          <t>10.1295/koron.45.683</t>
        </is>
      </c>
      <c r="B94" t="inlineStr">
        <is>
          <t>AE Characteristics and Fracture Toughness of Glass-Filled Poly(methyl methacrylate)</t>
        </is>
      </c>
      <c r="C94" t="inlineStr">
        <is>
          <t>Kobunshi Ronbunshu</t>
        </is>
      </c>
      <c r="D94">
        <f>HYPERLINK("https://doi.org/10.1295/koron.45.683","DOI Link")</f>
        <v/>
      </c>
    </row>
    <row r="95">
      <c r="A95" t="inlineStr">
        <is>
          <t>10.1016/0167-8442(87)90017-6</t>
        </is>
      </c>
      <c r="B95" t="inlineStr">
        <is>
          <t>An improved experimental method for the determination of the critical stress intensity factor K&lt;inf&gt;Ic&lt;/inf&gt; of brittle materials</t>
        </is>
      </c>
      <c r="C95" t="inlineStr">
        <is>
          <t>Theoretical and Applied Fracture Mechanics</t>
        </is>
      </c>
      <c r="D95">
        <f>HYPERLINK("https://doi.org/10.1016/0167-8442(87)90017-6","DOI Link")</f>
        <v/>
      </c>
    </row>
    <row r="96">
      <c r="A96" t="inlineStr">
        <is>
          <t>10.1016/0142-9418(87)90032-8</t>
        </is>
      </c>
      <c r="B96" t="inlineStr">
        <is>
          <t>Fracture energy measurements in polycarbonate and PMMA</t>
        </is>
      </c>
      <c r="C96" t="inlineStr">
        <is>
          <t>Polymer Testing</t>
        </is>
      </c>
      <c r="D96">
        <f>HYPERLINK("https://doi.org/10.1016/0142-9418(87)90032-8","DOI Link")</f>
        <v/>
      </c>
    </row>
    <row r="97">
      <c r="A97" t="inlineStr">
        <is>
          <t>10.1002/pen.760251607</t>
        </is>
      </c>
      <c r="B97" t="inlineStr">
        <is>
          <t>Comparison of impact and compact tension fracture properties of poly(methyl methacrylate)</t>
        </is>
      </c>
      <c r="C97" t="inlineStr">
        <is>
          <t>Polymer Engineering &amp;amp; Science</t>
        </is>
      </c>
      <c r="D97">
        <f>HYPERLINK("https://doi.org/10.1002/pen.760251607","DOI Link")</f>
        <v/>
      </c>
    </row>
    <row r="98">
      <c r="A98" t="inlineStr">
        <is>
          <t>10.1002/pen.760250404</t>
        </is>
      </c>
      <c r="B98" t="inlineStr">
        <is>
          <t>Surface embrittlement of ductile polymers: A fracture mechanics analysis</t>
        </is>
      </c>
      <c r="C98" t="inlineStr">
        <is>
          <t>Polymer Engineering &amp;amp; Science</t>
        </is>
      </c>
      <c r="D98">
        <f>HYPERLINK("https://doi.org/10.1002/pen.760250404","DOI Link")</f>
        <v/>
      </c>
    </row>
    <row r="99">
      <c r="A99" t="inlineStr">
        <is>
          <t>10.1002/jbm.820160515</t>
        </is>
      </c>
      <c r="B99" t="inlineStr">
        <is>
          <t>Thin film PMMA precoating for improved implant bone–cement fixation</t>
        </is>
      </c>
      <c r="C99" t="inlineStr">
        <is>
          <t>Journal of Biomedical Materials Research</t>
        </is>
      </c>
      <c r="D99">
        <f>HYPERLINK("https://doi.org/10.1002/jbm.820160515","DOI Link")</f>
        <v/>
      </c>
    </row>
    <row r="100">
      <c r="A100" t="inlineStr">
        <is>
          <t>10.1007/BF00552073</t>
        </is>
      </c>
      <c r="B100" t="inlineStr">
        <is>
          <t>Fracture mechanics studies of crack healing and welding of polymers</t>
        </is>
      </c>
      <c r="C100" t="inlineStr">
        <is>
          <t>Journal of Materials Science</t>
        </is>
      </c>
      <c r="D100">
        <f>HYPERLINK("https://doi.org/10.1007/BF00552073","DOI Link")</f>
        <v/>
      </c>
    </row>
    <row r="101">
      <c r="A101" t="inlineStr">
        <is>
          <t>10.1243/03093247V161009</t>
        </is>
      </c>
      <c r="B101" t="inlineStr">
        <is>
          <t>Crack propagation in thin plates under double torsion</t>
        </is>
      </c>
      <c r="C101" t="inlineStr">
        <is>
          <t>The Journal of Strain Analysis for Engineering Design</t>
        </is>
      </c>
      <c r="D101">
        <f>HYPERLINK("https://doi.org/10.1243/03093247V161009","DOI Link")</f>
        <v/>
      </c>
    </row>
    <row r="102">
      <c r="A102" t="inlineStr">
        <is>
          <t>10.1002/pen.760200810</t>
        </is>
      </c>
      <c r="B102" t="inlineStr">
        <is>
          <t>A comparative study of the tensile and charpy impact tests from a fracture mechanics viewpoint</t>
        </is>
      </c>
      <c r="C102" t="inlineStr">
        <is>
          <t>Polymer Engineering &amp;amp; Science</t>
        </is>
      </c>
      <c r="D102">
        <f>HYPERLINK("https://doi.org/10.1002/pen.760200810","DOI Link")</f>
        <v/>
      </c>
    </row>
    <row r="103">
      <c r="A103" t="inlineStr">
        <is>
          <t>10.1007/BF00552926</t>
        </is>
      </c>
      <c r="B103" t="inlineStr">
        <is>
          <t>Temperature effects in the fracture of PMMA</t>
        </is>
      </c>
      <c r="C103" t="inlineStr">
        <is>
          <t>Journal of Materials Science</t>
        </is>
      </c>
      <c r="D103">
        <f>HYPERLINK("https://doi.org/10.1007/BF00552926","DOI Link")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2022-09-13T04:38:51Z</dcterms:created>
  <dcterms:modified xsi:type="dcterms:W3CDTF">2022-09-13T04:38:51Z</dcterms:modified>
</cp:coreProperties>
</file>