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doi</t>
        </is>
      </c>
      <c r="C1" s="1" t="inlineStr">
        <is>
          <t>title</t>
        </is>
      </c>
      <c r="D1" s="1" t="inlineStr">
        <is>
          <t>publication_name</t>
        </is>
      </c>
      <c r="E1" s="1" t="inlineStr">
        <is>
          <t>url</t>
        </is>
      </c>
    </row>
    <row r="2">
      <c r="A2" s="1" t="n">
        <v>0</v>
      </c>
      <c r="B2" t="inlineStr">
        <is>
          <t>10.1016/j.ijfatigue.2022.107187</t>
        </is>
      </c>
      <c r="C2" t="inlineStr">
        <is>
          <t>Experimental study on mechanical properties and low-cycle fatigue behaviour of stainless steels subjected to salt spray and dry/wet cycle</t>
        </is>
      </c>
      <c r="D2" t="inlineStr">
        <is>
          <t>International Journal of Fatigue</t>
        </is>
      </c>
      <c r="E2">
        <f>HYPERLINK("https://doi.org/10.1016/j.ijfatigue.2022.107187","DOI Link")</f>
        <v/>
      </c>
    </row>
    <row r="3">
      <c r="A3" s="1" t="n">
        <v>1</v>
      </c>
      <c r="B3" t="inlineStr">
        <is>
          <t>10.1111/ffe.13794</t>
        </is>
      </c>
      <c r="C3" t="inlineStr">
        <is>
          <t>Establishment of unified creep–fatigue life prediction under various temperatures and investigation of failure physical mechanism for Type 304 stainless steel</t>
        </is>
      </c>
      <c r="D3" t="inlineStr">
        <is>
          <t>Fatigue and Fracture of Engineering Materials and Structures</t>
        </is>
      </c>
      <c r="E3">
        <f>HYPERLINK("https://doi.org/10.1111/ffe.13794","DOI Link")</f>
        <v/>
      </c>
    </row>
    <row r="4">
      <c r="A4" s="1" t="n">
        <v>2</v>
      </c>
      <c r="B4" t="inlineStr">
        <is>
          <t>10.1016/j.ijplas.2022.103337</t>
        </is>
      </c>
      <c r="C4" t="inlineStr">
        <is>
          <t>On multiaxial creep-fatigue considering the non-proportional loading effect: Constitutive modeling, deformation mechanism, and life prediction</t>
        </is>
      </c>
      <c r="D4" t="inlineStr">
        <is>
          <t>International Journal of Plasticity</t>
        </is>
      </c>
      <c r="E4">
        <f>HYPERLINK("https://doi.org/10.1016/j.ijplas.2022.103337","DOI Link")</f>
        <v/>
      </c>
    </row>
    <row r="5">
      <c r="A5" s="1" t="n">
        <v>3</v>
      </c>
      <c r="B5" t="inlineStr">
        <is>
          <t>10.1016/j.engfailanal.2022.106354</t>
        </is>
      </c>
      <c r="C5" t="inlineStr">
        <is>
          <t>Fatigue fracture surface metrology of thin-walled tubular austenitic steel specimens after asynchronous loadings</t>
        </is>
      </c>
      <c r="D5" t="inlineStr">
        <is>
          <t>Engineering Failure Analysis</t>
        </is>
      </c>
      <c r="E5">
        <f>HYPERLINK("https://doi.org/10.1016/j.engfailanal.2022.106354","DOI Link")</f>
        <v/>
      </c>
    </row>
    <row r="6">
      <c r="A6" s="1" t="n">
        <v>4</v>
      </c>
      <c r="B6" t="inlineStr">
        <is>
          <t>10.1088/2053-1591/ac7cc0</t>
        </is>
      </c>
      <c r="C6" t="inlineStr">
        <is>
          <t>Prediction model of low cycle fatigue life of 304 stainless steel based on genetic algorithm optimized BP neural network</t>
        </is>
      </c>
      <c r="D6" t="inlineStr">
        <is>
          <t>Materials Research Express</t>
        </is>
      </c>
      <c r="E6">
        <f>HYPERLINK("https://doi.org/10.1088/2053-1591/ac7cc0","DOI Link")</f>
        <v/>
      </c>
    </row>
    <row r="7">
      <c r="A7" s="1" t="n">
        <v>5</v>
      </c>
      <c r="B7" t="inlineStr">
        <is>
          <t>10.1016/j.ijfatigue.2022.106831</t>
        </is>
      </c>
      <c r="C7" t="inlineStr">
        <is>
          <t>Low-cycle fatigue behavior for stainless-clad 304 + Q235B bimetallic steel</t>
        </is>
      </c>
      <c r="D7" t="inlineStr">
        <is>
          <t>International Journal of Fatigue</t>
        </is>
      </c>
      <c r="E7">
        <f>HYPERLINK("https://doi.org/10.1016/j.ijfatigue.2022.106831","DOI Link")</f>
        <v/>
      </c>
    </row>
    <row r="8">
      <c r="A8" s="1" t="n">
        <v>6</v>
      </c>
      <c r="B8" t="inlineStr">
        <is>
          <t>10.1016/j.ijfatigue.2022.106728</t>
        </is>
      </c>
      <c r="C8" t="inlineStr">
        <is>
          <t>Multiaxial fatigue life assessment of 304 austenitic stainless steel with a novel energy-based criterion</t>
        </is>
      </c>
      <c r="D8" t="inlineStr">
        <is>
          <t>International Journal of Fatigue</t>
        </is>
      </c>
      <c r="E8">
        <f>HYPERLINK("https://doi.org/10.1016/j.ijfatigue.2022.106728","DOI Link")</f>
        <v/>
      </c>
    </row>
    <row r="9">
      <c r="A9" s="1" t="n">
        <v>7</v>
      </c>
      <c r="B9" t="inlineStr">
        <is>
          <t>10.1016/j.fusengdes.2022.113062</t>
        </is>
      </c>
      <c r="C9" t="inlineStr">
        <is>
          <t>Design and analysis of the CFETR cryostat</t>
        </is>
      </c>
      <c r="D9" t="inlineStr">
        <is>
          <t>Fusion Engineering and Design</t>
        </is>
      </c>
      <c r="E9">
        <f>HYPERLINK("https://doi.org/10.1016/j.fusengdes.2022.113062","DOI Link")</f>
        <v/>
      </c>
    </row>
    <row r="10">
      <c r="A10" s="1" t="n">
        <v>8</v>
      </c>
      <c r="B10" t="inlineStr">
        <is>
          <t>10.11900/0412.1961.2021.00342</t>
        </is>
      </c>
      <c r="C10" t="inlineStr">
        <is>
          <t>Strain-Controlled Fatigue Behavior of Nanotwin- Strengthened 304 Austenitic Stainless Steel</t>
        </is>
      </c>
      <c r="D10" t="inlineStr">
        <is>
          <t>Jinshu Xuebao/Acta Metallurgica Sinica</t>
        </is>
      </c>
      <c r="E10">
        <f>HYPERLINK("https://doi.org/10.11900/0412.1961.2021.00342","DOI Link")</f>
        <v/>
      </c>
    </row>
    <row r="11">
      <c r="A11" s="1" t="n">
        <v>9</v>
      </c>
      <c r="B11" t="inlineStr">
        <is>
          <t>10.1177/1748006X221099765</t>
        </is>
      </c>
      <c r="C11" t="inlineStr">
        <is>
          <t>Investigation on fatigue life prediction and reliability design of 304 stainless steel manufactured by laser metal deposition</t>
        </is>
      </c>
      <c r="D11" t="inlineStr">
        <is>
          <t>Proceedings of the Institution of Mechanical Engineers, Part O: Journal of Risk and Reliability</t>
        </is>
      </c>
      <c r="E11">
        <f>HYPERLINK("https://doi.org/10.1177/1748006X221099765","DOI Link")</f>
        <v/>
      </c>
    </row>
    <row r="12">
      <c r="A12" s="1" t="n">
        <v>10</v>
      </c>
      <c r="B12" t="inlineStr">
        <is>
          <t>10.1007/978-981-19-1968-8_106</t>
        </is>
      </c>
      <c r="C12" t="inlineStr">
        <is>
          <t>Evaluation of Tensile and Fatigue Strength of ANSI 304 Steel Pipe Welds</t>
        </is>
      </c>
      <c r="D12" t="inlineStr">
        <is>
          <t>Lecture Notes in Mechanical Engineering</t>
        </is>
      </c>
      <c r="E12">
        <f>HYPERLINK("https://doi.org/10.1007/978-981-19-1968-8_106","DOI Link")</f>
        <v/>
      </c>
    </row>
    <row r="13">
      <c r="A13" s="1" t="n">
        <v>11</v>
      </c>
      <c r="B13" t="inlineStr">
        <is>
          <t>10.1016/j.ijpvp.2021.104515</t>
        </is>
      </c>
      <c r="C13" t="inlineStr">
        <is>
          <t>Creep–fatigue life evaluation of type 304 stainless steel under non-proportional loading</t>
        </is>
      </c>
      <c r="D13" t="inlineStr">
        <is>
          <t>International Journal of Pressure Vessels and Piping</t>
        </is>
      </c>
      <c r="E13">
        <f>HYPERLINK("https://doi.org/10.1016/j.ijpvp.2021.104515","DOI Link")</f>
        <v/>
      </c>
    </row>
    <row r="14">
      <c r="A14" s="1" t="n">
        <v>12</v>
      </c>
      <c r="B14" t="inlineStr">
        <is>
          <t>10.1016/j.jmatprotec.2021.117279</t>
        </is>
      </c>
      <c r="C14" t="inlineStr">
        <is>
          <t>Fatigue life prediction model and entropy generation of 304L stainless steel fabricated by selective laser melting</t>
        </is>
      </c>
      <c r="D14" t="inlineStr">
        <is>
          <t>Journal of Materials Processing Technology</t>
        </is>
      </c>
      <c r="E14">
        <f>HYPERLINK("https://doi.org/10.1016/j.jmatprotec.2021.117279","DOI Link")</f>
        <v/>
      </c>
    </row>
    <row r="15">
      <c r="A15" s="1" t="n">
        <v>13</v>
      </c>
      <c r="B15" t="inlineStr">
        <is>
          <t>10.3390/met11101516</t>
        </is>
      </c>
      <c r="C15" t="inlineStr">
        <is>
          <t>Fe analysis of laser shock peening on sts304 and the effect of static damping on the solution</t>
        </is>
      </c>
      <c r="D15" t="inlineStr">
        <is>
          <t>Metals</t>
        </is>
      </c>
      <c r="E15">
        <f>HYPERLINK("https://doi.org/10.3390/met11101516","DOI Link")</f>
        <v/>
      </c>
    </row>
    <row r="16">
      <c r="A16" s="1" t="n">
        <v>14</v>
      </c>
      <c r="B16" t="inlineStr">
        <is>
          <t>10.1016/j.ijpvp.2021.104458</t>
        </is>
      </c>
      <c r="C16" t="inlineStr">
        <is>
          <t>A strain energy density based life prediction model for notched components in low cycle fatigue regime</t>
        </is>
      </c>
      <c r="D16" t="inlineStr">
        <is>
          <t>International Journal of Pressure Vessels and Piping</t>
        </is>
      </c>
      <c r="E16">
        <f>HYPERLINK("https://doi.org/10.1016/j.ijpvp.2021.104458","DOI Link")</f>
        <v/>
      </c>
    </row>
    <row r="17">
      <c r="A17" s="1" t="n">
        <v>15</v>
      </c>
      <c r="B17" t="inlineStr">
        <is>
          <t>10.1016/j.ijpvp.2021.104393</t>
        </is>
      </c>
      <c r="C17" t="inlineStr">
        <is>
          <t>Multiaxial low-cycle-fatigue of stainless steel 410 alloy under proportional and non-proportional loading</t>
        </is>
      </c>
      <c r="D17" t="inlineStr">
        <is>
          <t>International Journal of Pressure Vessels and Piping</t>
        </is>
      </c>
      <c r="E17">
        <f>HYPERLINK("https://doi.org/10.1016/j.ijpvp.2021.104393","DOI Link")</f>
        <v/>
      </c>
    </row>
    <row r="18">
      <c r="A18" s="1" t="n">
        <v>16</v>
      </c>
      <c r="B18" t="inlineStr">
        <is>
          <t>10.12989/scs.2021.39.3.229</t>
        </is>
      </c>
      <c r="C18" t="inlineStr">
        <is>
          <t>Experimental study on the fatigue performance of aluminum foam sandwich with 304 stainless steel face-sheet</t>
        </is>
      </c>
      <c r="D18" t="inlineStr">
        <is>
          <t>Steel and Composite Structures</t>
        </is>
      </c>
      <c r="E18">
        <f>HYPERLINK("https://doi.org/10.12989/scs.2021.39.3.229","DOI Link")</f>
        <v/>
      </c>
    </row>
    <row r="19">
      <c r="A19" s="1" t="n">
        <v>17</v>
      </c>
      <c r="B19" t="inlineStr">
        <is>
          <t>10.3390/ma14102529</t>
        </is>
      </c>
      <c r="C19" t="inlineStr">
        <is>
          <t>Impact of ball burnished regular reliefs on fatigue life of AISI 304 and 316L austenitic stainless steels</t>
        </is>
      </c>
      <c r="D19" t="inlineStr">
        <is>
          <t>Materials</t>
        </is>
      </c>
      <c r="E19">
        <f>HYPERLINK("https://doi.org/10.3390/ma14102529","DOI Link")</f>
        <v/>
      </c>
    </row>
    <row r="20">
      <c r="A20" s="1" t="n">
        <v>18</v>
      </c>
      <c r="B20" t="inlineStr">
        <is>
          <t>10.1016/j.ijfatigue.2020.106113</t>
        </is>
      </c>
      <c r="C20" t="inlineStr">
        <is>
          <t>On the effect of internal friction on torsional and axial cyclic loading</t>
        </is>
      </c>
      <c r="D20" t="inlineStr">
        <is>
          <t>International Journal of Fatigue</t>
        </is>
      </c>
      <c r="E20">
        <f>HYPERLINK("https://doi.org/10.1016/j.ijfatigue.2020.106113","DOI Link")</f>
        <v/>
      </c>
    </row>
    <row r="21">
      <c r="A21" s="1" t="n">
        <v>19</v>
      </c>
      <c r="B21" t="inlineStr">
        <is>
          <t>10.2355/tetsutohagane.TETSU-2020-104</t>
        </is>
      </c>
      <c r="C21" t="inlineStr">
        <is>
          <t>Hydrogen effect on microstructural alteration before fatigue fracture on austenitic stainless steels</t>
        </is>
      </c>
      <c r="D21" t="inlineStr">
        <is>
          <t>Tetsu-To-Hagane/Journal of the Iron and Steel Institute of Japan</t>
        </is>
      </c>
      <c r="E21">
        <f>HYPERLINK("https://doi.org/10.2355/tetsutohagane.TETSU-2020-104","DOI Link")</f>
        <v/>
      </c>
    </row>
    <row r="22">
      <c r="A22" s="1" t="n">
        <v>20</v>
      </c>
      <c r="B22" t="inlineStr">
        <is>
          <t>10.3390/met11030376</t>
        </is>
      </c>
      <c r="C22" t="inlineStr">
        <is>
          <t>Calculated shoulder to gauge ratio of fatigue specimens in PWR environment</t>
        </is>
      </c>
      <c r="D22" t="inlineStr">
        <is>
          <t>Metals</t>
        </is>
      </c>
      <c r="E22">
        <f>HYPERLINK("https://doi.org/10.3390/met11030376","DOI Link")</f>
        <v/>
      </c>
    </row>
    <row r="23">
      <c r="A23" s="1" t="n">
        <v>21</v>
      </c>
      <c r="B23" t="inlineStr">
        <is>
          <t>10.3969/j.issn.1007-2012.2021.01.021</t>
        </is>
      </c>
      <c r="C23" t="inlineStr">
        <is>
          <t>Fatigue life analysis of steel-aluminum non-rivet connection</t>
        </is>
      </c>
      <c r="D23" t="inlineStr">
        <is>
          <t>Suxing Gongcheng Xuebao/Journal of Plasticity Engineering</t>
        </is>
      </c>
      <c r="E23">
        <f>HYPERLINK("https://doi.org/10.3969/j.issn.1007-2012.2021.01.021","DOI Link")</f>
        <v/>
      </c>
    </row>
    <row r="24">
      <c r="A24" s="1" t="n">
        <v>22</v>
      </c>
      <c r="B24" t="inlineStr">
        <is>
          <t>10.1007/s40032-020-00603-5</t>
        </is>
      </c>
      <c r="C24" t="inlineStr">
        <is>
          <t>Fatigue Life Prediction of Dissimilar Metal Laser Weld Joints</t>
        </is>
      </c>
      <c r="D24" t="inlineStr">
        <is>
          <t>Journal of The Institution of Engineers (India): Series C</t>
        </is>
      </c>
      <c r="E24">
        <f>HYPERLINK("https://doi.org/10.1007/s40032-020-00603-5","DOI Link")</f>
        <v/>
      </c>
    </row>
    <row r="25">
      <c r="A25" s="1" t="n">
        <v>23</v>
      </c>
      <c r="B25" t="inlineStr">
        <is>
          <t>10.3390/met10091248</t>
        </is>
      </c>
      <c r="C25" t="inlineStr">
        <is>
          <t>Gauge-strain-controlled air and pwr fatigue life data for 304 stainless steel—some effects of surface finish and hold time</t>
        </is>
      </c>
      <c r="D25" t="inlineStr">
        <is>
          <t>Metals</t>
        </is>
      </c>
      <c r="E25">
        <f>HYPERLINK("https://doi.org/10.3390/met10091248","DOI Link")</f>
        <v/>
      </c>
    </row>
    <row r="26">
      <c r="A26" s="1" t="n">
        <v>24</v>
      </c>
      <c r="B26" t="inlineStr">
        <is>
          <t>10.1016/j.ijfatigue.2020.105621</t>
        </is>
      </c>
      <c r="C26" t="inlineStr">
        <is>
          <t>Characterization of shot peening properties and modelling on the fatigue performance of 304 austenitic stainless steel</t>
        </is>
      </c>
      <c r="D26" t="inlineStr">
        <is>
          <t>International Journal of Fatigue</t>
        </is>
      </c>
      <c r="E26">
        <f>HYPERLINK("https://doi.org/10.1016/j.ijfatigue.2020.105621","DOI Link")</f>
        <v/>
      </c>
    </row>
    <row r="27">
      <c r="A27" s="1" t="n">
        <v>25</v>
      </c>
      <c r="B27" t="inlineStr">
        <is>
          <t>10.3390/met10060727</t>
        </is>
      </c>
      <c r="C27" t="inlineStr">
        <is>
          <t>Research on fatigue crack propagation of 304 austenitic stainless steel based on XFEM and CZM</t>
        </is>
      </c>
      <c r="D27" t="inlineStr">
        <is>
          <t>Metals</t>
        </is>
      </c>
      <c r="E27">
        <f>HYPERLINK("https://doi.org/10.3390/met10060727","DOI Link")</f>
        <v/>
      </c>
    </row>
    <row r="28">
      <c r="A28" s="1" t="n">
        <v>26</v>
      </c>
      <c r="B28" t="inlineStr">
        <is>
          <t>10.1007/s40430-020-02381-8</t>
        </is>
      </c>
      <c r="C28" t="inlineStr">
        <is>
          <t>Investigation of the fatigue life of AISI304 stainless steel round rod with small hole subjected to laser shot peening</t>
        </is>
      </c>
      <c r="D28" t="inlineStr">
        <is>
          <t>Journal of the Brazilian Society of Mechanical Sciences and Engineering</t>
        </is>
      </c>
      <c r="E28">
        <f>HYPERLINK("https://doi.org/10.1007/s40430-020-02381-8","DOI Link")</f>
        <v/>
      </c>
    </row>
    <row r="29">
      <c r="A29" s="1" t="n">
        <v>27</v>
      </c>
      <c r="B29" t="inlineStr">
        <is>
          <t>10.1108/ACMM-02-2020-2258</t>
        </is>
      </c>
      <c r="C29" t="inlineStr">
        <is>
          <t>Effects of external hydrogen on hydrogen-assisted crack initiation in type 304 stainless steel</t>
        </is>
      </c>
      <c r="D29" t="inlineStr">
        <is>
          <t>Anti-Corrosion Methods and Materials</t>
        </is>
      </c>
      <c r="E29">
        <f>HYPERLINK("https://doi.org/10.1108/ACMM-02-2020-2258","DOI Link")</f>
        <v/>
      </c>
    </row>
    <row r="30">
      <c r="A30" s="1" t="n">
        <v>28</v>
      </c>
      <c r="B30" t="inlineStr">
        <is>
          <t>10.4271/2020-01-1051</t>
        </is>
      </c>
      <c r="C30" t="inlineStr">
        <is>
          <t>Spatially Optimized Diffusion Alloys: A Novel Multi-Layered Steel Material for Exhaust Applications</t>
        </is>
      </c>
      <c r="D30" t="inlineStr">
        <is>
          <t>SAE Technical Papers</t>
        </is>
      </c>
      <c r="E30">
        <f>HYPERLINK("https://doi.org/10.4271/2020-01-1051","DOI Link")</f>
        <v/>
      </c>
    </row>
    <row r="31">
      <c r="A31" s="1" t="n">
        <v>29</v>
      </c>
      <c r="B31" t="inlineStr">
        <is>
          <t>10.1016/j.jmatprotec.2019.116436</t>
        </is>
      </c>
      <c r="C31" t="inlineStr">
        <is>
          <t>Effect of ultrasonic excitation on the process of L-PBFAM</t>
        </is>
      </c>
      <c r="D31" t="inlineStr">
        <is>
          <t>Journal of Materials Processing Technology</t>
        </is>
      </c>
      <c r="E31">
        <f>HYPERLINK("https://doi.org/10.1016/j.jmatprotec.2019.116436","DOI Link")</f>
        <v/>
      </c>
    </row>
    <row r="32">
      <c r="A32" s="1" t="n">
        <v>30</v>
      </c>
      <c r="B32" t="inlineStr">
        <is>
          <t>10.1115/PVP2020-21264</t>
        </is>
      </c>
      <c r="C32" t="inlineStr">
        <is>
          <t>Experimental investigation on burst pressure and fatigue life of type IV LPG cylinders</t>
        </is>
      </c>
      <c r="D32" t="inlineStr">
        <is>
          <t>American Society of Mechanical Engineers, Pressure Vessels and Piping Division (Publication) PVP</t>
        </is>
      </c>
      <c r="E32">
        <f>HYPERLINK("https://doi.org/10.1115/PVP2020-21264","DOI Link")</f>
        <v/>
      </c>
    </row>
    <row r="33">
      <c r="A33" s="1" t="n">
        <v>31</v>
      </c>
      <c r="B33" t="inlineStr">
        <is>
          <t>10.3390/ma12223677</t>
        </is>
      </c>
      <c r="C33" t="inlineStr">
        <is>
          <t>Fatigue life for different stress concentration factors for stainless steel 1.4301</t>
        </is>
      </c>
      <c r="D33" t="inlineStr">
        <is>
          <t>Materials</t>
        </is>
      </c>
      <c r="E33">
        <f>HYPERLINK("https://doi.org/10.3390/ma12223677","DOI Link")</f>
        <v/>
      </c>
    </row>
    <row r="34">
      <c r="A34" s="1" t="n">
        <v>32</v>
      </c>
      <c r="B34" t="inlineStr">
        <is>
          <t>10.3390/met9101115</t>
        </is>
      </c>
      <c r="C34" t="inlineStr">
        <is>
          <t>Bending and torsion fatigue-testing machine developed for multiaxial non-proportional loading</t>
        </is>
      </c>
      <c r="D34" t="inlineStr">
        <is>
          <t>Metals</t>
        </is>
      </c>
      <c r="E34">
        <f>HYPERLINK("https://doi.org/10.3390/met9101115","DOI Link")</f>
        <v/>
      </c>
    </row>
    <row r="35">
      <c r="A35" s="1" t="n">
        <v>33</v>
      </c>
      <c r="B35" t="inlineStr">
        <is>
          <t>10.1002/mawe.201800108</t>
        </is>
      </c>
      <c r="C35" t="inlineStr">
        <is>
          <t>A Walker exponent corrected model for estimating fatigue life of metallic materials in loading with mean stress</t>
        </is>
      </c>
      <c r="D35" t="inlineStr">
        <is>
          <t>Materialwissenschaft und Werkstofftechnik</t>
        </is>
      </c>
      <c r="E35">
        <f>HYPERLINK("https://doi.org/10.1002/mawe.201800108","DOI Link")</f>
        <v/>
      </c>
    </row>
    <row r="36">
      <c r="A36" s="1" t="n">
        <v>34</v>
      </c>
      <c r="B36" t="inlineStr">
        <is>
          <t>10.1016/j.jallcom.2019.04.234</t>
        </is>
      </c>
      <c r="C36" t="inlineStr">
        <is>
          <t>Temperature and load-ratio dependent fatigue-crack growth in the CrMnFeCoNi high-entropy alloy</t>
        </is>
      </c>
      <c r="D36" t="inlineStr">
        <is>
          <t>Journal of Alloys and Compounds</t>
        </is>
      </c>
      <c r="E36">
        <f>HYPERLINK("https://doi.org/10.1016/j.jallcom.2019.04.234","DOI Link")</f>
        <v/>
      </c>
    </row>
    <row r="37">
      <c r="A37" s="1" t="n">
        <v>35</v>
      </c>
      <c r="B37" t="inlineStr">
        <is>
          <t>10.1016/j.engfracmech.2019.05.005</t>
        </is>
      </c>
      <c r="C37" t="inlineStr">
        <is>
          <t>Evaluation of fatigue life and fatigue limit of circumferentially-notched Type 304 stainless steel in air and hydrogen gas based on crack-growth property and cyclic stress-strain response</t>
        </is>
      </c>
      <c r="D37" t="inlineStr">
        <is>
          <t>Engineering Fracture Mechanics</t>
        </is>
      </c>
      <c r="E37">
        <f>HYPERLINK("https://doi.org/10.1016/j.engfracmech.2019.05.005","DOI Link")</f>
        <v/>
      </c>
    </row>
    <row r="38">
      <c r="A38" s="1" t="n">
        <v>36</v>
      </c>
      <c r="B38" t="inlineStr">
        <is>
          <t>10.1016/j.wear.2019.03.001</t>
        </is>
      </c>
      <c r="C38" t="inlineStr">
        <is>
          <t>On the cavitation resistance of deep rolled surfaces of austenitic stainless steels</t>
        </is>
      </c>
      <c r="D38" t="inlineStr">
        <is>
          <t>Wear</t>
        </is>
      </c>
      <c r="E38">
        <f>HYPERLINK("https://doi.org/10.1016/j.wear.2019.03.001","DOI Link")</f>
        <v/>
      </c>
    </row>
    <row r="39">
      <c r="A39" s="1" t="n">
        <v>37</v>
      </c>
      <c r="B39" t="inlineStr">
        <is>
          <t>10.3785/j.issn.1006?754X.2019.02.014</t>
        </is>
      </c>
      <c r="C39" t="inlineStr">
        <is>
          <t>Research on fracture behavior of metal pipe based on high and low frequency composite vibration</t>
        </is>
      </c>
      <c r="D39" t="inlineStr">
        <is>
          <t>Chinese Journal of Engineering Design</t>
        </is>
      </c>
      <c r="E39">
        <f>HYPERLINK("https://doi.org/10.3785/j.issn.1006?754X.2019.02.014","DOI Link")</f>
        <v/>
      </c>
    </row>
    <row r="40">
      <c r="A40" s="1" t="n">
        <v>38</v>
      </c>
      <c r="B40" t="inlineStr">
        <is>
          <t>10.1115/1.4042122</t>
        </is>
      </c>
      <c r="C40" t="inlineStr">
        <is>
          <t>A New Nonproportional Low Cycle Fatigue Life Prediction Method for Type 304 Stainless Steel</t>
        </is>
      </c>
      <c r="D40" t="inlineStr">
        <is>
          <t>Journal of Pressure Vessel Technology, Transactions of the ASME</t>
        </is>
      </c>
      <c r="E40">
        <f>HYPERLINK("https://doi.org/10.1115/1.4042122","DOI Link")</f>
        <v/>
      </c>
    </row>
    <row r="41">
      <c r="A41" s="1" t="n">
        <v>39</v>
      </c>
      <c r="B41" t="inlineStr">
        <is>
          <t>10.1007/s00170-018-2955-0</t>
        </is>
      </c>
      <c r="C41" t="inlineStr">
        <is>
          <t>Improvement of AISI 304 austenitic stainless steel low-cycle fatigue life by initial and intermittent deep rolling</t>
        </is>
      </c>
      <c r="D41" t="inlineStr">
        <is>
          <t>International Journal of Advanced Manufacturing Technology</t>
        </is>
      </c>
      <c r="E41">
        <f>HYPERLINK("https://doi.org/10.1007/s00170-018-2955-0","DOI Link")</f>
        <v/>
      </c>
    </row>
    <row r="42">
      <c r="A42" s="1" t="n">
        <v>40</v>
      </c>
      <c r="B42" t="inlineStr">
        <is>
          <t>10.1080/00218464.2017.1414605</t>
        </is>
      </c>
      <c r="C42" t="inlineStr">
        <is>
          <t>Fatigue strength and failure analysis of weld-bonded joint of stainless steel</t>
        </is>
      </c>
      <c r="D42" t="inlineStr">
        <is>
          <t>Journal of Adhesion</t>
        </is>
      </c>
      <c r="E42">
        <f>HYPERLINK("https://doi.org/10.1080/00218464.2017.1414605","DOI Link")</f>
        <v/>
      </c>
    </row>
    <row r="43">
      <c r="A43" s="1" t="n">
        <v>41</v>
      </c>
      <c r="B43" t="inlineStr">
        <is>
          <t>10.1063/1.5090681</t>
        </is>
      </c>
      <c r="C43" t="inlineStr">
        <is>
          <t>Fatigue life enhancement of austenitic stainless-steel welding joints by ultrasonic impact treatment</t>
        </is>
      </c>
      <c r="D43" t="inlineStr">
        <is>
          <t>AIP Conference Proceedings</t>
        </is>
      </c>
      <c r="E43">
        <f>HYPERLINK("https://doi.org/10.1063/1.5090681","DOI Link")</f>
        <v/>
      </c>
    </row>
    <row r="44">
      <c r="A44" s="1" t="n">
        <v>42</v>
      </c>
      <c r="B44" t="inlineStr">
        <is>
          <t>10.1016/j.msea.2019.01.017</t>
        </is>
      </c>
      <c r="C44" t="inlineStr">
        <is>
          <t>Effect of torsional pre-strain on low cycle fatigue performance of 304 stainless steel</t>
        </is>
      </c>
      <c r="D44" t="inlineStr">
        <is>
          <t>Materials Science and Engineering A</t>
        </is>
      </c>
      <c r="E44">
        <f>HYPERLINK("https://doi.org/10.1016/j.msea.2019.01.017","DOI Link")</f>
        <v/>
      </c>
    </row>
    <row r="45">
      <c r="A45" s="1" t="n">
        <v>43</v>
      </c>
      <c r="B45" t="inlineStr">
        <is>
          <t>10.3788/CJL201946.0102003</t>
        </is>
      </c>
      <c r="C45" t="inlineStr">
        <is>
          <t>Effects of Laser Shock Processing on Fatigue Life of 304 Stainless Steel</t>
        </is>
      </c>
      <c r="D45" t="inlineStr">
        <is>
          <t>Zhongguo Jiguang/Chinese Journal of Lasers</t>
        </is>
      </c>
      <c r="E45">
        <f>HYPERLINK("https://doi.org/10.3788/CJL201946.0102003","DOI Link")</f>
        <v/>
      </c>
    </row>
    <row r="46">
      <c r="A46" s="1" t="n">
        <v>44</v>
      </c>
      <c r="B46" t="inlineStr">
        <is>
          <t>10.1590/0104-9224/SI24.08</t>
        </is>
      </c>
      <c r="C46" t="inlineStr">
        <is>
          <t>Fatigue failure analysis on precracked 304 stainless steel components repaired by laser with addition of nanocomposites</t>
        </is>
      </c>
      <c r="D46" t="inlineStr">
        <is>
          <t>Soldagem e Inspecao</t>
        </is>
      </c>
      <c r="E46">
        <f>HYPERLINK("https://doi.org/10.1590/0104-9224/SI24.08","DOI Link")</f>
        <v/>
      </c>
    </row>
    <row r="47">
      <c r="A47" s="1" t="n">
        <v>45</v>
      </c>
      <c r="B47" t="inlineStr">
        <is>
          <t>10.1016/j.sna.2018.11.022</t>
        </is>
      </c>
      <c r="C47" t="inlineStr">
        <is>
          <t>Young's modulus and fatigue investigation of aluminum nitride films deposited on 304 stainless steel foils using micro-fabricated cantilevers</t>
        </is>
      </c>
      <c r="D47" t="inlineStr">
        <is>
          <t>Sensors and Actuators, A: Physical</t>
        </is>
      </c>
      <c r="E47">
        <f>HYPERLINK("https://doi.org/10.1016/j.sna.2018.11.022","DOI Link")</f>
        <v/>
      </c>
    </row>
    <row r="48">
      <c r="A48" s="1" t="n">
        <v>46</v>
      </c>
      <c r="B48" t="inlineStr">
        <is>
          <t>10.1016/j.ijfatigue.2018.08.038</t>
        </is>
      </c>
      <c r="C48" t="inlineStr">
        <is>
          <t>Low-cycle fatigue characteristics of Cr18Mn18N0.6 austenitic steel under strain controlled condition at 100 °C</t>
        </is>
      </c>
      <c r="D48" t="inlineStr">
        <is>
          <t>International Journal of Fatigue</t>
        </is>
      </c>
      <c r="E48">
        <f>HYPERLINK("https://doi.org/10.1016/j.ijfatigue.2018.08.038","DOI Link")</f>
        <v/>
      </c>
    </row>
    <row r="49">
      <c r="A49" s="1" t="n">
        <v>47</v>
      </c>
      <c r="B49" t="inlineStr">
        <is>
          <t>10.1063/1.5084497</t>
        </is>
      </c>
      <c r="C49" t="inlineStr">
        <is>
          <t>Comparative analysis of the fatigue characteristics of multilayer steel materials and nanolaminates</t>
        </is>
      </c>
      <c r="D49" t="inlineStr">
        <is>
          <t>AIP Conference Proceedings</t>
        </is>
      </c>
      <c r="E49">
        <f>HYPERLINK("https://doi.org/10.1063/1.5084497","DOI Link")</f>
        <v/>
      </c>
    </row>
    <row r="50">
      <c r="A50" s="1" t="n">
        <v>48</v>
      </c>
      <c r="B50" t="inlineStr">
        <is>
          <t>10.1016/j.tafmec.2018.09.005</t>
        </is>
      </c>
      <c r="C50" t="inlineStr">
        <is>
          <t>On the application of fracture fatigue entropy to variable frequency and loading amplitude</t>
        </is>
      </c>
      <c r="D50" t="inlineStr">
        <is>
          <t>Theoretical and Applied Fracture Mechanics</t>
        </is>
      </c>
      <c r="E50">
        <f>HYPERLINK("https://doi.org/10.1016/j.tafmec.2018.09.005","DOI Link")</f>
        <v/>
      </c>
    </row>
    <row r="51">
      <c r="A51" s="1" t="n">
        <v>49</v>
      </c>
      <c r="B51" t="inlineStr">
        <is>
          <t>10.13228/j.boyuan.issn0449-749x.20180099</t>
        </is>
      </c>
      <c r="C51" t="inlineStr">
        <is>
          <t>HCF propagation with unilateral initial crack in 304 stainless steel piece by XFEM</t>
        </is>
      </c>
      <c r="D51" t="inlineStr">
        <is>
          <t>Kang T'ieh/Iron and Steel</t>
        </is>
      </c>
      <c r="E51">
        <f>HYPERLINK("https://doi.org/10.13228/j.boyuan.issn0449-749x.20180099","DOI Link")</f>
        <v/>
      </c>
    </row>
    <row r="52">
      <c r="A52" s="1" t="n">
        <v>50</v>
      </c>
      <c r="B52" t="inlineStr">
        <is>
          <t>10.2355/tetsutohagane.TETSU-2017-086</t>
        </is>
      </c>
      <c r="C52" t="inlineStr">
        <is>
          <t>Influence of transformation pseudoelasticity and accumulated plastic strain on low cycle fatigue characteristics of Fe-30Mn-4Si-2Al alloy</t>
        </is>
      </c>
      <c r="D52" t="inlineStr">
        <is>
          <t>Tetsu-To-Hagane/Journal of the Iron and Steel Institute of Japan</t>
        </is>
      </c>
      <c r="E52">
        <f>HYPERLINK("https://doi.org/10.2355/tetsutohagane.TETSU-2017-086","DOI Link")</f>
        <v/>
      </c>
    </row>
    <row r="53">
      <c r="A53" s="1" t="n">
        <v>51</v>
      </c>
      <c r="B53" t="inlineStr">
        <is>
          <t>10.1007/s11661-018-4523-5</t>
        </is>
      </c>
      <c r="C53" t="inlineStr">
        <is>
          <t>Effects of Loading Frequency on Fatigue Behavior, Residual Stress, and Microstructure of Deep-Rolled Stainless Steel AISI 304 at Elevated Temperatures</t>
        </is>
      </c>
      <c r="D53" t="inlineStr">
        <is>
          <t>Metallurgical and Materials Transactions A: Physical Metallurgy and Materials Science</t>
        </is>
      </c>
      <c r="E53">
        <f>HYPERLINK("https://doi.org/10.1007/s11661-018-4523-5","DOI Link")</f>
        <v/>
      </c>
    </row>
    <row r="54">
      <c r="A54" s="1" t="n">
        <v>52</v>
      </c>
      <c r="B54" t="inlineStr">
        <is>
          <t>10.1016/j.ijfatigue.2018.01.002</t>
        </is>
      </c>
      <c r="C54" t="inlineStr">
        <is>
          <t>Fatigue life of a dissimilar welded joint considering the weld residual stress: Experimental and finite element simulation</t>
        </is>
      </c>
      <c r="D54" t="inlineStr">
        <is>
          <t>International Journal of Fatigue</t>
        </is>
      </c>
      <c r="E54">
        <f>HYPERLINK("https://doi.org/10.1016/j.ijfatigue.2018.01.002","DOI Link")</f>
        <v/>
      </c>
    </row>
    <row r="55">
      <c r="A55" s="1" t="n">
        <v>53</v>
      </c>
      <c r="B55" t="inlineStr">
        <is>
          <t>10.1002/mawe.201700206</t>
        </is>
      </c>
      <c r="C55" t="inlineStr">
        <is>
          <t>Effect of multiaxial stress and strain on low cycle fatigue, creep and creep-fatigue lifetimes for type 304 steel cruciform and cubic specimens</t>
        </is>
      </c>
      <c r="D55" t="inlineStr">
        <is>
          <t>Materialwissenschaft und Werkstofftechnik</t>
        </is>
      </c>
      <c r="E55">
        <f>HYPERLINK("https://doi.org/10.1002/mawe.201700206","DOI Link")</f>
        <v/>
      </c>
    </row>
    <row r="56">
      <c r="A56" s="1" t="n">
        <v>54</v>
      </c>
      <c r="B56" t="inlineStr">
        <is>
          <t>10.1115/IMECE2018-86420</t>
        </is>
      </c>
      <c r="C56" t="inlineStr">
        <is>
          <t>Localized fatigue response evaluation of weld regions through cyclic indentation studies</t>
        </is>
      </c>
      <c r="D56" t="inlineStr">
        <is>
          <t>ASME International Mechanical Engineering Congress and Exposition, Proceedings (IMECE)</t>
        </is>
      </c>
      <c r="E56">
        <f>HYPERLINK("https://doi.org/10.1115/IMECE2018-86420","DOI Link")</f>
        <v/>
      </c>
    </row>
    <row r="57">
      <c r="A57" s="1" t="n">
        <v>55</v>
      </c>
      <c r="B57" t="inlineStr">
        <is>
          <t>10.1115/pvp2018-84781</t>
        </is>
      </c>
      <c r="C57" t="inlineStr">
        <is>
          <t>Influence of hydrogen on tensile and fatigue life properties of 304/308 austenitic stainless steel butt welded joints</t>
        </is>
      </c>
      <c r="D57" t="inlineStr">
        <is>
          <t>American Society of Mechanical Engineers, Pressure Vessels and Piping Division (Publication) PVP</t>
        </is>
      </c>
      <c r="E57">
        <f>HYPERLINK("https://doi.org/10.1115/pvp2018-84781","DOI Link")</f>
        <v/>
      </c>
    </row>
    <row r="58">
      <c r="A58" s="1" t="n">
        <v>56</v>
      </c>
      <c r="B58" t="inlineStr">
        <is>
          <t>10.1115/pvp2018-84420</t>
        </is>
      </c>
      <c r="C58" t="inlineStr">
        <is>
          <t>Fatigue life properties of circumferentially-notched bar of austenitic stainless steel with various concentration factors</t>
        </is>
      </c>
      <c r="D58" t="inlineStr">
        <is>
          <t>American Society of Mechanical Engineers, Pressure Vessels and Piping Division (Publication) PVP</t>
        </is>
      </c>
      <c r="E58">
        <f>HYPERLINK("https://doi.org/10.1115/pvp2018-84420","DOI Link")</f>
        <v/>
      </c>
    </row>
    <row r="59">
      <c r="A59" s="1" t="n">
        <v>57</v>
      </c>
      <c r="B59" t="inlineStr">
        <is>
          <t>10.1115/pvp2018-84888</t>
        </is>
      </c>
      <c r="C59" t="inlineStr">
        <is>
          <t>Effects of strain amplitude and loading path on cyclic behavior and martensitic transformation of 304 stainless steel</t>
        </is>
      </c>
      <c r="D59" t="inlineStr">
        <is>
          <t>American Society of Mechanical Engineers, Pressure Vessels and Piping Division (Publication) PVP</t>
        </is>
      </c>
      <c r="E59">
        <f>HYPERLINK("https://doi.org/10.1115/pvp2018-84888","DOI Link")</f>
        <v/>
      </c>
    </row>
    <row r="60">
      <c r="A60" s="1" t="n">
        <v>58</v>
      </c>
      <c r="B60" t="inlineStr">
        <is>
          <t>10.1016/j.msea.2017.09.081</t>
        </is>
      </c>
      <c r="C60" t="inlineStr">
        <is>
          <t>Influence of microstructure on fatigue crack nucleation and microstructurally short crack growth of an austenitic stainless steel</t>
        </is>
      </c>
      <c r="D60" t="inlineStr">
        <is>
          <t>Materials Science and Engineering A</t>
        </is>
      </c>
      <c r="E60">
        <f>HYPERLINK("https://doi.org/10.1016/j.msea.2017.09.081","DOI Link")</f>
        <v/>
      </c>
    </row>
    <row r="61">
      <c r="A61" s="1" t="n">
        <v>59</v>
      </c>
      <c r="B61" t="inlineStr">
        <is>
          <t>10.1111/ffe.12615</t>
        </is>
      </c>
      <c r="C61" t="inlineStr">
        <is>
          <t>Multi-scale fatigue crack propagation in 304 stainless steel: experiments and modelling</t>
        </is>
      </c>
      <c r="D61" t="inlineStr">
        <is>
          <t>Fatigue and Fracture of Engineering Materials and Structures</t>
        </is>
      </c>
      <c r="E61">
        <f>HYPERLINK("https://doi.org/10.1111/ffe.12615","DOI Link")</f>
        <v/>
      </c>
    </row>
    <row r="62">
      <c r="A62" s="1" t="n">
        <v>60</v>
      </c>
      <c r="B62" t="inlineStr">
        <is>
          <t>10.1016/j.ijfatigue.2017.05.018</t>
        </is>
      </c>
      <c r="C62" t="inlineStr">
        <is>
          <t>Influence of loading frequency and role of surface micro-defects on fatigue behavior of metastable austenitic stainless steel AISI 304</t>
        </is>
      </c>
      <c r="D62" t="inlineStr">
        <is>
          <t>International Journal of Fatigue</t>
        </is>
      </c>
      <c r="E62">
        <f>HYPERLINK("https://doi.org/10.1016/j.ijfatigue.2017.05.018","DOI Link")</f>
        <v/>
      </c>
    </row>
    <row r="63">
      <c r="A63" s="1" t="n">
        <v>61</v>
      </c>
      <c r="B63" t="inlineStr">
        <is>
          <t>10.11896/j.issn.1005-023X.2017.016.023</t>
        </is>
      </c>
      <c r="C63" t="inlineStr">
        <is>
          <t>Fatigue Strength Analysis of Spot Weld and Weld-bonded Joint for SUS304 Stainless Steel</t>
        </is>
      </c>
      <c r="D63" t="inlineStr">
        <is>
          <t>Cailiao Daobao/Materials Review</t>
        </is>
      </c>
      <c r="E63">
        <f>HYPERLINK("https://doi.org/10.11896/j.issn.1005-023X.2017.016.023","DOI Link")</f>
        <v/>
      </c>
    </row>
    <row r="64">
      <c r="A64" s="1" t="n">
        <v>62</v>
      </c>
      <c r="B64" t="inlineStr">
        <is>
          <t>10.1115/1.4036142</t>
        </is>
      </c>
      <c r="C64" t="inlineStr">
        <is>
          <t>The Stress-Sensitivity, Mesh-Dependence, and Convergence of Continuum Damage Mechanics Models for Creep</t>
        </is>
      </c>
      <c r="D64" t="inlineStr">
        <is>
          <t>Journal of Pressure Vessel Technology, Transactions of the ASME</t>
        </is>
      </c>
      <c r="E64">
        <f>HYPERLINK("https://doi.org/10.1115/1.4036142","DOI Link")</f>
        <v/>
      </c>
    </row>
    <row r="65">
      <c r="A65" s="1" t="n">
        <v>63</v>
      </c>
      <c r="B65" t="inlineStr">
        <is>
          <t>10.1098/rsta.2016.0412</t>
        </is>
      </c>
      <c r="C65" t="inlineStr">
        <is>
          <t>Hydrogen-enhanced fatigue crack growth in steels and its frequency dependence</t>
        </is>
      </c>
      <c r="D65" t="inlineStr">
        <is>
          <t>Philosophical Transactions of the Royal Society A: Mathematical, Physical and Engineering Sciences</t>
        </is>
      </c>
      <c r="E65">
        <f>HYPERLINK("https://doi.org/10.1098/rsta.2016.0412","DOI Link")</f>
        <v/>
      </c>
    </row>
    <row r="66">
      <c r="A66" s="1" t="n">
        <v>64</v>
      </c>
      <c r="B66" t="inlineStr">
        <is>
          <t>10.15282/ijame.14.2.2017.5.0334</t>
        </is>
      </c>
      <c r="C66" t="inlineStr">
        <is>
          <t>Fatigue properties of strained very thin 304 stainless steel sheets</t>
        </is>
      </c>
      <c r="D66" t="inlineStr">
        <is>
          <t>International Journal of Automotive and Mechanical Engineering</t>
        </is>
      </c>
      <c r="E66">
        <f>HYPERLINK("https://doi.org/10.15282/ijame.14.2.2017.5.0334","DOI Link")</f>
        <v/>
      </c>
    </row>
    <row r="67">
      <c r="A67" s="1" t="n">
        <v>65</v>
      </c>
      <c r="B67" t="inlineStr">
        <is>
          <t>10.1007/s12666-017-1056-3</t>
        </is>
      </c>
      <c r="C67" t="inlineStr">
        <is>
          <t>Fretting Fatigue Behavior of 304 Austenitic Stainless Steel Considering the Effect of Mean Stress and Tensile Overload</t>
        </is>
      </c>
      <c r="D67" t="inlineStr">
        <is>
          <t>Transactions of the Indian Institute of Metals</t>
        </is>
      </c>
      <c r="E67">
        <f>HYPERLINK("https://doi.org/10.1007/s12666-017-1056-3","DOI Link")</f>
        <v/>
      </c>
    </row>
    <row r="68">
      <c r="A68" s="1" t="n">
        <v>66</v>
      </c>
      <c r="B68" t="inlineStr">
        <is>
          <t>10.1016/j.prostr.2017.07.118</t>
        </is>
      </c>
      <c r="C68" t="inlineStr">
        <is>
          <t>Fatigue lifetime improvement in AISI 304 stainless steel due to high-density electropulsing</t>
        </is>
      </c>
      <c r="D68" t="inlineStr">
        <is>
          <t>Procedia Structural Integrity</t>
        </is>
      </c>
      <c r="E68">
        <f>HYPERLINK("https://doi.org/10.1016/j.prostr.2017.07.118","DOI Link")</f>
        <v/>
      </c>
    </row>
    <row r="69">
      <c r="A69" s="1" t="n">
        <v>67</v>
      </c>
      <c r="B69" t="inlineStr">
        <is>
          <t>10.1504/IJMATEI.2017.090233</t>
        </is>
      </c>
      <c r="C69" t="inlineStr">
        <is>
          <t>Effect of turning process parameters on fatigue life of steel AISI 304-L</t>
        </is>
      </c>
      <c r="D69" t="inlineStr">
        <is>
          <t>International Journal of Materials Engineering Innovation</t>
        </is>
      </c>
      <c r="E69">
        <f>HYPERLINK("https://doi.org/10.1504/IJMATEI.2017.090233","DOI Link")</f>
        <v/>
      </c>
    </row>
    <row r="70">
      <c r="A70" s="1" t="n">
        <v>68</v>
      </c>
      <c r="B70" t="inlineStr">
        <is>
          <t>10.1115/PVP2017-65450</t>
        </is>
      </c>
      <c r="C70" t="inlineStr">
        <is>
          <t>Fatigue life properties of circumferentially-notched, type 304 austenitic stainless steel in hydrogen gas</t>
        </is>
      </c>
      <c r="D70" t="inlineStr">
        <is>
          <t>American Society of Mechanical Engineers, Pressure Vessels and Piping Division (Publication) PVP</t>
        </is>
      </c>
      <c r="E70">
        <f>HYPERLINK("https://doi.org/10.1115/PVP2017-65450","DOI Link")</f>
        <v/>
      </c>
    </row>
    <row r="71">
      <c r="A71" s="1" t="n">
        <v>69</v>
      </c>
      <c r="B71" t="inlineStr">
        <is>
          <t>10.1520/STP159820160051</t>
        </is>
      </c>
      <c r="C71" t="inlineStr">
        <is>
          <t>Experimental study on surrogate nuclear fuel rods under reversed cyclic bending</t>
        </is>
      </c>
      <c r="D71" t="inlineStr">
        <is>
          <t>ASTM Special Technical Publication</t>
        </is>
      </c>
      <c r="E71">
        <f>HYPERLINK("https://doi.org/10.1520/STP159820160051","DOI Link")</f>
        <v/>
      </c>
    </row>
    <row r="72">
      <c r="A72" s="1" t="n">
        <v>70</v>
      </c>
      <c r="B72" t="inlineStr">
        <is>
          <t>10.4028/www.scientific.net/SSP.258.259</t>
        </is>
      </c>
      <c r="C72" t="inlineStr">
        <is>
          <t>Hydrogen-induced ductility loss of austenitic stainless steels for slow strain rate tensile testing in high-pressure hydrogen gas</t>
        </is>
      </c>
      <c r="D72" t="inlineStr">
        <is>
          <t>Solid State Phenomena</t>
        </is>
      </c>
      <c r="E72">
        <f>HYPERLINK("https://doi.org/10.4028/www.scientific.net/SSP.258.259","DOI Link")</f>
        <v/>
      </c>
    </row>
    <row r="73">
      <c r="A73" s="1" t="n">
        <v>71</v>
      </c>
      <c r="B73" t="inlineStr">
        <is>
          <t>10.1016/j.ijfatigue.2016.08.018</t>
        </is>
      </c>
      <c r="C73" t="inlineStr">
        <is>
          <t>High-temperature low-cycle fatigue behavior of novel austenitic ODS steels</t>
        </is>
      </c>
      <c r="D73" t="inlineStr">
        <is>
          <t>International Journal of Fatigue</t>
        </is>
      </c>
      <c r="E73">
        <f>HYPERLINK("https://doi.org/10.1016/j.ijfatigue.2016.08.018","DOI Link")</f>
        <v/>
      </c>
    </row>
    <row r="74">
      <c r="A74" s="1" t="n">
        <v>72</v>
      </c>
      <c r="B74" t="inlineStr">
        <is>
          <t>10.1051/matecconf/20167104007</t>
        </is>
      </c>
      <c r="C74" t="inlineStr">
        <is>
          <t>Fatigue life analysis of cantilever probe on wafer test</t>
        </is>
      </c>
      <c r="D74" t="inlineStr">
        <is>
          <t>MATEC Web of Conferences</t>
        </is>
      </c>
      <c r="E74">
        <f>HYPERLINK("https://doi.org/10.1051/matecconf/20167104007","DOI Link")</f>
        <v/>
      </c>
    </row>
    <row r="75">
      <c r="A75" s="1" t="n">
        <v>73</v>
      </c>
      <c r="B75" t="inlineStr">
        <is>
          <t>10.1007/s40799-016-0133-6</t>
        </is>
      </c>
      <c r="C75" t="inlineStr">
        <is>
          <t>Application of small punch test in predicting the axial fatigue life of 304 stainless steel sheets</t>
        </is>
      </c>
      <c r="D75" t="inlineStr">
        <is>
          <t>Experimental Techniques</t>
        </is>
      </c>
      <c r="E75">
        <f>HYPERLINK("https://doi.org/10.1007/s40799-016-0133-6","DOI Link")</f>
        <v/>
      </c>
    </row>
    <row r="76">
      <c r="A76" s="1" t="n">
        <v>74</v>
      </c>
      <c r="B76" t="inlineStr">
        <is>
          <t>10.1016/j.engfracmech.2015.12.023</t>
        </is>
      </c>
      <c r="C76" t="inlineStr">
        <is>
          <t>Criteria for determining hydrogen compatibility and the mechanisms for hydrogen-assisted, surface crack growth in austenitic stainless steels</t>
        </is>
      </c>
      <c r="D76" t="inlineStr">
        <is>
          <t>Engineering Fracture Mechanics</t>
        </is>
      </c>
      <c r="E76">
        <f>HYPERLINK("https://doi.org/10.1016/j.engfracmech.2015.12.023","DOI Link")</f>
        <v/>
      </c>
    </row>
    <row r="77">
      <c r="A77" s="1" t="n">
        <v>75</v>
      </c>
      <c r="B77" t="inlineStr">
        <is>
          <t>10.13224/j.cnki.jasp.2016.02.008</t>
        </is>
      </c>
      <c r="C77" t="inlineStr">
        <is>
          <t>Multiaxial fatigue life prediction based on non-proportionality of strain path</t>
        </is>
      </c>
      <c r="D77" t="inlineStr">
        <is>
          <t>Hangkong Dongli Xuebao/Journal of Aerospace Power</t>
        </is>
      </c>
      <c r="E77">
        <f>HYPERLINK("https://doi.org/10.13224/j.cnki.jasp.2016.02.008","DOI Link")</f>
        <v/>
      </c>
    </row>
    <row r="78">
      <c r="A78" s="1" t="n">
        <v>76</v>
      </c>
      <c r="B78" t="inlineStr">
        <is>
          <t>10.4271/2016-01-0380</t>
        </is>
      </c>
      <c r="C78" t="inlineStr">
        <is>
          <t>Assessment of Critical Plane Models Using Non-Proportional Low Cycle Fatigue Test Data of 304 Stainless Steel</t>
        </is>
      </c>
      <c r="D78" t="inlineStr">
        <is>
          <t>SAE Technical Papers</t>
        </is>
      </c>
      <c r="E78">
        <f>HYPERLINK("https://doi.org/10.4271/2016-01-0380","DOI Link")</f>
        <v/>
      </c>
    </row>
    <row r="79">
      <c r="A79" s="1" t="n">
        <v>77</v>
      </c>
      <c r="B79" t="inlineStr">
        <is>
          <t>10.1016/j.prostr.2016.06.148</t>
        </is>
      </c>
      <c r="C79" t="inlineStr">
        <is>
          <t>Modeling and simulation of temperature-dependent cyclic plastic deformation of austenitic stainless steels at the VHCF limit</t>
        </is>
      </c>
      <c r="D79" t="inlineStr">
        <is>
          <t>Procedia Structural Integrity</t>
        </is>
      </c>
      <c r="E79">
        <f>HYPERLINK("https://doi.org/10.1016/j.prostr.2016.06.148","DOI Link")</f>
        <v/>
      </c>
    </row>
    <row r="80">
      <c r="A80" s="1" t="n">
        <v>78</v>
      </c>
      <c r="B80" t="inlineStr">
        <is>
          <t>10.1115/PVP2016-63394</t>
        </is>
      </c>
      <c r="C80" t="inlineStr">
        <is>
          <t>Mechanism of hydrogen-assisted surface crack growth of austenitic stainless steels in slow Strain rate Tensile test</t>
        </is>
      </c>
      <c r="D80" t="inlineStr">
        <is>
          <t>American Society of Mechanical Engineers, Pressure Vessels and Piping Division (Publication) PVP</t>
        </is>
      </c>
      <c r="E80">
        <f>HYPERLINK("https://doi.org/10.1115/PVP2016-63394","DOI Link")</f>
        <v/>
      </c>
    </row>
    <row r="81">
      <c r="A81" s="1" t="n">
        <v>79</v>
      </c>
      <c r="B81" t="inlineStr">
        <is>
          <t>10.1016/j.proeng.2016.08.878</t>
        </is>
      </c>
      <c r="C81" t="inlineStr">
        <is>
          <t>Influence of Notch Effects Created by Laser Cutting Process on Fatigue Behavior of Metastable Austenitic Stainless Steel</t>
        </is>
      </c>
      <c r="D81" t="inlineStr">
        <is>
          <t>Procedia Engineering</t>
        </is>
      </c>
      <c r="E81">
        <f>HYPERLINK("https://doi.org/10.1016/j.proeng.2016.08.878","DOI Link")</f>
        <v/>
      </c>
    </row>
    <row r="82">
      <c r="A82" s="1" t="n">
        <v>80</v>
      </c>
      <c r="B82" t="inlineStr">
        <is>
          <t>10.1016/j.engfailanal.2015.11.022</t>
        </is>
      </c>
      <c r="C82" t="inlineStr">
        <is>
          <t>Fatigue life predictions for irradiated stainless steels considering void swellings effects</t>
        </is>
      </c>
      <c r="D82" t="inlineStr">
        <is>
          <t>Engineering Failure Analysis</t>
        </is>
      </c>
      <c r="E82">
        <f>HYPERLINK("https://doi.org/10.1016/j.engfailanal.2015.11.022","DOI Link")</f>
        <v/>
      </c>
    </row>
    <row r="83">
      <c r="A83" s="1" t="n">
        <v>81</v>
      </c>
      <c r="B83" t="inlineStr">
        <is>
          <t>10.1111/ffe.12311</t>
        </is>
      </c>
      <c r="C83" t="inlineStr">
        <is>
          <t>Ultra-low cycle torsion fatigue of annealed copper</t>
        </is>
      </c>
      <c r="D83" t="inlineStr">
        <is>
          <t>Fatigue and Fracture of Engineering Materials and Structures</t>
        </is>
      </c>
      <c r="E83">
        <f>HYPERLINK("https://doi.org/10.1111/ffe.12311","DOI Link")</f>
        <v/>
      </c>
    </row>
    <row r="84">
      <c r="A84" s="1" t="n">
        <v>82</v>
      </c>
      <c r="B84" t="inlineStr">
        <is>
          <t>10.1007/s12540-015-5053-y</t>
        </is>
      </c>
      <c r="C84" t="inlineStr">
        <is>
          <t>Role of intermetallics on fatigue behaviuor of stainless steel adhered by Sn</t>
        </is>
      </c>
      <c r="D84" t="inlineStr">
        <is>
          <t>Metals and Materials International</t>
        </is>
      </c>
      <c r="E84">
        <f>HYPERLINK("https://doi.org/10.1007/s12540-015-5053-y","DOI Link")</f>
        <v/>
      </c>
    </row>
    <row r="85">
      <c r="A85" s="1" t="n">
        <v>83</v>
      </c>
      <c r="B85" t="inlineStr">
        <is>
          <t>10.1016/j.jmapro.2015.08.005</t>
        </is>
      </c>
      <c r="C85" t="inlineStr">
        <is>
          <t>Effect of SMAW manufacturing process in high-cycle fatigue of AISI 304 base metal using AISI 308L filler metal</t>
        </is>
      </c>
      <c r="D85" t="inlineStr">
        <is>
          <t>Journal of Manufacturing Processes</t>
        </is>
      </c>
      <c r="E85">
        <f>HYPERLINK("https://doi.org/10.1016/j.jmapro.2015.08.005","DOI Link")</f>
        <v/>
      </c>
    </row>
    <row r="86">
      <c r="A86" s="1" t="n">
        <v>84</v>
      </c>
      <c r="B86" t="inlineStr">
        <is>
          <t>10.1016/j.msea.2015.03.070</t>
        </is>
      </c>
      <c r="C86" t="inlineStr">
        <is>
          <t>The effects of pre-cycle damage on subsequent material behavior and fatigue resistance of SUS 304 stainless steel</t>
        </is>
      </c>
      <c r="D86" t="inlineStr">
        <is>
          <t>Materials Science and Engineering A</t>
        </is>
      </c>
      <c r="E86">
        <f>HYPERLINK("https://doi.org/10.1016/j.msea.2015.03.070","DOI Link")</f>
        <v/>
      </c>
    </row>
    <row r="87">
      <c r="A87" s="1" t="n">
        <v>85</v>
      </c>
      <c r="B87" t="inlineStr">
        <is>
          <t>10.2514/6.2015-1359</t>
        </is>
      </c>
      <c r="C87" t="inlineStr">
        <is>
          <t>Investigation of cyclic behavior and structure-property relations of a 304 stainless steel</t>
        </is>
      </c>
      <c r="D87" t="inlineStr">
        <is>
          <t>56th AIAA/ASCE/AHS/ASC Structures, Structural Dynamics, and Materials Conference</t>
        </is>
      </c>
      <c r="E87">
        <f>HYPERLINK("https://doi.org/10.2514/6.2015-1359","DOI Link")</f>
        <v/>
      </c>
    </row>
    <row r="88">
      <c r="A88" s="1" t="n">
        <v>86</v>
      </c>
      <c r="B88" t="inlineStr">
        <is>
          <t>10.1016/j.proeng.2014.12.666</t>
        </is>
      </c>
      <c r="C88" t="inlineStr">
        <is>
          <t>Characterization of a Metastable Austenitic Stainless Steel with Severe Plastic Distortions</t>
        </is>
      </c>
      <c r="D88" t="inlineStr">
        <is>
          <t>Procedia Engineering</t>
        </is>
      </c>
      <c r="E88">
        <f>HYPERLINK("https://doi.org/10.1016/j.proeng.2014.12.666","DOI Link")</f>
        <v/>
      </c>
    </row>
    <row r="89">
      <c r="A89" s="1" t="n">
        <v>87</v>
      </c>
      <c r="B89" t="inlineStr">
        <is>
          <t>10.1016/j.proeng.2014.12.665</t>
        </is>
      </c>
      <c r="C89" t="inlineStr">
        <is>
          <t>Prediction of Low Cycle Fatigue Crack Growth under Mixed-mode Loading Conditions Using Cohesive Zone Models</t>
        </is>
      </c>
      <c r="D89" t="inlineStr">
        <is>
          <t>Procedia Engineering</t>
        </is>
      </c>
      <c r="E89">
        <f>HYPERLINK("https://doi.org/10.1016/j.proeng.2014.12.665","DOI Link")</f>
        <v/>
      </c>
    </row>
    <row r="90">
      <c r="A90" s="1" t="n">
        <v>88</v>
      </c>
      <c r="B90" t="inlineStr">
        <is>
          <t>10.1115/PVP201545723</t>
        </is>
      </c>
      <c r="C90" t="inlineStr">
        <is>
          <t>On material qualification and strength design for hydrogen service</t>
        </is>
      </c>
      <c r="D90" t="inlineStr">
        <is>
          <t>American Society of Mechanical Engineers, Pressure Vessels and Piping Division (Publication) PVP</t>
        </is>
      </c>
      <c r="E90">
        <f>HYPERLINK("https://doi.org/10.1115/PVP201545723","DOI Link")</f>
        <v/>
      </c>
    </row>
    <row r="91">
      <c r="A91" s="1" t="n">
        <v>89</v>
      </c>
      <c r="B91" t="inlineStr">
        <is>
          <t>10.4028/www.scientific.net/KEM.627.425</t>
        </is>
      </c>
      <c r="C91" t="inlineStr">
        <is>
          <t>An experimental evaluation for four multiaxial fatigue approaches</t>
        </is>
      </c>
      <c r="D91" t="inlineStr">
        <is>
          <t>Key Engineering Materials</t>
        </is>
      </c>
      <c r="E91">
        <f>HYPERLINK("https://doi.org/10.4028/www.scientific.net/KEM.627.425","DOI Link")</f>
        <v/>
      </c>
    </row>
    <row r="92">
      <c r="A92" s="1" t="n">
        <v>90</v>
      </c>
      <c r="B92" t="inlineStr">
        <is>
          <t>10.1016/j.ijfatigue.2014.07.009</t>
        </is>
      </c>
      <c r="C92" t="inlineStr">
        <is>
          <t>Classification of metallic alloys for fatigue damage accumulation: A conservative model under strain control for 304 stainless steels</t>
        </is>
      </c>
      <c r="D92" t="inlineStr">
        <is>
          <t>International Journal of Fatigue</t>
        </is>
      </c>
      <c r="E92">
        <f>HYPERLINK("https://doi.org/10.1016/j.ijfatigue.2014.07.009","DOI Link")</f>
        <v/>
      </c>
    </row>
    <row r="93">
      <c r="A93" s="1" t="n">
        <v>91</v>
      </c>
      <c r="B93" t="inlineStr">
        <is>
          <t>10.1016/j.tafmec.2014.07.006</t>
        </is>
      </c>
      <c r="C93" t="inlineStr">
        <is>
          <t>High temperature nonproportional low cycle fatigue using fifteen loading paths</t>
        </is>
      </c>
      <c r="D93" t="inlineStr">
        <is>
          <t>Theoretical and Applied Fracture Mechanics</t>
        </is>
      </c>
      <c r="E93">
        <f>HYPERLINK("https://doi.org/10.1016/j.tafmec.2014.07.006","DOI Link")</f>
        <v/>
      </c>
    </row>
    <row r="94">
      <c r="A94" s="1" t="n">
        <v>92</v>
      </c>
      <c r="B94" t="inlineStr">
        <is>
          <t>10.3969/j.issn.1004-132X.2014.18.020</t>
        </is>
      </c>
      <c r="C94" t="inlineStr">
        <is>
          <t>Nominal stress approach for fatigue life prediction of multi-fastener joints under vibration loading</t>
        </is>
      </c>
      <c r="D94" t="inlineStr">
        <is>
          <t>Zhongguo Jixie Gongcheng/China Mechanical Engineering</t>
        </is>
      </c>
      <c r="E94">
        <f>HYPERLINK("https://doi.org/10.3969/j.issn.1004-132X.2014.18.020","DOI Link")</f>
        <v/>
      </c>
    </row>
    <row r="95">
      <c r="A95" s="1" t="n">
        <v>93</v>
      </c>
      <c r="B95" t="inlineStr">
        <is>
          <t>10.1115/PVP2014-28598</t>
        </is>
      </c>
      <c r="C95" t="inlineStr">
        <is>
          <t>Estimation of crack growth rate by J-integral range for type SUS304 stainless steel plate in creep-fatigue tests at high temperature</t>
        </is>
      </c>
      <c r="D95" t="inlineStr">
        <is>
          <t>American Society of Mechanical Engineers, Pressure Vessels and Piping Division (Publication) PVP</t>
        </is>
      </c>
      <c r="E95">
        <f>HYPERLINK("https://doi.org/10.1115/PVP2014-28598","DOI Link")</f>
        <v/>
      </c>
    </row>
    <row r="96">
      <c r="A96" s="1" t="n">
        <v>94</v>
      </c>
      <c r="B96" t="inlineStr">
        <is>
          <t>10.1002/9781118996652.ch3</t>
        </is>
      </c>
      <c r="C96" t="inlineStr">
        <is>
          <t>Tensile and fatigue testing of 304 stainless steel after gaseous hydrogen exposure</t>
        </is>
      </c>
      <c r="D96" t="inlineStr">
        <is>
          <t>Ceramic Transactions</t>
        </is>
      </c>
      <c r="E96">
        <f>HYPERLINK("https://doi.org/10.1002/9781118996652.ch3","DOI Link")</f>
        <v/>
      </c>
    </row>
    <row r="97">
      <c r="A97" s="1" t="n">
        <v>95</v>
      </c>
      <c r="B97" t="inlineStr">
        <is>
          <t>10.13224/j.cnki.jasp.2014.06.021</t>
        </is>
      </c>
      <c r="C97" t="inlineStr">
        <is>
          <t>Estimation method for fatigue life under multi-axial random loading</t>
        </is>
      </c>
      <c r="D97" t="inlineStr">
        <is>
          <t>Hangkong Dongli Xuebao/Journal of Aerospace Power</t>
        </is>
      </c>
      <c r="E97">
        <f>HYPERLINK("https://doi.org/10.13224/j.cnki.jasp.2014.06.021","DOI Link")</f>
        <v/>
      </c>
    </row>
    <row r="98">
      <c r="A98" s="1" t="n">
        <v>96</v>
      </c>
      <c r="B98" t="inlineStr">
        <is>
          <t>10.1155/2014/863767</t>
        </is>
      </c>
      <c r="C98" t="inlineStr">
        <is>
          <t>Fatigue crack behavior of stainless steel 304 by the addition of carbon nanotubes</t>
        </is>
      </c>
      <c r="D98" t="inlineStr">
        <is>
          <t>Journal of Nanomaterials</t>
        </is>
      </c>
      <c r="E98">
        <f>HYPERLINK("https://doi.org/10.1155/2014/863767","DOI Link")</f>
        <v/>
      </c>
    </row>
    <row r="99">
      <c r="A99" s="1" t="n">
        <v>97</v>
      </c>
      <c r="B99" t="inlineStr">
        <is>
          <t>10.1115/PVP2013-97284</t>
        </is>
      </c>
      <c r="C99" t="inlineStr">
        <is>
          <t>A conservative damage accumulation method for the prediction of crack nucleation under variable amplitude loading for austenitic stainless steels</t>
        </is>
      </c>
      <c r="D99" t="inlineStr">
        <is>
          <t>American Society of Mechanical Engineers, Pressure Vessels and Piping Division (Publication) PVP</t>
        </is>
      </c>
      <c r="E99">
        <f>HYPERLINK("https://doi.org/10.1115/PVP2013-97284","DOI Link")</f>
        <v/>
      </c>
    </row>
    <row r="100">
      <c r="A100" s="1" t="n">
        <v>98</v>
      </c>
      <c r="B100" t="inlineStr">
        <is>
          <t>10.3184/096034013X13757890932442</t>
        </is>
      </c>
      <c r="C100" t="inlineStr">
        <is>
          <t>The energy density exhaustion method for assessing the creep-fatigue lives of specimens and components</t>
        </is>
      </c>
      <c r="D100" t="inlineStr">
        <is>
          <t>Materials at High Temperatures</t>
        </is>
      </c>
      <c r="E100">
        <f>HYPERLINK("https://doi.org/10.3184/096034013X13757890932442","DOI Link")</f>
        <v/>
      </c>
    </row>
    <row r="101">
      <c r="A101" s="1" t="n">
        <v>99</v>
      </c>
      <c r="B101" t="inlineStr">
        <is>
          <t>10.3901/JME.2013.02.059</t>
        </is>
      </c>
      <c r="C101" t="inlineStr">
        <is>
          <t>Multi-axial fatigue life prediction model based on maximum shear strain amplitude and modified SWT parameter</t>
        </is>
      </c>
      <c r="D101" t="inlineStr">
        <is>
          <t>Jixie Gongcheng Xuebao/Journal of Mechanical Engineering</t>
        </is>
      </c>
      <c r="E101">
        <f>HYPERLINK("https://doi.org/10.3901/JME.2013.02.059","DOI Link")</f>
        <v/>
      </c>
    </row>
    <row r="102">
      <c r="A102" s="1" t="n">
        <v>100</v>
      </c>
      <c r="B102" t="inlineStr">
        <is>
          <t>10.1557/opl.2013.1083</t>
        </is>
      </c>
      <c r="C102" t="inlineStr">
        <is>
          <t>The effect of hydrogen on the fatigue properties of austenitic stainless steel</t>
        </is>
      </c>
      <c r="D102" t="inlineStr">
        <is>
          <t>Materials Research Society Symposium Proceedings</t>
        </is>
      </c>
      <c r="E102">
        <f>HYPERLINK("https://doi.org/10.1557/opl.2013.1083","DOI Link")</f>
        <v/>
      </c>
    </row>
    <row r="103">
      <c r="A103" s="1" t="n">
        <v>101</v>
      </c>
      <c r="B103" t="inlineStr">
        <is>
          <t>10.1016/j.proeng.2013.12.109</t>
        </is>
      </c>
      <c r="C103" t="inlineStr">
        <is>
          <t>A new model for fatigue damage accumulation of austenitic stainless steel under variable amplitude loading</t>
        </is>
      </c>
      <c r="D103" t="inlineStr">
        <is>
          <t>Procedia Engineering</t>
        </is>
      </c>
      <c r="E103">
        <f>HYPERLINK("https://doi.org/10.1016/j.proeng.2013.12.109","DOI Link")</f>
        <v/>
      </c>
    </row>
    <row r="104">
      <c r="A104" s="1" t="n">
        <v>102</v>
      </c>
      <c r="B104" t="inlineStr">
        <is>
          <t>10.1016/j.matdes.2013.06.065</t>
        </is>
      </c>
      <c r="C104" t="inlineStr">
        <is>
          <t>Low cycle fatigue life improvement of AISI 304 by initial and intermittent wire brush hammering</t>
        </is>
      </c>
      <c r="D104" t="inlineStr">
        <is>
          <t>Materials and Design</t>
        </is>
      </c>
      <c r="E104">
        <f>HYPERLINK("https://doi.org/10.1016/j.matdes.2013.06.065","DOI Link")</f>
        <v/>
      </c>
    </row>
    <row r="105">
      <c r="A105" s="1" t="n">
        <v>103</v>
      </c>
      <c r="B105" t="inlineStr">
        <is>
          <t>10.1631/jzus.A1200140</t>
        </is>
      </c>
      <c r="C105" t="inlineStr">
        <is>
          <t>Investigation of low-cycle fatigue behavior of austenitic stainless steel for cold-stretched pressure vessels</t>
        </is>
      </c>
      <c r="D105" t="inlineStr">
        <is>
          <t>Journal of Zhejiang University: Science A</t>
        </is>
      </c>
      <c r="E105">
        <f>HYPERLINK("https://doi.org/10.1631/jzus.A1200140","DOI Link")</f>
        <v/>
      </c>
    </row>
    <row r="106">
      <c r="A106" s="1" t="n">
        <v>104</v>
      </c>
      <c r="B106" t="inlineStr">
        <is>
          <t>10.1016/j.ijfatigue.2012.05.013</t>
        </is>
      </c>
      <c r="C106" t="inlineStr">
        <is>
          <t>Experimental and numerical investigation of fatigue of thin tensile specimen</t>
        </is>
      </c>
      <c r="D106" t="inlineStr">
        <is>
          <t>International Journal of Fatigue</t>
        </is>
      </c>
      <c r="E106">
        <f>HYPERLINK("https://doi.org/10.1016/j.ijfatigue.2012.05.013","DOI Link")</f>
        <v/>
      </c>
    </row>
    <row r="107">
      <c r="A107" s="1" t="n">
        <v>105</v>
      </c>
      <c r="B107" t="inlineStr">
        <is>
          <t>10.1016/j.matdes.2012.01.040</t>
        </is>
      </c>
      <c r="C107" t="inlineStr">
        <is>
          <t>Strength enhancement of the welded structures by ultrasonic peening</t>
        </is>
      </c>
      <c r="D107" t="inlineStr">
        <is>
          <t>Materials and Design</t>
        </is>
      </c>
      <c r="E107">
        <f>HYPERLINK("https://doi.org/10.1016/j.matdes.2012.01.040","DOI Link")</f>
        <v/>
      </c>
    </row>
    <row r="108">
      <c r="A108" s="1" t="n">
        <v>106</v>
      </c>
      <c r="B108" t="inlineStr">
        <is>
          <t>10.1002/9781118371305.ch24</t>
        </is>
      </c>
      <c r="C108" t="inlineStr">
        <is>
          <t>Thermography Assisted Fatigue Testing</t>
        </is>
      </c>
      <c r="D108" t="inlineStr">
        <is>
          <t>Characterization of Minerals, Metals, and Materials</t>
        </is>
      </c>
      <c r="E108">
        <f>HYPERLINK("https://doi.org/10.1002/9781118371305.ch24","DOI Link")</f>
        <v/>
      </c>
    </row>
    <row r="109">
      <c r="A109" s="1" t="n">
        <v>107</v>
      </c>
      <c r="B109" t="inlineStr">
        <is>
          <t>10.2355/isijinternational.52.234</t>
        </is>
      </c>
      <c r="C109" t="inlineStr">
        <is>
          <t>Hydrogen embrittlement properties of stainless and low alloy steels in high pressure gaseous hydrogen environment</t>
        </is>
      </c>
      <c r="D109" t="inlineStr">
        <is>
          <t>ISIJ International</t>
        </is>
      </c>
      <c r="E109">
        <f>HYPERLINK("https://doi.org/10.2355/isijinternational.52.234","DOI Link")</f>
        <v/>
      </c>
    </row>
    <row r="110">
      <c r="A110" s="1" t="n">
        <v>108</v>
      </c>
      <c r="B110" t="inlineStr">
        <is>
          <t>10.1111/j.1460-2695.2011.01623.x</t>
        </is>
      </c>
      <c r="C110" t="inlineStr">
        <is>
          <t>Growth behaviour of small surface fatigue cracks in AISI 304 stainless steel</t>
        </is>
      </c>
      <c r="D110" t="inlineStr">
        <is>
          <t>Fatigue and Fracture of Engineering Materials and Structures</t>
        </is>
      </c>
      <c r="E110">
        <f>HYPERLINK("https://doi.org/10.1111/j.1460-2695.2011.01623.x","DOI Link")</f>
        <v/>
      </c>
    </row>
    <row r="111">
      <c r="A111" s="1" t="n">
        <v>109</v>
      </c>
      <c r="B111" t="inlineStr">
        <is>
          <t>10.1115/PVP2011-57347</t>
        </is>
      </c>
      <c r="C111" t="inlineStr">
        <is>
          <t>Investigation on fatigue properties of cold stretched austenitic stainless steel</t>
        </is>
      </c>
      <c r="D111" t="inlineStr">
        <is>
          <t>American Society of Mechanical Engineers, Pressure Vessels and Piping Division (Publication) PVP</t>
        </is>
      </c>
      <c r="E111">
        <f>HYPERLINK("https://doi.org/10.1115/PVP2011-57347","DOI Link")</f>
        <v/>
      </c>
    </row>
    <row r="112">
      <c r="A112" s="1" t="n">
        <v>110</v>
      </c>
      <c r="B112" t="inlineStr">
        <is>
          <t>10.1016/j.matdes.2011.05.048</t>
        </is>
      </c>
      <c r="C112" t="inlineStr">
        <is>
          <t>Fatigue life prediction of a stainless steel plate-fin structure using equivalent-homogeneous-solid method</t>
        </is>
      </c>
      <c r="D112" t="inlineStr">
        <is>
          <t>Materials and Design</t>
        </is>
      </c>
      <c r="E112">
        <f>HYPERLINK("https://doi.org/10.1016/j.matdes.2011.05.048","DOI Link")</f>
        <v/>
      </c>
    </row>
    <row r="113">
      <c r="A113" s="1" t="n">
        <v>111</v>
      </c>
      <c r="B113" t="inlineStr">
        <is>
          <t>10.1108/00368791111154977</t>
        </is>
      </c>
      <c r="C113" t="inlineStr">
        <is>
          <t>Investigation of properties of ion-nitrided AISI 304 austenitic-stainless steel</t>
        </is>
      </c>
      <c r="D113" t="inlineStr">
        <is>
          <t>Industrial Lubrication and Tribology</t>
        </is>
      </c>
      <c r="E113">
        <f>HYPERLINK("https://doi.org/10.1108/00368791111154977","DOI Link")</f>
        <v/>
      </c>
    </row>
    <row r="114">
      <c r="A114" s="1" t="n">
        <v>112</v>
      </c>
      <c r="B114" t="inlineStr">
        <is>
          <t>10.1016/j.matdes.2011.03.007</t>
        </is>
      </c>
      <c r="C114" t="inlineStr">
        <is>
          <t>Microstructure and mechanical properties of resistance upset butt welded 304 austenitic stainless steel joints</t>
        </is>
      </c>
      <c r="D114" t="inlineStr">
        <is>
          <t>Materials and Design</t>
        </is>
      </c>
      <c r="E114">
        <f>HYPERLINK("https://doi.org/10.1016/j.matdes.2011.03.007","DOI Link")</f>
        <v/>
      </c>
    </row>
    <row r="115">
      <c r="A115" s="1" t="n">
        <v>113</v>
      </c>
      <c r="B115" t="inlineStr">
        <is>
          <t>10.1016/j.matdes.2010.12.011</t>
        </is>
      </c>
      <c r="C115" t="inlineStr">
        <is>
          <t>Fatigue behaviour of friction welded medium carbon steel and austenitic stainless steel dissimilar joints</t>
        </is>
      </c>
      <c r="D115" t="inlineStr">
        <is>
          <t>Materials and Design</t>
        </is>
      </c>
      <c r="E115">
        <f>HYPERLINK("https://doi.org/10.1016/j.matdes.2010.12.011","DOI Link")</f>
        <v/>
      </c>
    </row>
    <row r="116">
      <c r="A116" s="1" t="n">
        <v>114</v>
      </c>
      <c r="B116" t="inlineStr">
        <is>
          <t>10.4028/www.scientific.net/KEM.452-453.605</t>
        </is>
      </c>
      <c r="C116" t="inlineStr">
        <is>
          <t>Fatigue life prediction based on FS criterion for multi-axial loading</t>
        </is>
      </c>
      <c r="D116" t="inlineStr">
        <is>
          <t>Key Engineering Materials</t>
        </is>
      </c>
      <c r="E116">
        <f>HYPERLINK("https://doi.org/10.4028/www.scientific.net/KEM.452-453.605","DOI Link")</f>
        <v/>
      </c>
    </row>
    <row r="117">
      <c r="A117" s="1" t="n">
        <v>115</v>
      </c>
      <c r="B117" t="inlineStr">
        <is>
          <t>10.1007/s10853-010-4881-x</t>
        </is>
      </c>
      <c r="C117" t="inlineStr">
        <is>
          <t>Cyclic hardening and fatigue behavior of stainless steel 304L</t>
        </is>
      </c>
      <c r="D117" t="inlineStr">
        <is>
          <t>Journal of Materials Science</t>
        </is>
      </c>
      <c r="E117">
        <f>HYPERLINK("https://doi.org/10.1007/s10853-010-4881-x","DOI Link")</f>
        <v/>
      </c>
    </row>
    <row r="118">
      <c r="A118" s="1" t="n">
        <v>116</v>
      </c>
      <c r="B118" t="inlineStr">
        <is>
          <t>10.1115/PVP2010-25520</t>
        </is>
      </c>
      <c r="C118" t="inlineStr">
        <is>
          <t>Variation in mechanical properties, microstructures and fracture behavior of 304 stainless steel during low-cycle fatigue</t>
        </is>
      </c>
      <c r="D118" t="inlineStr">
        <is>
          <t>American Society of Mechanical Engineers, Pressure Vessels and Piping Division (Publication) PVP</t>
        </is>
      </c>
      <c r="E118">
        <f>HYPERLINK("https://doi.org/10.1115/PVP2010-25520","DOI Link")</f>
        <v/>
      </c>
    </row>
    <row r="119">
      <c r="A119" s="1" t="n">
        <v>117</v>
      </c>
      <c r="B119" t="inlineStr">
        <is>
          <t>10.1016/j.msea.2010.07.107</t>
        </is>
      </c>
      <c r="C119" t="inlineStr">
        <is>
          <t>Influence of asymmetric cyclic loading on substructure formation and ratcheting fatigue behaviour of AISI 304LN stainless steel</t>
        </is>
      </c>
      <c r="D119" t="inlineStr">
        <is>
          <t>Materials Science and Engineering A</t>
        </is>
      </c>
      <c r="E119">
        <f>HYPERLINK("https://doi.org/10.1016/j.msea.2010.07.107","DOI Link")</f>
        <v/>
      </c>
    </row>
    <row r="120">
      <c r="A120" s="1" t="n">
        <v>118</v>
      </c>
      <c r="B120" t="inlineStr">
        <is>
          <t>10.1016/j.ijfatigue.2009.11.008</t>
        </is>
      </c>
      <c r="C120" t="inlineStr">
        <is>
          <t>Impact of microstructure, temperature and strain ratio on energy-based low-cycle fatigue life prediction models for TiAl alloys</t>
        </is>
      </c>
      <c r="D120" t="inlineStr">
        <is>
          <t>International Journal of Fatigue</t>
        </is>
      </c>
      <c r="E120">
        <f>HYPERLINK("https://doi.org/10.1016/j.ijfatigue.2009.11.008","DOI Link")</f>
        <v/>
      </c>
    </row>
    <row r="121">
      <c r="A121" s="1" t="n">
        <v>119</v>
      </c>
      <c r="B121" t="inlineStr">
        <is>
          <t>10.1115/PVP2009-77156</t>
        </is>
      </c>
      <c r="C121" t="inlineStr">
        <is>
          <t>A first investigation on cumulative fatigue life for a type 304-L stainless steel used for pressure water reactor</t>
        </is>
      </c>
      <c r="D121" t="inlineStr">
        <is>
          <t>American Society of Mechanical Engineers, Pressure Vessels and Piping Division (Publication) PVP</t>
        </is>
      </c>
      <c r="E121">
        <f>HYPERLINK("https://doi.org/10.1115/PVP2009-77156","DOI Link")</f>
        <v/>
      </c>
    </row>
    <row r="122">
      <c r="A122" s="1" t="n">
        <v>120</v>
      </c>
      <c r="B122" t="inlineStr">
        <is>
          <t>10.1016/j.msea.2010.03.027</t>
        </is>
      </c>
      <c r="C122" t="inlineStr">
        <is>
          <t>Effects of low-cycle fatigue on static mechanical properties, microstructures and fracture behavior of 304 stainless steel</t>
        </is>
      </c>
      <c r="D122" t="inlineStr">
        <is>
          <t>Materials Science and Engineering A</t>
        </is>
      </c>
      <c r="E122">
        <f>HYPERLINK("https://doi.org/10.1016/j.msea.2010.03.027","DOI Link")</f>
        <v/>
      </c>
    </row>
    <row r="123">
      <c r="A123" s="1" t="n">
        <v>121</v>
      </c>
      <c r="B123" t="inlineStr">
        <is>
          <t>10.1016/j.proeng.2010.03.134</t>
        </is>
      </c>
      <c r="C123" t="inlineStr">
        <is>
          <t>Degradation of fatigue properties in high pressure gaseous hydrogen environment evaluated by cyclic pressurization tests</t>
        </is>
      </c>
      <c r="D123" t="inlineStr">
        <is>
          <t>Procedia Engineering</t>
        </is>
      </c>
      <c r="E123">
        <f>HYPERLINK("https://doi.org/10.1016/j.proeng.2010.03.134","DOI Link")</f>
        <v/>
      </c>
    </row>
    <row r="124">
      <c r="A124" s="1" t="n">
        <v>122</v>
      </c>
      <c r="B124" t="inlineStr">
        <is>
          <t>10.1111/j.1460-2695.2009.01429.x</t>
        </is>
      </c>
      <c r="C124" t="inlineStr">
        <is>
          <t>Variable amplitude cyclic deformation and fatigue behaviour of stainless steel 304L including step, periodic, and random loadings</t>
        </is>
      </c>
      <c r="D124" t="inlineStr">
        <is>
          <t>Fatigue and Fracture of Engineering Materials and Structures</t>
        </is>
      </c>
      <c r="E124">
        <f>HYPERLINK("https://doi.org/10.1111/j.1460-2695.2009.01429.x","DOI Link")</f>
        <v/>
      </c>
    </row>
    <row r="125">
      <c r="A125" s="1" t="n">
        <v>123</v>
      </c>
      <c r="B125" t="inlineStr">
        <is>
          <t>10.1016/j.ijfatigue.2009.10.014</t>
        </is>
      </c>
      <c r="C125" t="inlineStr">
        <is>
          <t>Application of the endochronic theory of plasticity for life prediction with asymmetric axial cyclic straining of AISI 304 stainless steel</t>
        </is>
      </c>
      <c r="D125" t="inlineStr">
        <is>
          <t>International Journal of Fatigue</t>
        </is>
      </c>
      <c r="E125">
        <f>HYPERLINK("https://doi.org/10.1016/j.ijfatigue.2009.10.014","DOI Link")</f>
        <v/>
      </c>
    </row>
    <row r="126">
      <c r="A126" s="1" t="n">
        <v>124</v>
      </c>
      <c r="B126" t="inlineStr">
        <is>
          <t>10.1016/j.msea.2009.10.025</t>
        </is>
      </c>
      <c r="C126" t="inlineStr">
        <is>
          <t>Life prediction of metals undergoing fatigue load based on temperature evolution</t>
        </is>
      </c>
      <c r="D126" t="inlineStr">
        <is>
          <t>Materials Science and Engineering A</t>
        </is>
      </c>
      <c r="E126">
        <f>HYPERLINK("https://doi.org/10.1016/j.msea.2009.10.025","DOI Link")</f>
        <v/>
      </c>
    </row>
    <row r="127">
      <c r="A127" s="1" t="n">
        <v>125</v>
      </c>
      <c r="B127" t="inlineStr">
        <is>
          <t>10.1098/rspa.2009.0348</t>
        </is>
      </c>
      <c r="C127" t="inlineStr">
        <is>
          <t>On the thermodynamic entropy of fatigue fracture</t>
        </is>
      </c>
      <c r="D127" t="inlineStr">
        <is>
          <t>Proceedings of the Royal Society A: Mathematical, Physical and Engineering Sciences</t>
        </is>
      </c>
      <c r="E127">
        <f>HYPERLINK("https://doi.org/10.1098/rspa.2009.0348","DOI Link")</f>
        <v/>
      </c>
    </row>
    <row r="128">
      <c r="A128" s="1" t="n">
        <v>126</v>
      </c>
      <c r="B128" t="inlineStr">
        <is>
          <t>10.1016/j.ijfatigue.2009.07.015</t>
        </is>
      </c>
      <c r="C128" t="inlineStr">
        <is>
          <t>Rapid determination of fatigue failure based on temperature evolution: Fully reversed bending load</t>
        </is>
      </c>
      <c r="D128" t="inlineStr">
        <is>
          <t>International Journal of Fatigue</t>
        </is>
      </c>
      <c r="E128">
        <f>HYPERLINK("https://doi.org/10.1016/j.ijfatigue.2009.07.015","DOI Link")</f>
        <v/>
      </c>
    </row>
    <row r="129">
      <c r="A129" s="1" t="n">
        <v>127</v>
      </c>
      <c r="B129" t="inlineStr">
        <is>
          <t>10.1007/s12666-010-0023-z</t>
        </is>
      </c>
      <c r="C129" t="inlineStr">
        <is>
          <t>Effects of prior cold working on low cycle fatigue behavior of stainless steels, titanium alloy Timetal 834 and superalloy in 718: A review</t>
        </is>
      </c>
      <c r="D129" t="inlineStr">
        <is>
          <t>Transactions of the Indian Institute of Metals</t>
        </is>
      </c>
      <c r="E129">
        <f>HYPERLINK("https://doi.org/10.1007/s12666-010-0023-z","DOI Link")</f>
        <v/>
      </c>
    </row>
    <row r="130">
      <c r="A130" s="1" t="n">
        <v>128</v>
      </c>
      <c r="B130" t="inlineStr">
        <is>
          <t>10.1016/j.proeng.2010.03.172</t>
        </is>
      </c>
      <c r="C130" t="inlineStr">
        <is>
          <t>Thermal fatigue loading for a type 304-L stainless steel used for pressure water reactor: Investigations on the effect of a nearly perfect biaxial loading, and on the cumulative fatigue life</t>
        </is>
      </c>
      <c r="D130" t="inlineStr">
        <is>
          <t>Procedia Engineering</t>
        </is>
      </c>
      <c r="E130">
        <f>HYPERLINK("https://doi.org/10.1016/j.proeng.2010.03.172","DOI Link")</f>
        <v/>
      </c>
    </row>
    <row r="131">
      <c r="A131" s="1" t="n">
        <v>129</v>
      </c>
      <c r="B131" t="inlineStr">
        <is>
          <t>10.3901/JME.2009.11.312</t>
        </is>
      </c>
      <c r="C131" t="inlineStr">
        <is>
          <t>Multi-axial fatigue life prediction model in elliptic equation form</t>
        </is>
      </c>
      <c r="D131" t="inlineStr">
        <is>
          <t>Jixie Gongcheng Xuebao/Journal of Mechanical Engineering</t>
        </is>
      </c>
      <c r="E131">
        <f>HYPERLINK("https://doi.org/10.3901/JME.2009.11.312","DOI Link")</f>
        <v/>
      </c>
    </row>
    <row r="132">
      <c r="A132" s="1" t="n">
        <v>130</v>
      </c>
      <c r="B132" t="inlineStr">
        <is>
          <t>10.1115/PVP2008-61789</t>
        </is>
      </c>
      <c r="C132" t="inlineStr">
        <is>
          <t>Cyclic deformation and fatigue behaviors of stainless steel 304L including mean stress and pre-straining effects</t>
        </is>
      </c>
      <c r="D132" t="inlineStr">
        <is>
          <t>American Society of Mechanical Engineers, Pressure Vessels and Piping Division (Publication) PVP</t>
        </is>
      </c>
      <c r="E132">
        <f>HYPERLINK("https://doi.org/10.1115/PVP2008-61789","DOI Link")</f>
        <v/>
      </c>
    </row>
    <row r="133">
      <c r="A133" s="1" t="n">
        <v>131</v>
      </c>
      <c r="B133" t="inlineStr">
        <is>
          <t>10.2320/matertrans.MAW200806</t>
        </is>
      </c>
      <c r="C133" t="inlineStr">
        <is>
          <t>Fatigue behavior of cold-worked 304 stainless steels under in-situ irradiation at 300°C</t>
        </is>
      </c>
      <c r="D133" t="inlineStr">
        <is>
          <t>Materials Transactions</t>
        </is>
      </c>
      <c r="E133">
        <f>HYPERLINK("https://doi.org/10.2320/matertrans.MAW200806","DOI Link")</f>
        <v/>
      </c>
    </row>
    <row r="134">
      <c r="A134" s="1" t="n">
        <v>132</v>
      </c>
      <c r="B134" t="inlineStr">
        <is>
          <t>10.1016/j.ijfatigue.2008.02.002</t>
        </is>
      </c>
      <c r="C134" t="inlineStr">
        <is>
          <t>Time-dependent fatigue damage model under uniaxial and multiaxial loading at elevated temperature</t>
        </is>
      </c>
      <c r="D134" t="inlineStr">
        <is>
          <t>International Journal of Fatigue</t>
        </is>
      </c>
      <c r="E134">
        <f>HYPERLINK("https://doi.org/10.1016/j.ijfatigue.2008.02.002","DOI Link")</f>
        <v/>
      </c>
    </row>
    <row r="135">
      <c r="A135" s="1" t="n">
        <v>133</v>
      </c>
      <c r="B135" t="inlineStr">
        <is>
          <t>10.1115/PVP2007-26423</t>
        </is>
      </c>
      <c r="C135" t="inlineStr">
        <is>
          <t>Effects of water flow rate on fatigue life of structural steels under simulated BWR environment</t>
        </is>
      </c>
      <c r="D135" t="inlineStr">
        <is>
          <t>American Society of Mechanical Engineers, Pressure Vessels and Piping Division (Publication) PVP</t>
        </is>
      </c>
      <c r="E135">
        <f>HYPERLINK("https://doi.org/10.1115/PVP2007-26423","DOI Link")</f>
        <v/>
      </c>
    </row>
    <row r="136">
      <c r="A136" s="1" t="n">
        <v>134</v>
      </c>
      <c r="B136" t="inlineStr">
        <is>
          <t>10.1016/j.ijfatigue.2007.04.014</t>
        </is>
      </c>
      <c r="C136" t="inlineStr">
        <is>
          <t>Crack opening displacement approach to assess multiaxial low cycle fatigue</t>
        </is>
      </c>
      <c r="D136" t="inlineStr">
        <is>
          <t>International Journal of Fatigue</t>
        </is>
      </c>
      <c r="E136">
        <f>HYPERLINK("https://doi.org/10.1016/j.ijfatigue.2007.04.014","DOI Link")</f>
        <v/>
      </c>
    </row>
    <row r="137">
      <c r="A137" s="1" t="n">
        <v>135</v>
      </c>
      <c r="B137" t="inlineStr">
        <is>
          <t>10.1016/j.nucengdes.2006.09.008</t>
        </is>
      </c>
      <c r="C137" t="inlineStr">
        <is>
          <t>Study on environmental effect on fatigue and creep-fatigue strength of 316FR stainless steel in sodium at elevated temperature</t>
        </is>
      </c>
      <c r="D137" t="inlineStr">
        <is>
          <t>Nuclear Engineering and Design</t>
        </is>
      </c>
      <c r="E137">
        <f>HYPERLINK("https://doi.org/10.1016/j.nucengdes.2006.09.008","DOI Link")</f>
        <v/>
      </c>
    </row>
    <row r="138">
      <c r="A138" s="1" t="n">
        <v>136</v>
      </c>
      <c r="B138" t="inlineStr">
        <is>
          <t>10.1080/18811248.2008.9711897</t>
        </is>
      </c>
      <c r="C138" t="inlineStr">
        <is>
          <t>Corrosion phenomenon of stainless steel in boiling nitric acid solution using large-scale mock-up of reduced pressurized evaporator</t>
        </is>
      </c>
      <c r="D138" t="inlineStr">
        <is>
          <t>Journal of Nuclear Science and Technology</t>
        </is>
      </c>
      <c r="E138">
        <f>HYPERLINK("https://doi.org/10.1080/18811248.2008.9711897","DOI Link")</f>
        <v/>
      </c>
    </row>
    <row r="139">
      <c r="A139" s="1" t="n">
        <v>137</v>
      </c>
      <c r="B139" t="inlineStr">
        <is>
          <t>10.4028/www.scientific.net/kem.385-387.209</t>
        </is>
      </c>
      <c r="C139" t="inlineStr">
        <is>
          <t>Low-cycle fatigue life prediction by a new critical-plane method</t>
        </is>
      </c>
      <c r="D139" t="inlineStr">
        <is>
          <t>Key Engineering Materials</t>
        </is>
      </c>
      <c r="E139">
        <f>HYPERLINK("https://doi.org/10.4028/www.scientific.net/kem.385-387.209","DOI Link")</f>
        <v/>
      </c>
    </row>
    <row r="140">
      <c r="A140" s="1" t="n">
        <v>138</v>
      </c>
      <c r="B140" t="inlineStr">
        <is>
          <t>10.1016/j.msea.2007.02.004</t>
        </is>
      </c>
      <c r="C140" t="inlineStr">
        <is>
          <t>Comparison of the fatigue behavior and residual stress stability of laser-shock peened and deep rolled austenitic stainless steel AISI 304 in the temperature range 25-600 °C</t>
        </is>
      </c>
      <c r="D140" t="inlineStr">
        <is>
          <t>Materials Science and Engineering A</t>
        </is>
      </c>
      <c r="E140">
        <f>HYPERLINK("https://doi.org/10.1016/j.msea.2007.02.004","DOI Link")</f>
        <v/>
      </c>
    </row>
    <row r="141">
      <c r="A141" s="1" t="n">
        <v>139</v>
      </c>
      <c r="B141" t="inlineStr">
        <is>
          <t>10.1016/j.ijfatigue.2006.09.007</t>
        </is>
      </c>
      <c r="C141" t="inlineStr">
        <is>
          <t>Multiaxial creep-fatigue life using cruciform specimen</t>
        </is>
      </c>
      <c r="D141" t="inlineStr">
        <is>
          <t>International Journal of Fatigue</t>
        </is>
      </c>
      <c r="E141">
        <f>HYPERLINK("https://doi.org/10.1016/j.ijfatigue.2006.09.007","DOI Link")</f>
        <v/>
      </c>
    </row>
    <row r="142">
      <c r="A142" s="1" t="n">
        <v>140</v>
      </c>
      <c r="B142" t="inlineStr">
        <is>
          <t>10.1016/j.surfcoat.2006.10.045</t>
        </is>
      </c>
      <c r="C142" t="inlineStr">
        <is>
          <t>Influence of plasma nitriding on plain fatigue and fretting fatigue behaviour of AISI 304 austenitic stainless steel</t>
        </is>
      </c>
      <c r="D142" t="inlineStr">
        <is>
          <t>Surface and Coatings Technology</t>
        </is>
      </c>
      <c r="E142">
        <f>HYPERLINK("https://doi.org/10.1016/j.surfcoat.2006.10.045","DOI Link")</f>
        <v/>
      </c>
    </row>
    <row r="143">
      <c r="A143" s="1" t="n">
        <v>141</v>
      </c>
      <c r="B143" t="inlineStr">
        <is>
          <t>10.1179/174328407X158398</t>
        </is>
      </c>
      <c r="C143" t="inlineStr">
        <is>
          <t>Plain fatigue and fretting fatigue behaviour of AISI 304 austenitic stainless steel</t>
        </is>
      </c>
      <c r="D143" t="inlineStr">
        <is>
          <t>Materials Science and Technology</t>
        </is>
      </c>
      <c r="E143">
        <f>HYPERLINK("https://doi.org/10.1179/174328407X158398","DOI Link")</f>
        <v/>
      </c>
    </row>
    <row r="144">
      <c r="A144" s="1" t="n">
        <v>142</v>
      </c>
      <c r="B144" t="inlineStr">
        <is>
          <t>10.1115/PVP2006-ICPVT-11-93810</t>
        </is>
      </c>
      <c r="C144" t="inlineStr">
        <is>
          <t>Universal J-integral to assess multiaxial low cycle fatigue</t>
        </is>
      </c>
      <c r="D144" t="inlineStr">
        <is>
          <t>American Society of Mechanical Engineers, Pressure Vessels and Piping Division (Publication) PVP</t>
        </is>
      </c>
      <c r="E144">
        <f>HYPERLINK("https://doi.org/10.1115/PVP2006-ICPVT-11-93810","DOI Link")</f>
        <v/>
      </c>
    </row>
    <row r="145">
      <c r="A145" s="1" t="n">
        <v>143</v>
      </c>
      <c r="B145" t="inlineStr">
        <is>
          <t>10.1115/PVP2006-ICPVT-11-93807</t>
        </is>
      </c>
      <c r="C145" t="inlineStr">
        <is>
          <t>Creep-fatigue life assessment under multiaxial strain state</t>
        </is>
      </c>
      <c r="D145" t="inlineStr">
        <is>
          <t>American Society of Mechanical Engineers, Pressure Vessels and Piping Division (Publication) PVP</t>
        </is>
      </c>
      <c r="E145">
        <f>HYPERLINK("https://doi.org/10.1115/PVP2006-ICPVT-11-93807","DOI Link")</f>
        <v/>
      </c>
    </row>
    <row r="146">
      <c r="A146" s="1" t="n">
        <v>144</v>
      </c>
      <c r="B146" t="inlineStr">
        <is>
          <t>10.1016/j.triboint.2006.02.014</t>
        </is>
      </c>
      <c r="C146" t="inlineStr">
        <is>
          <t>Fretting fatigue in hydrogen gas</t>
        </is>
      </c>
      <c r="D146" t="inlineStr">
        <is>
          <t>Tribology International</t>
        </is>
      </c>
      <c r="E146">
        <f>HYPERLINK("https://doi.org/10.1016/j.triboint.2006.02.014","DOI Link")</f>
        <v/>
      </c>
    </row>
    <row r="147">
      <c r="A147" s="1" t="n">
        <v>145</v>
      </c>
      <c r="B147" t="inlineStr">
        <is>
          <t>10.1016/j.msea.2006.03.090</t>
        </is>
      </c>
      <c r="C147" t="inlineStr">
        <is>
          <t>Fatigue strength of small-scale type 304 stainless steel thin films</t>
        </is>
      </c>
      <c r="D147" t="inlineStr">
        <is>
          <t>Materials Science and Engineering A</t>
        </is>
      </c>
      <c r="E147">
        <f>HYPERLINK("https://doi.org/10.1016/j.msea.2006.03.090","DOI Link")</f>
        <v/>
      </c>
    </row>
    <row r="148">
      <c r="A148" s="1" t="n">
        <v>146</v>
      </c>
      <c r="B148" t="inlineStr">
        <is>
          <t>10.1016/j.ijfatigue.2005.05.003</t>
        </is>
      </c>
      <c r="C148" t="inlineStr">
        <is>
          <t>Fatigue life prediction of type 304 stainless steel under sequential biaxial loading</t>
        </is>
      </c>
      <c r="D148" t="inlineStr">
        <is>
          <t>International Journal of Fatigue</t>
        </is>
      </c>
      <c r="E148">
        <f>HYPERLINK("https://doi.org/10.1016/j.ijfatigue.2005.05.003","DOI Link")</f>
        <v/>
      </c>
    </row>
    <row r="149">
      <c r="A149" s="1" t="n">
        <v>147</v>
      </c>
      <c r="B149" t="inlineStr">
        <is>
          <t>10.1115/1.2137766</t>
        </is>
      </c>
      <c r="C149" t="inlineStr">
        <is>
          <t>Creep-fatigue life evaluation method for perforated plates at elevated temperature</t>
        </is>
      </c>
      <c r="D149" t="inlineStr">
        <is>
          <t>Journal of Pressure Vessel Technology, Transactions of the ASME</t>
        </is>
      </c>
      <c r="E149">
        <f>HYPERLINK("https://doi.org/10.1115/1.2137766","DOI Link")</f>
        <v/>
      </c>
    </row>
    <row r="150">
      <c r="A150" s="1" t="n">
        <v>148</v>
      </c>
      <c r="B150" t="inlineStr">
        <is>
          <t>10.4028/0-87849-413-8.255</t>
        </is>
      </c>
      <c r="C150" t="inlineStr">
        <is>
          <t>Fatigue damage and life prediction under sequential biaxial loading</t>
        </is>
      </c>
      <c r="D150" t="inlineStr">
        <is>
          <t>Key Engineering Materials</t>
        </is>
      </c>
      <c r="E150">
        <f>HYPERLINK("https://doi.org/10.4028/0-87849-413-8.255","DOI Link")</f>
        <v/>
      </c>
    </row>
    <row r="151">
      <c r="A151" s="1" t="n">
        <v>149</v>
      </c>
      <c r="B151" t="inlineStr">
        <is>
          <t>10.1080/02533839.2006.9671145</t>
        </is>
      </c>
      <c r="C151" t="inlineStr">
        <is>
          <t>An energy-based damage parameter for the life prediction of AISI 304 stainless steel subjected to mean strain</t>
        </is>
      </c>
      <c r="D151" t="inlineStr">
        <is>
          <t>Journal of the Chinese Institute of Engineers, Transactions of the Chinese Institute of Engineers,Series A/Chung-kuo Kung Ch'eng Hsuch K'an</t>
        </is>
      </c>
      <c r="E151">
        <f>HYPERLINK("https://doi.org/10.1080/02533839.2006.9671145","DOI Link")</f>
        <v/>
      </c>
    </row>
    <row r="152">
      <c r="A152" s="1" t="n">
        <v>150</v>
      </c>
      <c r="B152" t="inlineStr">
        <is>
          <t>10.1299/kikaia.72.114</t>
        </is>
      </c>
      <c r="C152" t="inlineStr">
        <is>
          <t>Study on rotating bending fatigue characteristic of several stainless steels at high temperature</t>
        </is>
      </c>
      <c r="D152" t="inlineStr">
        <is>
          <t>Nihon Kikai Gakkai Ronbunshu, A Hen/Transactions of the Japan Society of Mechanical Engineers, Part A</t>
        </is>
      </c>
      <c r="E152">
        <f>HYPERLINK("https://doi.org/10.1299/kikaia.72.114","DOI Link")</f>
        <v/>
      </c>
    </row>
    <row r="153">
      <c r="A153" s="1" t="n">
        <v>151</v>
      </c>
      <c r="B153" t="inlineStr">
        <is>
          <t>10.1115/PVP2005-71063</t>
        </is>
      </c>
      <c r="C153" t="inlineStr">
        <is>
          <t>Comparison of models predicting the fatigue behavior of austenitic stainless steels</t>
        </is>
      </c>
      <c r="D153" t="inlineStr">
        <is>
          <t>American Society of Mechanical Engineers, Pressure Vessels and Piping Division (Publication) PVP</t>
        </is>
      </c>
      <c r="E153">
        <f>HYPERLINK("https://doi.org/10.1115/PVP2005-71063","DOI Link")</f>
        <v/>
      </c>
    </row>
    <row r="154">
      <c r="A154" s="1" t="n">
        <v>152</v>
      </c>
      <c r="B154" t="inlineStr">
        <is>
          <t>10.2472/jsms.54.1231</t>
        </is>
      </c>
      <c r="C154" t="inlineStr">
        <is>
          <t>Effect of hydrogen gas environment on fretting fatigue</t>
        </is>
      </c>
      <c r="D154" t="inlineStr">
        <is>
          <t>Zairyo/Journal of the Society of Materials Science, Japan</t>
        </is>
      </c>
      <c r="E154">
        <f>HYPERLINK("https://doi.org/10.2472/jsms.54.1231","DOI Link")</f>
        <v/>
      </c>
    </row>
    <row r="155">
      <c r="A155" s="1" t="n">
        <v>153</v>
      </c>
      <c r="B155" t="inlineStr">
        <is>
          <t>10.1299/kikaia.71.1195</t>
        </is>
      </c>
      <c r="C155" t="inlineStr">
        <is>
          <t>Influence of CrN film surface characteristics on fatigue behavior of stainless steel coated with CrN film by AIP method</t>
        </is>
      </c>
      <c r="D155" t="inlineStr">
        <is>
          <t>Nihon Kikai Gakkai Ronbunshu, A Hen/Transactions of the Japan Society of Mechanical Engineers, Part A</t>
        </is>
      </c>
      <c r="E155">
        <f>HYPERLINK("https://doi.org/10.1299/kikaia.71.1195","DOI Link")</f>
        <v/>
      </c>
    </row>
    <row r="156">
      <c r="A156" s="1" t="n">
        <v>154</v>
      </c>
      <c r="B156" t="inlineStr">
        <is>
          <t>10.1299/kikaia.71.443</t>
        </is>
      </c>
      <c r="C156" t="inlineStr">
        <is>
          <t>Effects of hydrogen environment on fatigue characteristics in a type 304 austenitic stainless steel</t>
        </is>
      </c>
      <c r="D156" t="inlineStr">
        <is>
          <t>Nihon Kikai Gakkai Ronbunshu, A Hen/Transactions of the Japan Society of Mechanical Engineers, Part A</t>
        </is>
      </c>
      <c r="E156">
        <f>HYPERLINK("https://doi.org/10.1299/kikaia.71.443","DOI Link")</f>
        <v/>
      </c>
    </row>
    <row r="157">
      <c r="A157" s="1" t="n">
        <v>155</v>
      </c>
      <c r="B157" t="inlineStr">
        <is>
          <t>10.1080/02533839.2005.9670999</t>
        </is>
      </c>
      <c r="C157" t="inlineStr">
        <is>
          <t>Life prediction of stainless steels by cyclic and stable hysteresis curves</t>
        </is>
      </c>
      <c r="D157" t="inlineStr">
        <is>
          <t>Journal of the Chinese Institute of Engineers, Transactions of the Chinese Institute of Engineers,Series A/Chung-kuo Kung Ch'eng Hsuch K'an</t>
        </is>
      </c>
      <c r="E157">
        <f>HYPERLINK("https://doi.org/10.1080/02533839.2005.9670999","DOI Link")</f>
        <v/>
      </c>
    </row>
    <row r="158">
      <c r="A158" s="1" t="n">
        <v>156</v>
      </c>
      <c r="B158" t="inlineStr">
        <is>
          <t>10.1115/PVP2004-2680</t>
        </is>
      </c>
      <c r="C158" t="inlineStr">
        <is>
          <t>Effects of water flow rate on fatigue life of carbon and stainless steels in simulated lwr environment</t>
        </is>
      </c>
      <c r="D158" t="inlineStr">
        <is>
          <t>American Society of Mechanical Engineers, Pressure Vessels and Piping Division (Publication) PVP</t>
        </is>
      </c>
      <c r="E158">
        <f>HYPERLINK("https://doi.org/10.1115/PVP2004-2680","DOI Link")</f>
        <v/>
      </c>
    </row>
    <row r="159">
      <c r="A159" s="1" t="n">
        <v>157</v>
      </c>
      <c r="B159" t="inlineStr">
        <is>
          <t>10.1115/PVP2004-2670</t>
        </is>
      </c>
      <c r="C159" t="inlineStr">
        <is>
          <t>Life prediction for notched components in nonproportional low cycle fatigue: Experiment and FEM analysis</t>
        </is>
      </c>
      <c r="D159" t="inlineStr">
        <is>
          <t>American Society of Mechanical Engineers, Pressure Vessels and Piping Division (Publication) PVP</t>
        </is>
      </c>
      <c r="E159">
        <f>HYPERLINK("https://doi.org/10.1115/PVP2004-2670","DOI Link")</f>
        <v/>
      </c>
    </row>
    <row r="160">
      <c r="A160" s="1" t="n">
        <v>158</v>
      </c>
      <c r="B160" t="inlineStr">
        <is>
          <t>10.1115/PVP2004-2749</t>
        </is>
      </c>
      <c r="C160" t="inlineStr">
        <is>
          <t>Elastic-plastic finite element analysis of double-edge notched fatigue tests</t>
        </is>
      </c>
      <c r="D160" t="inlineStr">
        <is>
          <t>American Society of Mechanical Engineers, Pressure Vessels and Piping Division (Publication) PVP</t>
        </is>
      </c>
      <c r="E160">
        <f>HYPERLINK("https://doi.org/10.1115/PVP2004-2749","DOI Link")</f>
        <v/>
      </c>
    </row>
    <row r="161">
      <c r="A161" s="1" t="n">
        <v>159</v>
      </c>
      <c r="B161" t="inlineStr">
        <is>
          <t>10.1111/j.1460-2695.2004.00818.x</t>
        </is>
      </c>
      <c r="C161" t="inlineStr">
        <is>
          <t>A new model for describing a stable cyclic stress-strain relationship under non-proportional loading based on activation state of slip systems</t>
        </is>
      </c>
      <c r="D161" t="inlineStr">
        <is>
          <t>Fatigue and Fracture of Engineering Materials and Structures</t>
        </is>
      </c>
      <c r="E161">
        <f>HYPERLINK("https://doi.org/10.1111/j.1460-2695.2004.00818.x","DOI Link")</f>
        <v/>
      </c>
    </row>
    <row r="162">
      <c r="A162" s="1" t="n">
        <v>160</v>
      </c>
      <c r="B162" t="inlineStr">
        <is>
          <t>10.1115/1.1767859</t>
        </is>
      </c>
      <c r="C162" t="inlineStr">
        <is>
          <t>Fatigue crack propagation rates for notched 304 stainless steel specimens in elevated temperature water</t>
        </is>
      </c>
      <c r="D162" t="inlineStr">
        <is>
          <t>Journal of Pressure Vessel Technology, Transactions of the ASME</t>
        </is>
      </c>
      <c r="E162">
        <f>HYPERLINK("https://doi.org/10.1115/1.1767859","DOI Link")</f>
        <v/>
      </c>
    </row>
    <row r="163">
      <c r="A163" s="1" t="n">
        <v>161</v>
      </c>
      <c r="B163" t="inlineStr">
        <is>
          <t>10.1016/S0142-1123(03)00110-5</t>
        </is>
      </c>
      <c r="C163" t="inlineStr">
        <is>
          <t>Evaluation and comparison of several multiaxial fatigue criteria</t>
        </is>
      </c>
      <c r="D163" t="inlineStr">
        <is>
          <t>International Journal of Fatigue</t>
        </is>
      </c>
      <c r="E163">
        <f>HYPERLINK("https://doi.org/10.1016/S0142-1123(03)00110-5","DOI Link")</f>
        <v/>
      </c>
    </row>
    <row r="164">
      <c r="A164" s="1" t="n">
        <v>162</v>
      </c>
      <c r="B164" t="inlineStr">
        <is>
          <t>10.1115/PVP2003-1769</t>
        </is>
      </c>
      <c r="C164" t="inlineStr">
        <is>
          <t>Equi-Biaxial Tension-Compression Low Cycle Fatigue for Type 304 and Cr-Mo-V Cruciform Specimen</t>
        </is>
      </c>
      <c r="D164" t="inlineStr">
        <is>
          <t>American Society of Mechanical Engineers, Pressure Vessels and Piping Division (Publication) PVP</t>
        </is>
      </c>
      <c r="E164">
        <f>HYPERLINK("https://doi.org/10.1115/PVP2003-1769","DOI Link")</f>
        <v/>
      </c>
    </row>
    <row r="165">
      <c r="A165" s="1" t="n">
        <v>163</v>
      </c>
      <c r="B165" t="inlineStr">
        <is>
          <t>10.2472/jsms.52.639</t>
        </is>
      </c>
      <c r="C165" t="inlineStr">
        <is>
          <t>Effect of delamination damage on high temperature fatigue fracture strength of ceramics thermal-barrier-coated type 304 stainless steel</t>
        </is>
      </c>
      <c r="D165" t="inlineStr">
        <is>
          <t>Zairyo/Journal of the Society of Materials Science, Japan</t>
        </is>
      </c>
      <c r="E165">
        <f>HYPERLINK("https://doi.org/10.2472/jsms.52.639","DOI Link")</f>
        <v/>
      </c>
    </row>
    <row r="166">
      <c r="A166" s="1" t="n">
        <v>164</v>
      </c>
      <c r="B166" t="inlineStr">
        <is>
          <t>10.1016/S0308-0161(02)00096-0</t>
        </is>
      </c>
      <c r="C166" t="inlineStr">
        <is>
          <t>Retardation of fatigue crack propagation by indentation technique</t>
        </is>
      </c>
      <c r="D166" t="inlineStr">
        <is>
          <t>International Journal of Pressure Vessels and Piping</t>
        </is>
      </c>
      <c r="E166">
        <f>HYPERLINK("https://doi.org/10.1016/S0308-0161(02)00096-0","DOI Link")</f>
        <v/>
      </c>
    </row>
    <row r="167">
      <c r="A167" s="1" t="n">
        <v>165</v>
      </c>
      <c r="B167" t="inlineStr">
        <is>
          <t>10.1115/PVP2002-1232</t>
        </is>
      </c>
      <c r="C167" t="inlineStr">
        <is>
          <t>Fatigue crack propagation from notched specimens of 304 SS in an elevated temperature aqueous environment</t>
        </is>
      </c>
      <c r="D167" t="inlineStr">
        <is>
          <t>American Society of Mechanical Engineers, Pressure Vessels and Piping Division (Publication) PVP</t>
        </is>
      </c>
      <c r="E167">
        <f>HYPERLINK("https://doi.org/10.1115/PVP2002-1232","DOI Link")</f>
        <v/>
      </c>
    </row>
    <row r="168">
      <c r="A168" s="1" t="n">
        <v>166</v>
      </c>
      <c r="B168" t="inlineStr">
        <is>
          <t>10.1002/1521-396X(200206)191:2&lt;409::AID-PSSA409&gt;3.0.CO;2-H</t>
        </is>
      </c>
      <c r="C168" t="inlineStr">
        <is>
          <t>Positron annihilation study in the early stage of fatigue in type 304 stainless steel</t>
        </is>
      </c>
      <c r="D168" t="inlineStr">
        <is>
          <t>Physica Status Solidi (A) Applied Research</t>
        </is>
      </c>
      <c r="E168">
        <f>HYPERLINK("https://doi.org/10.1002/1521-396X(200206)191:2&lt;409::AID-PSSA409&gt;3.0.CO;2-H","DOI Link")</f>
        <v/>
      </c>
    </row>
    <row r="169">
      <c r="A169" s="1" t="n">
        <v>167</v>
      </c>
      <c r="B169" t="inlineStr">
        <is>
          <t>10.1016/S1350-6307(01)00023-1</t>
        </is>
      </c>
      <c r="C169" t="inlineStr">
        <is>
          <t>Fatigue resistance of flat specimens containing a central hole obtained by nibbling</t>
        </is>
      </c>
      <c r="D169" t="inlineStr">
        <is>
          <t>Engineering Failure Analysis</t>
        </is>
      </c>
      <c r="E169">
        <f>HYPERLINK("https://doi.org/10.1016/S1350-6307(01)00023-1","DOI Link")</f>
        <v/>
      </c>
    </row>
    <row r="170">
      <c r="A170" s="1" t="n">
        <v>168</v>
      </c>
      <c r="B170" t="inlineStr">
        <is>
          <t>10.1299/kikaia.68.1643</t>
        </is>
      </c>
      <c r="C170" t="inlineStr">
        <is>
          <t>Surface strain monitoring approach to delamination failure of thermal barrier coated type 304 stainless steel under thermal cycle condition</t>
        </is>
      </c>
      <c r="D170" t="inlineStr">
        <is>
          <t>Nippon Kikai Gakkai Ronbunshu, A Hen/Transactions of the Japan Society of Mechanical Engineers, Part A</t>
        </is>
      </c>
      <c r="E170">
        <f>HYPERLINK("https://doi.org/10.1299/kikaia.68.1643","DOI Link")</f>
        <v/>
      </c>
    </row>
    <row r="171">
      <c r="A171" s="1" t="n">
        <v>169</v>
      </c>
      <c r="B171" t="inlineStr">
        <is>
          <t>10.1299/kikaia.67.1148</t>
        </is>
      </c>
      <c r="C171" t="inlineStr">
        <is>
          <t>Observation of high temperature fatigue processes with surface strain monitoring in zirconia-sprayed type 304 stainless steel</t>
        </is>
      </c>
      <c r="D171" t="inlineStr">
        <is>
          <t>Nihon Kikai Gakkai Ronbunshu, A Hen/Transactions of the Japan Society of Mechanical Engineers, Part A</t>
        </is>
      </c>
      <c r="E171">
        <f>HYPERLINK("https://doi.org/10.1299/kikaia.67.1148","DOI Link")</f>
        <v/>
      </c>
    </row>
    <row r="172">
      <c r="A172" s="1" t="n">
        <v>170</v>
      </c>
      <c r="B172" t="inlineStr">
        <is>
          <t>10.1299/kikaic.66.654</t>
        </is>
      </c>
      <c r="C172" t="inlineStr">
        <is>
          <t>Finishing of Internal Surface of Stainless Steel Cylinders by a Roller Burnishing Tool (Study of Optimal Burnishing Condition)</t>
        </is>
      </c>
      <c r="D172" t="inlineStr">
        <is>
          <t>Nihon Kikai Gakkai Ronbunshu, C Hen/Transactions of the Japan Society of Mechanical Engineers, Part C</t>
        </is>
      </c>
      <c r="E172">
        <f>HYPERLINK("https://doi.org/10.1299/kikaic.66.654","DOI Link")</f>
        <v/>
      </c>
    </row>
    <row r="173">
      <c r="A173" s="1" t="n">
        <v>171</v>
      </c>
      <c r="B173" t="inlineStr">
        <is>
          <t>10.1299/kikaia.66.1331</t>
        </is>
      </c>
      <c r="C173" t="inlineStr">
        <is>
          <t>Effect of strain aging and overstress on fatigue property of sus 304</t>
        </is>
      </c>
      <c r="D173" t="inlineStr">
        <is>
          <t>Nihon Kikai Gakkai Ronbunshu, A Hen/Transactions of the Japan Society of Mechanical Engineers, Part A</t>
        </is>
      </c>
      <c r="E173">
        <f>HYPERLINK("https://doi.org/10.1299/kikaia.66.1331","DOI Link")</f>
        <v/>
      </c>
    </row>
    <row r="174">
      <c r="A174" s="1" t="n">
        <v>172</v>
      </c>
      <c r="B174" t="inlineStr">
        <is>
          <t>10.1520/stp14795s</t>
        </is>
      </c>
      <c r="C174" t="inlineStr">
        <is>
          <t>Biaxial fatigue of stainless steel 304 under irregular loading</t>
        </is>
      </c>
      <c r="D174" t="inlineStr">
        <is>
          <t>ASTM Special Technical Publication</t>
        </is>
      </c>
      <c r="E174">
        <f>HYPERLINK("https://doi.org/10.1520/stp14795s","DOI Link")</f>
        <v/>
      </c>
    </row>
    <row r="175">
      <c r="A175" s="1" t="n">
        <v>173</v>
      </c>
      <c r="B175" t="inlineStr">
        <is>
          <t>10.1016/S0022-3115(00)00209-9</t>
        </is>
      </c>
      <c r="C175" t="inlineStr">
        <is>
          <t>Effect of helium to dpa ratio on fatigue behavior of austenitic stainless steel irradiated to 2 dpa</t>
        </is>
      </c>
      <c r="D175" t="inlineStr">
        <is>
          <t>Journal of Nuclear Materials</t>
        </is>
      </c>
      <c r="E175">
        <f>HYPERLINK("https://doi.org/10.1016/S0022-3115(00)00209-9","DOI Link")</f>
        <v/>
      </c>
    </row>
    <row r="176">
      <c r="A176" s="1" t="n">
        <v>174</v>
      </c>
      <c r="B176" t="inlineStr">
        <is>
          <t>10.2472/jsms.49.988</t>
        </is>
      </c>
      <c r="C176" t="inlineStr">
        <is>
          <t>Effect of direction change in maximum principal strain axis on multiaxial low cycle fatigue life of Type 304 stainless steel at elevated temperature</t>
        </is>
      </c>
      <c r="D176" t="inlineStr">
        <is>
          <t>Zairyo/Journal of the Society of Materials Science, Japan</t>
        </is>
      </c>
      <c r="E176">
        <f>HYPERLINK("https://doi.org/10.2472/jsms.49.988","DOI Link")</f>
        <v/>
      </c>
    </row>
    <row r="177">
      <c r="A177" s="1" t="n">
        <v>175</v>
      </c>
      <c r="B177" t="inlineStr">
        <is>
          <t>10.1299/kikaia.65.340</t>
        </is>
      </c>
      <c r="C177" t="inlineStr">
        <is>
          <t>Effect of structure stability on fatigue properties of austenitic stainless steels</t>
        </is>
      </c>
      <c r="D177" t="inlineStr">
        <is>
          <t>Nihon Kikai Gakkai Ronbunshu, A Hen/Transactions of the Japan Society of Mechanical Engineers, Part A</t>
        </is>
      </c>
      <c r="E177">
        <f>HYPERLINK("https://doi.org/10.1299/kikaia.65.340","DOI Link")</f>
        <v/>
      </c>
    </row>
    <row r="178">
      <c r="A178" s="1" t="n">
        <v>176</v>
      </c>
      <c r="B178" t="inlineStr">
        <is>
          <t>10.1299/kikaia.65.2287</t>
        </is>
      </c>
      <c r="C178" t="inlineStr">
        <is>
          <t>High cycle thermal fatigue crack initiation behavior of austenitic type 304 stainless steel in pure water</t>
        </is>
      </c>
      <c r="D178" t="inlineStr">
        <is>
          <t>Nihon Kikai Gakkai Ronbunshu, A Hen/Transactions of the Japan Society of Mechanical Engineers, Part A</t>
        </is>
      </c>
      <c r="E178">
        <f>HYPERLINK("https://doi.org/10.1299/kikaia.65.2287","DOI Link")</f>
        <v/>
      </c>
    </row>
    <row r="179">
      <c r="A179" s="1" t="n">
        <v>177</v>
      </c>
      <c r="B179" t="inlineStr">
        <is>
          <t>10.1115/1.2812379</t>
        </is>
      </c>
      <c r="C179" t="inlineStr">
        <is>
          <t>Fatigue life parameter for type 304 stainless steel under biaxial-tensile loading at elevated temperature</t>
        </is>
      </c>
      <c r="D179" t="inlineStr">
        <is>
          <t>Journal of Engineering Materials and Technology, Transactions of the ASME</t>
        </is>
      </c>
      <c r="E179">
        <f>HYPERLINK("https://doi.org/10.1115/1.2812379","DOI Link")</f>
        <v/>
      </c>
    </row>
    <row r="180">
      <c r="A180" s="1" t="n">
        <v>178</v>
      </c>
      <c r="B180" t="inlineStr">
        <is>
          <t>10.1016/S0142-1123(98)00050-4</t>
        </is>
      </c>
      <c r="C180" t="inlineStr">
        <is>
          <t>Fatigue life estimation under multiaxial loadings</t>
        </is>
      </c>
      <c r="D180" t="inlineStr">
        <is>
          <t>International Journal of Fatigue</t>
        </is>
      </c>
      <c r="E180">
        <f>HYPERLINK("https://doi.org/10.1016/S0142-1123(98)00050-4","DOI Link")</f>
        <v/>
      </c>
    </row>
    <row r="181">
      <c r="A181" s="1" t="n">
        <v>179</v>
      </c>
      <c r="B181" t="inlineStr">
        <is>
          <t>10.1016/S0013-7944(99)00010-7</t>
        </is>
      </c>
      <c r="C181" t="inlineStr">
        <is>
          <t>Crack closure and crack growth behaviour in shot peened fatigued specimen</t>
        </is>
      </c>
      <c r="D181" t="inlineStr">
        <is>
          <t>Engineering Fracture Mechanics</t>
        </is>
      </c>
      <c r="E181">
        <f>HYPERLINK("https://doi.org/10.1016/S0013-7944(99)00010-7","DOI Link")</f>
        <v/>
      </c>
    </row>
    <row r="182">
      <c r="A182" s="1" t="n">
        <v>180</v>
      </c>
      <c r="B182" t="inlineStr">
        <is>
          <t>10.1115/1.2842228</t>
        </is>
      </c>
      <c r="C182" t="inlineStr">
        <is>
          <t>Effects of LWR coolant environments on fatigue lives of austenitic stainless steels</t>
        </is>
      </c>
      <c r="D182" t="inlineStr">
        <is>
          <t>Journal of Pressure Vessel Technology, Transactions of the ASME</t>
        </is>
      </c>
      <c r="E182">
        <f>HYPERLINK("https://doi.org/10.1115/1.2842228","DOI Link")</f>
        <v/>
      </c>
    </row>
    <row r="183">
      <c r="A183" s="1" t="n">
        <v>181</v>
      </c>
      <c r="B183" t="inlineStr">
        <is>
          <t>10.1046/j.1460-2695.1998.00086.x</t>
        </is>
      </c>
      <c r="C183" t="inlineStr">
        <is>
          <t>Representation of cyclic properties of austenitic steels with plasticity-induced martensitic transformation</t>
        </is>
      </c>
      <c r="D183" t="inlineStr">
        <is>
          <t>Fatigue and Fracture of Engineering Materials and Structures</t>
        </is>
      </c>
      <c r="E183">
        <f>HYPERLINK("https://doi.org/10.1046/j.1460-2695.1998.00086.x","DOI Link")</f>
        <v/>
      </c>
    </row>
    <row r="184">
      <c r="A184" s="1" t="n">
        <v>182</v>
      </c>
      <c r="B184" t="inlineStr">
        <is>
          <t>10.1046/j.1460-2695.1998.00072.x</t>
        </is>
      </c>
      <c r="C184" t="inlineStr">
        <is>
          <t>Continuous sem observations of creep-fatigue damage processes</t>
        </is>
      </c>
      <c r="D184" t="inlineStr">
        <is>
          <t>Fatigue and Fracture of Engineering Materials and Structures</t>
        </is>
      </c>
      <c r="E184">
        <f>HYPERLINK("https://doi.org/10.1046/j.1460-2695.1998.00072.x","DOI Link")</f>
        <v/>
      </c>
    </row>
    <row r="185">
      <c r="A185" s="1" t="n">
        <v>183</v>
      </c>
      <c r="B185" t="inlineStr">
        <is>
          <t>10.1016/S0026-0576(97)88983-0</t>
        </is>
      </c>
      <c r="C185" t="inlineStr">
        <is>
          <t>Brush plating: Recent property data</t>
        </is>
      </c>
      <c r="D185" t="inlineStr">
        <is>
          <t>Metal Finishing</t>
        </is>
      </c>
      <c r="E185">
        <f>HYPERLINK("https://doi.org/10.1016/S0026-0576(97)88983-0","DOI Link")</f>
        <v/>
      </c>
    </row>
    <row r="186">
      <c r="A186" s="1" t="n">
        <v>184</v>
      </c>
      <c r="B186" t="inlineStr">
        <is>
          <t>10.2355/isijinternational.37.1154</t>
        </is>
      </c>
      <c r="C186" t="inlineStr">
        <is>
          <t>Cyclic deformation and fatigue of selected ferritic and austenitic steels: Specific aspects</t>
        </is>
      </c>
      <c r="D186" t="inlineStr">
        <is>
          <t>ISIJ International</t>
        </is>
      </c>
      <c r="E186">
        <f>HYPERLINK("https://doi.org/10.2355/isijinternational.37.1154","DOI Link")</f>
        <v/>
      </c>
    </row>
    <row r="187">
      <c r="A187" s="1" t="n">
        <v>185</v>
      </c>
      <c r="B187" t="inlineStr">
        <is>
          <t>10.1299/jsmea.40.247</t>
        </is>
      </c>
      <c r="C187" t="inlineStr">
        <is>
          <t>Proposal of a strain concentration model of welded joints for creep-fatigue evaluation of welded structures</t>
        </is>
      </c>
      <c r="D187" t="inlineStr">
        <is>
          <t>JSME International Journal, Series A: Mechanics and Material Engineering</t>
        </is>
      </c>
      <c r="E187">
        <f>HYPERLINK("https://doi.org/10.1299/jsmea.40.247","DOI Link")</f>
        <v/>
      </c>
    </row>
    <row r="188">
      <c r="A188" s="1" t="n">
        <v>186</v>
      </c>
      <c r="B188" t="inlineStr">
        <is>
          <t>10.1115/1.2805989</t>
        </is>
      </c>
      <c r="C188" t="inlineStr">
        <is>
          <t>An investigation of cyclic transient behavior and implications on fatigue life estimates</t>
        </is>
      </c>
      <c r="D188" t="inlineStr">
        <is>
          <t>Journal of Engineering Materials and Technology, Transactions of the ASME</t>
        </is>
      </c>
      <c r="E188">
        <f>HYPERLINK("https://doi.org/10.1115/1.2805989","DOI Link")</f>
        <v/>
      </c>
    </row>
    <row r="189">
      <c r="A189" s="1" t="n">
        <v>187</v>
      </c>
      <c r="B189" t="inlineStr">
        <is>
          <t>10.1299/kikaia.63.506</t>
        </is>
      </c>
      <c r="C189" t="inlineStr">
        <is>
          <t>Proposal of a strain concentration model of welded joints for creep-fatigue evaluation of welded structures</t>
        </is>
      </c>
      <c r="D189" t="inlineStr">
        <is>
          <t>Nippon Kikai Gakkai Ronbunshu, A Hen/Transactions of the Japan Society of Mechanical Engineers, Part A</t>
        </is>
      </c>
      <c r="E189">
        <f>HYPERLINK("https://doi.org/10.1299/kikaia.63.506","DOI Link")</f>
        <v/>
      </c>
    </row>
    <row r="190">
      <c r="A190" s="1" t="n">
        <v>188</v>
      </c>
      <c r="B190" t="inlineStr">
        <is>
          <t>10.1016/0029-5493(95)01121-8</t>
        </is>
      </c>
      <c r="C190" t="inlineStr">
        <is>
          <t>Study on metallographic damage parameter in creep-damage-dominant condition under creep-fatigue loading</t>
        </is>
      </c>
      <c r="D190" t="inlineStr">
        <is>
          <t>Nuclear Engineering and Design</t>
        </is>
      </c>
      <c r="E190">
        <f>HYPERLINK("https://doi.org/10.1016/0029-5493(95)01121-8","DOI Link")</f>
        <v/>
      </c>
    </row>
    <row r="191">
      <c r="A191" s="1" t="n">
        <v>189</v>
      </c>
      <c r="B191" t="inlineStr">
        <is>
          <t>10.2355/isijinternational.36.461</t>
        </is>
      </c>
      <c r="C191" t="inlineStr">
        <is>
          <t>Dwell effects in isothermal and thermo-mechanical fatigue of advanced materials</t>
        </is>
      </c>
      <c r="D191" t="inlineStr">
        <is>
          <t>ISIJ International</t>
        </is>
      </c>
      <c r="E191">
        <f>HYPERLINK("https://doi.org/10.2355/isijinternational.36.461","DOI Link")</f>
        <v/>
      </c>
    </row>
    <row r="192">
      <c r="A192" s="1" t="n">
        <v>190</v>
      </c>
      <c r="B192" t="inlineStr">
        <is>
          <t>10.2472/jsms.45.740</t>
        </is>
      </c>
      <c r="C192" t="inlineStr">
        <is>
          <t>Effects of water jet peening on corrosion resistance and fatigue strength of type 304 stainless steel</t>
        </is>
      </c>
      <c r="D192" t="inlineStr">
        <is>
          <t>Zairyo/Journal of the Society of Materials Science, Japan</t>
        </is>
      </c>
      <c r="E192">
        <f>HYPERLINK("https://doi.org/10.2472/jsms.45.740","DOI Link")</f>
        <v/>
      </c>
    </row>
    <row r="193">
      <c r="A193" s="1" t="n">
        <v>191</v>
      </c>
      <c r="B193" t="inlineStr">
        <is>
          <t>10.1299/jsmea1993.39.3_382</t>
        </is>
      </c>
      <c r="C193" t="inlineStr">
        <is>
          <t>Continuous observation of cavity growth and coalescence by creep-fatigue tests in SEM</t>
        </is>
      </c>
      <c r="D193" t="inlineStr">
        <is>
          <t>JSME International Journal, Series A: Mechanics and Material Engineering</t>
        </is>
      </c>
      <c r="E193">
        <f>HYPERLINK("https://doi.org/10.1299/jsmea1993.39.3_382","DOI Link")</f>
        <v/>
      </c>
    </row>
    <row r="194">
      <c r="A194" s="1" t="n">
        <v>192</v>
      </c>
      <c r="B194" t="inlineStr">
        <is>
          <t>10.2472/jsms.45.552</t>
        </is>
      </c>
      <c r="C194" t="inlineStr">
        <is>
          <t>Cyclic constitutive relation in nonproportional plastic-creep loading</t>
        </is>
      </c>
      <c r="D194" t="inlineStr">
        <is>
          <t>Zairyo/Journal of the Society of Materials Science, Japan</t>
        </is>
      </c>
      <c r="E194">
        <f>HYPERLINK("https://doi.org/10.2472/jsms.45.552","DOI Link")</f>
        <v/>
      </c>
    </row>
    <row r="195">
      <c r="A195" s="1" t="n">
        <v>193</v>
      </c>
      <c r="B195" t="inlineStr">
        <is>
          <t>10.1007/BF02649863</t>
        </is>
      </c>
      <c r="C195" t="inlineStr">
        <is>
          <t>Prediction of fatigue crack formation in 304 stainless steel</t>
        </is>
      </c>
      <c r="D195" t="inlineStr">
        <is>
          <t>Metallurgical and Materials Transactions A: Physical Metallurgy and Materials Science</t>
        </is>
      </c>
      <c r="E195">
        <f>HYPERLINK("https://doi.org/10.1007/BF02649863","DOI Link")</f>
        <v/>
      </c>
    </row>
    <row r="196">
      <c r="A196" s="1" t="n">
        <v>194</v>
      </c>
      <c r="B196" t="inlineStr">
        <is>
          <t>10.1520/stp16450s</t>
        </is>
      </c>
      <c r="C196" t="inlineStr">
        <is>
          <t>Thermal fatigue behavior of a SUS304 pipe under longitudinal cyclic movement of axial temperature distribution</t>
        </is>
      </c>
      <c r="D196" t="inlineStr">
        <is>
          <t>ASTM Special Technical Publication</t>
        </is>
      </c>
      <c r="E196">
        <f>HYPERLINK("https://doi.org/10.1520/stp16450s","DOI Link")</f>
        <v/>
      </c>
    </row>
    <row r="197">
      <c r="A197" s="1" t="n">
        <v>195</v>
      </c>
      <c r="B197" t="inlineStr">
        <is>
          <t>10.1007/BF01153961</t>
        </is>
      </c>
      <c r="C197" t="inlineStr">
        <is>
          <t>Low-cycle fatigue behaviour of notched AISI 304 stainless steel specimens</t>
        </is>
      </c>
      <c r="D197" t="inlineStr">
        <is>
          <t>Journal of Materials Science</t>
        </is>
      </c>
      <c r="E197">
        <f>HYPERLINK("https://doi.org/10.1007/BF01153961","DOI Link")</f>
        <v/>
      </c>
    </row>
    <row r="198">
      <c r="A198" s="1" t="n">
        <v>196</v>
      </c>
      <c r="B198" t="inlineStr">
        <is>
          <t>10.1016/0013-7944(94)00224-6</t>
        </is>
      </c>
      <c r="C198" t="inlineStr">
        <is>
          <t>Characterization of cyclic plastic bending of austenitic AISI 304 stainless steel</t>
        </is>
      </c>
      <c r="D198" t="inlineStr">
        <is>
          <t>Engineering Fracture Mechanics</t>
        </is>
      </c>
      <c r="E198">
        <f>HYPERLINK("https://doi.org/10.1016/0013-7944(94)00224-6","DOI Link")</f>
        <v/>
      </c>
    </row>
    <row r="199">
      <c r="A199" s="1" t="n">
        <v>197</v>
      </c>
      <c r="B199" t="inlineStr">
        <is>
          <t>10.1115/1.2804541</t>
        </is>
      </c>
      <c r="C199" t="inlineStr">
        <is>
          <t>Nonproportional low cycle fatigue criterion for type 304 stainless steel</t>
        </is>
      </c>
      <c r="D199" t="inlineStr">
        <is>
          <t>Journal of Engineering Materials and Technology, Transactions of the ASME</t>
        </is>
      </c>
      <c r="E199">
        <f>HYPERLINK("https://doi.org/10.1115/1.2804541","DOI Link")</f>
        <v/>
      </c>
    </row>
    <row r="200">
      <c r="A200" s="1" t="n">
        <v>198</v>
      </c>
      <c r="B200" t="inlineStr">
        <is>
          <t>10.1111/j.1460-2695.1995.tb01193.x</t>
        </is>
      </c>
      <c r="C200" t="inlineStr">
        <is>
          <t>A SIMULATION OF THE BEHAVIOUR OF MULTI‐SURFACE FATIGUE CRACKS IN TYPE 304 STAINLESS STEEL PLATE</t>
        </is>
      </c>
      <c r="D200" t="inlineStr">
        <is>
          <t>Fatigue &amp;amp; Fracture of Engineering Materials &amp;amp; Structures</t>
        </is>
      </c>
      <c r="E200">
        <f>HYPERLINK("https://doi.org/10.1111/j.1460-2695.1995.tb01193.x","DOI Link")</f>
        <v/>
      </c>
    </row>
    <row r="201">
      <c r="A201" s="1" t="n">
        <v>199</v>
      </c>
      <c r="B201" t="inlineStr">
        <is>
          <t>10.1016/0029-5493(95)90015-2</t>
        </is>
      </c>
      <c r="C201" t="inlineStr">
        <is>
          <t>Study on creep-fatigue failure prediction methods for type 304 stainless steel</t>
        </is>
      </c>
      <c r="D201" t="inlineStr">
        <is>
          <t>Nuclear Engineering and Design</t>
        </is>
      </c>
      <c r="E201">
        <f>HYPERLINK("https://doi.org/10.1016/0029-5493(95)90015-2","DOI Link")</f>
        <v/>
      </c>
    </row>
    <row r="202">
      <c r="A202" s="1" t="n">
        <v>200</v>
      </c>
      <c r="B202" t="inlineStr">
        <is>
          <t>10.2472/jsms.44.78</t>
        </is>
      </c>
      <c r="C202" t="inlineStr">
        <is>
          <t>Creep-Fatigue Intergranular Fracture of Inner Cracking Type in Type 304 Stainless Steel. Difference from Surface Cracking Type</t>
        </is>
      </c>
      <c r="D202" t="inlineStr">
        <is>
          <t>Journal of the Society of Materials Science, Japan</t>
        </is>
      </c>
      <c r="E202">
        <f>HYPERLINK("https://doi.org/10.2472/jsms.44.78","DOI Link")</f>
        <v/>
      </c>
    </row>
    <row r="203">
      <c r="A203" s="1" t="n">
        <v>201</v>
      </c>
      <c r="B203" t="inlineStr">
        <is>
          <t>10.1016/0029-5493(95)90016-0</t>
        </is>
      </c>
      <c r="C203" t="inlineStr">
        <is>
          <t>Application of a two-surface plasticity model for thermal ratcheting and failure life estimation in structural model tests</t>
        </is>
      </c>
      <c r="D203" t="inlineStr">
        <is>
          <t>Nuclear Engineering and Design</t>
        </is>
      </c>
      <c r="E203">
        <f>HYPERLINK("https://doi.org/10.1016/0029-5493(95)90016-0","DOI Link")</f>
        <v/>
      </c>
    </row>
    <row r="204">
      <c r="A204" s="1" t="n">
        <v>202</v>
      </c>
      <c r="B204" t="inlineStr">
        <is>
          <t>10.1016/0029-5493(95)90013-6</t>
        </is>
      </c>
      <c r="C204" t="inlineStr">
        <is>
          <t>The effect of creep cavitation on the fatigue life under creep-fatigue interaction</t>
        </is>
      </c>
      <c r="D204" t="inlineStr">
        <is>
          <t>Nuclear Engineering and Design</t>
        </is>
      </c>
      <c r="E204">
        <f>HYPERLINK("https://doi.org/10.1016/0029-5493(95)90013-6","DOI Link")</f>
        <v/>
      </c>
    </row>
    <row r="205">
      <c r="A205" s="1" t="n">
        <v>203</v>
      </c>
      <c r="B205" t="inlineStr">
        <is>
          <t>10.1016/0142-1123(94)90004-3</t>
        </is>
      </c>
      <c r="C205" t="inlineStr">
        <is>
          <t>On specimen geometry effects in strain-controlled low-cycle fatigue</t>
        </is>
      </c>
      <c r="D205" t="inlineStr">
        <is>
          <t>International Journal of Fatigue</t>
        </is>
      </c>
      <c r="E205">
        <f>HYPERLINK("https://doi.org/10.1016/0142-1123(94)90004-3","DOI Link")</f>
        <v/>
      </c>
    </row>
    <row r="206">
      <c r="A206" s="1" t="n">
        <v>204</v>
      </c>
      <c r="B206" t="inlineStr">
        <is>
          <t>10.1016/0029-5493(94)90023-X</t>
        </is>
      </c>
      <c r="C206" t="inlineStr">
        <is>
          <t>Formulation of air environmental effect on creep-fatigue interaction</t>
        </is>
      </c>
      <c r="D206" t="inlineStr">
        <is>
          <t>Nuclear Engineering and Design</t>
        </is>
      </c>
      <c r="E206">
        <f>HYPERLINK("https://doi.org/10.1016/0029-5493(94)90023-X","DOI Link")</f>
        <v/>
      </c>
    </row>
    <row r="207">
      <c r="A207" s="1" t="n">
        <v>205</v>
      </c>
      <c r="B207" t="inlineStr">
        <is>
          <t>10.1115/1.2904316</t>
        </is>
      </c>
      <c r="C207" t="inlineStr">
        <is>
          <t>Parameter analysis for time-dependent low-cycle fatigue life</t>
        </is>
      </c>
      <c r="D207" t="inlineStr">
        <is>
          <t>Journal of Engineering Materials and Technology, Transactions of the ASME</t>
        </is>
      </c>
      <c r="E207">
        <f>HYPERLINK("https://doi.org/10.1115/1.2904316","DOI Link")</f>
        <v/>
      </c>
    </row>
    <row r="208">
      <c r="A208" s="1" t="n">
        <v>206</v>
      </c>
      <c r="B208" t="inlineStr">
        <is>
          <t>10.1115/1.2904273</t>
        </is>
      </c>
      <c r="C208" t="inlineStr">
        <is>
          <t>Influence of weld discontinuities on strain controlled fatigue behavior of 308 stainless steel weld metal</t>
        </is>
      </c>
      <c r="D208" t="inlineStr">
        <is>
          <t>Journal of Engineering Materials and Technology, Transactions of the ASME</t>
        </is>
      </c>
      <c r="E208">
        <f>HYPERLINK("https://doi.org/10.1115/1.2904273","DOI Link")</f>
        <v/>
      </c>
    </row>
    <row r="209">
      <c r="A209" s="1" t="n">
        <v>207</v>
      </c>
      <c r="B209" t="inlineStr">
        <is>
          <t>10.1007/BF00351408</t>
        </is>
      </c>
      <c r="C209" t="inlineStr">
        <is>
          <t>Initiation of recrystallized grain structure under high-temperature low-cycle fatigue in 304 stainless steel</t>
        </is>
      </c>
      <c r="D209" t="inlineStr">
        <is>
          <t>Journal of Materials Science</t>
        </is>
      </c>
      <c r="E209">
        <f>HYPERLINK("https://doi.org/10.1007/BF00351408","DOI Link")</f>
        <v/>
      </c>
    </row>
    <row r="210">
      <c r="A210" s="1" t="n">
        <v>208</v>
      </c>
      <c r="B210" t="inlineStr">
        <is>
          <t>10.1007/BF02656512</t>
        </is>
      </c>
      <c r="C210" t="inlineStr">
        <is>
          <t>An assessment of cold work effects on strain-controlled low-cycle fatigue behavior of type 304 stainless steel</t>
        </is>
      </c>
      <c r="D210" t="inlineStr">
        <is>
          <t>Metallurgical Transactions A</t>
        </is>
      </c>
      <c r="E210">
        <f>HYPERLINK("https://doi.org/10.1007/BF02656512","DOI Link")</f>
        <v/>
      </c>
    </row>
    <row r="211">
      <c r="A211" s="1" t="n">
        <v>209</v>
      </c>
      <c r="B211" t="inlineStr">
        <is>
          <t>10.2472/jsms.42.72</t>
        </is>
      </c>
      <c r="C211" t="inlineStr">
        <is>
          <t>Evaluation of Multiaxial Low-Cycle Fatigue Failure Based on New Criterion and its Application to High Temperature Structural Design</t>
        </is>
      </c>
      <c r="D211" t="inlineStr">
        <is>
          <t>Journal of the Society of Materials Science, Japan</t>
        </is>
      </c>
      <c r="E211">
        <f>HYPERLINK("https://doi.org/10.2472/jsms.42.72","DOI Link")</f>
        <v/>
      </c>
    </row>
    <row r="212">
      <c r="A212" s="1" t="n">
        <v>210</v>
      </c>
      <c r="B212" t="inlineStr">
        <is>
          <t>10.1177/105678959300200102</t>
        </is>
      </c>
      <c r="C212" t="inlineStr">
        <is>
          <t>Effect of Thermal Aging on High Temperature Low Cycle Fatigue Behavior in AISI 304 Stainless Steel</t>
        </is>
      </c>
      <c r="D212" t="inlineStr">
        <is>
          <t>International Journal of Damage Mechanics</t>
        </is>
      </c>
      <c r="E212">
        <f>HYPERLINK("https://doi.org/10.1177/105678959300200102","DOI Link")</f>
        <v/>
      </c>
    </row>
    <row r="213">
      <c r="A213" s="1" t="n">
        <v>211</v>
      </c>
      <c r="B213" t="inlineStr">
        <is>
          <t>10.1016/0142-1123(93)90180-X</t>
        </is>
      </c>
      <c r="C213" t="inlineStr">
        <is>
          <t>Creep-fatigue interaction behaviour of type 308 stainless steel weld metal and type 304 stainless steel base metal</t>
        </is>
      </c>
      <c r="D213" t="inlineStr">
        <is>
          <t>International Journal of Fatigue</t>
        </is>
      </c>
      <c r="E213">
        <f>HYPERLINK("https://doi.org/10.1016/0142-1123(93)90180-X","DOI Link")</f>
        <v/>
      </c>
    </row>
    <row r="214">
      <c r="A214" s="1" t="n">
        <v>212</v>
      </c>
      <c r="B214" t="inlineStr">
        <is>
          <t>10.1111/j.1460-2695.1993.tb00739.x</t>
        </is>
      </c>
      <c r="C214" t="inlineStr">
        <is>
          <t>A PATH‐INDEPENDENT PARAMETER FOR FATIGUE UNDER PROPORTIONAL AND NON‐PROPORTIONAL LOADING</t>
        </is>
      </c>
      <c r="D214" t="inlineStr">
        <is>
          <t>Fatigue &amp;amp; Fracture of Engineering Materials &amp;amp; Structures</t>
        </is>
      </c>
      <c r="E214">
        <f>HYPERLINK("https://doi.org/10.1111/j.1460-2695.1993.tb00739.x","DOI Link")</f>
        <v/>
      </c>
    </row>
    <row r="215">
      <c r="A215" s="1" t="n">
        <v>213</v>
      </c>
      <c r="B215" t="inlineStr">
        <is>
          <t>10.2472/jsms.41.1767</t>
        </is>
      </c>
      <c r="C215" t="inlineStr">
        <is>
          <t>Proposal of Life Prediction Method Based on Long-Term Creep-Fatigue Test Results of 304 Stainless Steel</t>
        </is>
      </c>
      <c r="D215" t="inlineStr">
        <is>
          <t>Journal of the Society of Materials Science, Japan</t>
        </is>
      </c>
      <c r="E215">
        <f>HYPERLINK("https://doi.org/10.2472/jsms.41.1767","DOI Link")</f>
        <v/>
      </c>
    </row>
    <row r="216">
      <c r="A216" s="1" t="n">
        <v>214</v>
      </c>
      <c r="B216" t="inlineStr">
        <is>
          <t>10.2472/jsms.41.1773</t>
        </is>
      </c>
      <c r="C216" t="inlineStr">
        <is>
          <t>Evaluation of Long Term Creep-Fatigue Life for Type 304 Stainless Steel</t>
        </is>
      </c>
      <c r="D216" t="inlineStr">
        <is>
          <t>Journal of the Society of Materials Science, Japan</t>
        </is>
      </c>
      <c r="E216">
        <f>HYPERLINK("https://doi.org/10.2472/jsms.41.1773","DOI Link")</f>
        <v/>
      </c>
    </row>
    <row r="217">
      <c r="A217" s="1" t="n">
        <v>215</v>
      </c>
      <c r="B217" t="inlineStr">
        <is>
          <t>10.2472/jsms.41.68</t>
        </is>
      </c>
      <c r="C217" t="inlineStr">
        <is>
          <t>Crack Initiation Life of 304 Stainless Steel Notched Specimen at Elevated Temperature</t>
        </is>
      </c>
      <c r="D217" t="inlineStr">
        <is>
          <t>Journal of the Society of Materials Science, Japan</t>
        </is>
      </c>
      <c r="E217">
        <f>HYPERLINK("https://doi.org/10.2472/jsms.41.68","DOI Link")</f>
        <v/>
      </c>
    </row>
    <row r="218">
      <c r="A218" s="1" t="n">
        <v>216</v>
      </c>
      <c r="B218" t="inlineStr">
        <is>
          <t>10.1111/j.1460-2695.1992.tb01305.x</t>
        </is>
      </c>
      <c r="C218" t="inlineStr">
        <is>
          <t>A SIMULATION OF THE FATIGUE CRACK PROCESS IN TYPE 304 STAINLESS STEEL AT 538°C</t>
        </is>
      </c>
      <c r="D218" t="inlineStr">
        <is>
          <t>Fatigue &amp;amp; Fracture of Engineering Materials &amp;amp; Structures</t>
        </is>
      </c>
      <c r="E218">
        <f>HYPERLINK("https://doi.org/10.1111/j.1460-2695.1992.tb01305.x","DOI Link")</f>
        <v/>
      </c>
    </row>
    <row r="219">
      <c r="A219" s="1" t="n">
        <v>217</v>
      </c>
      <c r="B219" t="inlineStr">
        <is>
          <t>10.1016/0308-0161(92)90081-P</t>
        </is>
      </c>
      <c r="C219" t="inlineStr">
        <is>
          <t>Relaxation behavior of 304 stainless steel under tension-torsion biaxial loading</t>
        </is>
      </c>
      <c r="D219" t="inlineStr">
        <is>
          <t>International Journal of Pressure Vessels and Piping</t>
        </is>
      </c>
      <c r="E219">
        <f>HYPERLINK("https://doi.org/10.1016/0308-0161(92)90081-P","DOI Link")</f>
        <v/>
      </c>
    </row>
    <row r="220">
      <c r="A220" s="1" t="n">
        <v>218</v>
      </c>
      <c r="B220" t="inlineStr">
        <is>
          <t>10.1115/1.2904118</t>
        </is>
      </c>
      <c r="C220" t="inlineStr">
        <is>
          <t>An application of incremental plasticity theory to fatigue life prediction of steels</t>
        </is>
      </c>
      <c r="D220" t="inlineStr">
        <is>
          <t>Journal of Engineering Materials and Technology, Transactions of the ASME</t>
        </is>
      </c>
      <c r="E220">
        <f>HYPERLINK("https://doi.org/10.1115/1.2904118","DOI Link")</f>
        <v/>
      </c>
    </row>
    <row r="221">
      <c r="A221" s="1" t="n">
        <v>219</v>
      </c>
      <c r="B221" t="inlineStr">
        <is>
          <t>10.1080/09603409.1991.11689635</t>
        </is>
      </c>
      <c r="C221" t="inlineStr">
        <is>
          <t>Effects of grain size on wedge-type crack initiation in low-cycle fatigue at high temperature</t>
        </is>
      </c>
      <c r="D221" t="inlineStr">
        <is>
          <t>Materials at High Temperatures</t>
        </is>
      </c>
      <c r="E221">
        <f>HYPERLINK("https://doi.org/10.1080/09603409.1991.11689635","DOI Link")</f>
        <v/>
      </c>
    </row>
    <row r="222">
      <c r="A222" s="1" t="n">
        <v>220</v>
      </c>
      <c r="B222" t="inlineStr">
        <is>
          <t>10.1080/09603409.1991.11689636</t>
        </is>
      </c>
      <c r="C222" t="inlineStr">
        <is>
          <t>Life predictions by three creep-fatigue interaction models: Influence of multiaxiality and time-variable loadings</t>
        </is>
      </c>
      <c r="D222" t="inlineStr">
        <is>
          <t>Materials at High Temperatures</t>
        </is>
      </c>
      <c r="E222">
        <f>HYPERLINK("https://doi.org/10.1080/09603409.1991.11689636","DOI Link")</f>
        <v/>
      </c>
    </row>
    <row r="223">
      <c r="A223" s="1" t="n">
        <v>221</v>
      </c>
      <c r="B223" t="inlineStr">
        <is>
          <t>10.1016/0921-5093(90)90082-E</t>
        </is>
      </c>
      <c r="C223" t="inlineStr">
        <is>
          <t>Strain-controlled low cycle fatigue behaviour of type 304 stainless steel base material, type 308 stainless stell weld metal and 304-308 stainless steel weldments</t>
        </is>
      </c>
      <c r="D223" t="inlineStr">
        <is>
          <t>Materials Science and Engineering A</t>
        </is>
      </c>
      <c r="E223">
        <f>HYPERLINK("https://doi.org/10.1016/0921-5093(90)90082-E","DOI Link")</f>
        <v/>
      </c>
    </row>
    <row r="224">
      <c r="A224" s="1" t="n">
        <v>222</v>
      </c>
      <c r="B224" t="inlineStr">
        <is>
          <t>10.2472/jsms.39.1699</t>
        </is>
      </c>
      <c r="C224" t="inlineStr">
        <is>
          <t>Multiaxial creep-fatigue of round notched specimens</t>
        </is>
      </c>
      <c r="D224" t="inlineStr">
        <is>
          <t>Journal of the Society of Materials Science, Japan</t>
        </is>
      </c>
      <c r="E224">
        <f>HYPERLINK("https://doi.org/10.2472/jsms.39.1699","DOI Link")</f>
        <v/>
      </c>
    </row>
    <row r="225">
      <c r="A225" s="1" t="n">
        <v>223</v>
      </c>
      <c r="B225" t="inlineStr">
        <is>
          <t>10.1016/0167-577X(90)90022-E</t>
        </is>
      </c>
      <c r="C225" t="inlineStr">
        <is>
          <t>Effect of crack initiation mode on low cycle fatigue life of type 304 stainless steel with surface roughness</t>
        </is>
      </c>
      <c r="D225" t="inlineStr">
        <is>
          <t>Materials Letters</t>
        </is>
      </c>
      <c r="E225">
        <f>HYPERLINK("https://doi.org/10.1016/0167-577X(90)90022-E","DOI Link")</f>
        <v/>
      </c>
    </row>
    <row r="226">
      <c r="A226" s="1" t="n">
        <v>224</v>
      </c>
      <c r="B226" t="inlineStr">
        <is>
          <t>10.2472/jsms.39.982</t>
        </is>
      </c>
      <c r="C226" t="inlineStr">
        <is>
          <t>Study on Deformation Behavior and Life Evaluation Method for SUS304 Notched Plate under Bending Creep Fatigue Loading</t>
        </is>
      </c>
      <c r="D226" t="inlineStr">
        <is>
          <t>Journal of the Society of Materials Science, Japan</t>
        </is>
      </c>
      <c r="E226">
        <f>HYPERLINK("https://doi.org/10.2472/jsms.39.982","DOI Link")</f>
        <v/>
      </c>
    </row>
    <row r="227">
      <c r="A227" s="1" t="n">
        <v>225</v>
      </c>
      <c r="B227" t="inlineStr">
        <is>
          <t>10.2472/jsms.39.976</t>
        </is>
      </c>
      <c r="C227" t="inlineStr">
        <is>
          <t>The Effect of Strain Waveform on the Low Cycle Fatigue Strength of Type 304 Stainless Steel at Elevated Temperatures</t>
        </is>
      </c>
      <c r="D227" t="inlineStr">
        <is>
          <t>Journal of the Society of Materials Science, Japan</t>
        </is>
      </c>
      <c r="E227">
        <f>HYPERLINK("https://doi.org/10.2472/jsms.39.976","DOI Link")</f>
        <v/>
      </c>
    </row>
    <row r="228">
      <c r="A228" s="1" t="n">
        <v>226</v>
      </c>
      <c r="B228" t="inlineStr">
        <is>
          <t>10.2355/tetsutohagane1955.76.5_775</t>
        </is>
      </c>
      <c r="C228" t="inlineStr">
        <is>
          <t>Creep-fatigue life prediction method using Diercks equation for Cr-Mo steel</t>
        </is>
      </c>
      <c r="D228" t="inlineStr">
        <is>
          <t>Tetsu-To-Hagane/Journal of the Iron and Steel Institute of Japan</t>
        </is>
      </c>
      <c r="E228">
        <f>HYPERLINK("https://doi.org/10.2355/tetsutohagane1955.76.5_775","DOI Link")</f>
        <v/>
      </c>
    </row>
    <row r="229">
      <c r="A229" s="1" t="n">
        <v>227</v>
      </c>
      <c r="B229" t="inlineStr">
        <is>
          <t>10.2472/jsms.39.562</t>
        </is>
      </c>
      <c r="C229" t="inlineStr">
        <is>
          <t>A study on life evaluation method of 304 stainless steel under biaxial creep-fatigue condition</t>
        </is>
      </c>
      <c r="D229" t="inlineStr">
        <is>
          <t>Journal of the Society of Materials Science, Japan</t>
        </is>
      </c>
      <c r="E229">
        <f>HYPERLINK("https://doi.org/10.2472/jsms.39.562","DOI Link")</f>
        <v/>
      </c>
    </row>
    <row r="230">
      <c r="A230" s="1" t="n">
        <v>228</v>
      </c>
      <c r="B230" t="inlineStr">
        <is>
          <t>10.1299/kikaia.56.532</t>
        </is>
      </c>
      <c r="C230" t="inlineStr">
        <is>
          <t>Fatigue and Creep-Fatigue Strength of 304 Steel under Biaxial Strain Conditions</t>
        </is>
      </c>
      <c r="D230" t="inlineStr">
        <is>
          <t>Transactions of the Japan Society of Mechanical Engineers Series A</t>
        </is>
      </c>
      <c r="E230">
        <f>HYPERLINK("https://doi.org/10.1299/kikaia.56.532","DOI Link")</f>
        <v/>
      </c>
    </row>
    <row r="231">
      <c r="A231" s="1" t="n">
        <v>229</v>
      </c>
      <c r="B231" t="inlineStr">
        <is>
          <t>10.1299/kikaia.56.575</t>
        </is>
      </c>
      <c r="C231" t="inlineStr">
        <is>
          <t>Effect of Compression-Going Strain Rate on Initiation and Growth of Small Cracks under Creep-Fatigue Condition</t>
        </is>
      </c>
      <c r="D231" t="inlineStr">
        <is>
          <t>Transactions of the Japan Society of Mechanical Engineers Series A</t>
        </is>
      </c>
      <c r="E231">
        <f>HYPERLINK("https://doi.org/10.1299/kikaia.56.575","DOI Link")</f>
        <v/>
      </c>
    </row>
    <row r="232">
      <c r="A232" s="1" t="n">
        <v>230</v>
      </c>
      <c r="B232" t="inlineStr">
        <is>
          <t>10.1299/kikaia.56.3</t>
        </is>
      </c>
      <c r="C232" t="inlineStr">
        <is>
          <t>Initiation and Growth of Crack In Pipings and Structures of Sus304 Steel Subjected To Cyclic Transient Thermal Strain</t>
        </is>
      </c>
      <c r="D232" t="inlineStr">
        <is>
          <t>Nihon Kikai Gakkai Ronbunshu, A Hen/Transactions of the Japan Society of Mechanical Engineers, Part A</t>
        </is>
      </c>
      <c r="E232">
        <f>HYPERLINK("https://doi.org/10.1299/kikaia.56.3","DOI Link")</f>
        <v/>
      </c>
    </row>
    <row r="233">
      <c r="A233" s="1" t="n">
        <v>231</v>
      </c>
      <c r="B233" t="inlineStr">
        <is>
          <t>10.2472/jsms.38.1067</t>
        </is>
      </c>
      <c r="C233" t="inlineStr">
        <is>
          <t>Difference Between Monotonic Tension and Creep-Fatigue in the Behavior of Small Crack Initiation and Early Growth of 304 Stainless Steel at Elevated Temperature</t>
        </is>
      </c>
      <c r="D233" t="inlineStr">
        <is>
          <t>Journal of the Society of Materials Science, Japan</t>
        </is>
      </c>
      <c r="E233">
        <f>HYPERLINK("https://doi.org/10.2472/jsms.38.1067","DOI Link")</f>
        <v/>
      </c>
    </row>
    <row r="234">
      <c r="A234" s="1" t="n">
        <v>232</v>
      </c>
      <c r="B234" t="inlineStr">
        <is>
          <t>10.2472/jsms.38.410</t>
        </is>
      </c>
      <c r="C234" t="inlineStr">
        <is>
          <t>Study on mechanism of fatigue crack propagation by variable loading Δk decreasing test method</t>
        </is>
      </c>
      <c r="D234" t="inlineStr">
        <is>
          <t>Journal of the Society of Materials Science, Japan</t>
        </is>
      </c>
      <c r="E234">
        <f>HYPERLINK("https://doi.org/10.2472/jsms.38.410","DOI Link")</f>
        <v/>
      </c>
    </row>
    <row r="235">
      <c r="A235" s="1" t="n">
        <v>233</v>
      </c>
      <c r="B235" t="inlineStr">
        <is>
          <t>10.1299/kikaia.55.1748</t>
        </is>
      </c>
      <c r="C235" t="inlineStr">
        <is>
          <t>Application of Microcrack Growth Law-Aided Low-cycle Fatigue Life Evaluation of Cyclic Softening and Hardening Type of Materials</t>
        </is>
      </c>
      <c r="D235" t="inlineStr">
        <is>
          <t>Transactions of the Japan Society of Mechanical Engineers Series A</t>
        </is>
      </c>
      <c r="E235">
        <f>HYPERLINK("https://doi.org/10.1299/kikaia.55.1748","DOI Link")</f>
        <v/>
      </c>
    </row>
    <row r="236">
      <c r="A236" s="1" t="n">
        <v>234</v>
      </c>
      <c r="B236" t="inlineStr">
        <is>
          <t>10.1115/1.3226468</t>
        </is>
      </c>
      <c r="C236" t="inlineStr">
        <is>
          <t>Notch effect in biaxial low cycle fatigue at elevated temperatures</t>
        </is>
      </c>
      <c r="D236" t="inlineStr">
        <is>
          <t>Journal of Engineering Materials and Technology, Transactions of the ASME</t>
        </is>
      </c>
      <c r="E236">
        <f>HYPERLINK("https://doi.org/10.1115/1.3226468","DOI Link")</f>
        <v/>
      </c>
    </row>
    <row r="237">
      <c r="A237" s="1" t="n">
        <v>235</v>
      </c>
      <c r="B237" t="inlineStr">
        <is>
          <t>10.1115/1.3226443</t>
        </is>
      </c>
      <c r="C237" t="inlineStr">
        <is>
          <t>Relationship of creep, creep- fatigue, and cavitation damage in type 304 austenitio stainless steel</t>
        </is>
      </c>
      <c r="D237" t="inlineStr">
        <is>
          <t>Journal of Engineering Materials and Technology, Transactions of the ASME</t>
        </is>
      </c>
      <c r="E237">
        <f>HYPERLINK("https://doi.org/10.1115/1.3226443","DOI Link")</f>
        <v/>
      </c>
    </row>
    <row r="238">
      <c r="A238" s="1" t="n">
        <v>236</v>
      </c>
      <c r="B238" t="inlineStr">
        <is>
          <t>10.1111/j.1460-2695.1989.tb00515.x</t>
        </is>
      </c>
      <c r="C238" t="inlineStr">
        <is>
          <t>FRACTURE MECHANISMS AND LIFE ASSESSMENT UNDER HIGH‐STRAIN BIAXIAL CYCLIC LOADING OF TYPE 304 STAINLESS STEEL</t>
        </is>
      </c>
      <c r="D238" t="inlineStr">
        <is>
          <t>Fatigue &amp;amp; Fracture of Engineering Materials &amp;amp; Structures</t>
        </is>
      </c>
      <c r="E238">
        <f>HYPERLINK("https://doi.org/10.1111/j.1460-2695.1989.tb00515.x","DOI Link")</f>
        <v/>
      </c>
    </row>
    <row r="239">
      <c r="A239" s="1" t="n">
        <v>237</v>
      </c>
      <c r="B239" t="inlineStr">
        <is>
          <t>10.1016/0142-1123(88)90005-9</t>
        </is>
      </c>
      <c r="C239" t="inlineStr">
        <is>
          <t>Evaluation of fatigue crack initiation life from a notch</t>
        </is>
      </c>
      <c r="D239" t="inlineStr">
        <is>
          <t>International Journal of Fatigue</t>
        </is>
      </c>
      <c r="E239">
        <f>HYPERLINK("https://doi.org/10.1016/0142-1123(88)90005-9","DOI Link")</f>
        <v/>
      </c>
    </row>
    <row r="240">
      <c r="A240" s="1" t="n">
        <v>238</v>
      </c>
      <c r="B240" t="inlineStr">
        <is>
          <t>10.1016/0025-5416(88)90546-0</t>
        </is>
      </c>
      <c r="C240" t="inlineStr">
        <is>
          <t>Bulk deformation fatigue damage models</t>
        </is>
      </c>
      <c r="D240" t="inlineStr">
        <is>
          <t>Materials Science and Engineering</t>
        </is>
      </c>
      <c r="E240">
        <f>HYPERLINK("https://doi.org/10.1016/0025-5416(88)90546-0","DOI Link")</f>
        <v/>
      </c>
    </row>
    <row r="241">
      <c r="A241" s="1" t="n">
        <v>239</v>
      </c>
      <c r="B241" t="inlineStr">
        <is>
          <t>10.1115/1.3226042</t>
        </is>
      </c>
      <c r="C241" t="inlineStr">
        <is>
          <t>Low-cycle corrosion fatigue of three engineering alloys in salt water</t>
        </is>
      </c>
      <c r="D241" t="inlineStr">
        <is>
          <t>Journal of Engineering Materials and Technology, Transactions of the ASME</t>
        </is>
      </c>
      <c r="E241">
        <f>HYPERLINK("https://doi.org/10.1115/1.3226042","DOI Link")</f>
        <v/>
      </c>
    </row>
    <row r="242">
      <c r="A242" s="1" t="n">
        <v>240</v>
      </c>
      <c r="B242" t="inlineStr">
        <is>
          <t>10.2472/jsms.37.334</t>
        </is>
      </c>
      <c r="C242" t="inlineStr">
        <is>
          <t>Relationship between Fracture Mode and Fatigue Life under Biaxial Loading at 550°C in SUS 304 Stainless Steel</t>
        </is>
      </c>
      <c r="D242" t="inlineStr">
        <is>
          <t>Journal of the Society of Materials Science, Japan</t>
        </is>
      </c>
      <c r="E242">
        <f>HYPERLINK("https://doi.org/10.2472/jsms.37.334","DOI Link")</f>
        <v/>
      </c>
    </row>
    <row r="243">
      <c r="A243" s="1" t="n">
        <v>241</v>
      </c>
      <c r="B243" t="inlineStr">
        <is>
          <t>10.2472/jsms.37.328</t>
        </is>
      </c>
      <c r="C243" t="inlineStr">
        <is>
          <t>Low-Cycle Fatigue Properties of SUS 304 Stainless Steel in Elevated Temperature Sodium Fluid</t>
        </is>
      </c>
      <c r="D243" t="inlineStr">
        <is>
          <t>Journal of the Society of Materials Science, Japan</t>
        </is>
      </c>
      <c r="E243">
        <f>HYPERLINK("https://doi.org/10.2472/jsms.37.328","DOI Link")</f>
        <v/>
      </c>
    </row>
    <row r="244">
      <c r="A244" s="1" t="n">
        <v>242</v>
      </c>
      <c r="B244" t="inlineStr">
        <is>
          <t>10.1115/1.3265575</t>
        </is>
      </c>
      <c r="C244" t="inlineStr">
        <is>
          <t>Numerical evaluation of two creep-fatigue damage models under complex loading histories and multiaxial states of stress</t>
        </is>
      </c>
      <c r="D244" t="inlineStr">
        <is>
          <t>Journal of Pressure Vessel Technology, Transactions of the ASME</t>
        </is>
      </c>
      <c r="E244">
        <f>HYPERLINK("https://doi.org/10.1115/1.3265575","DOI Link")</f>
        <v/>
      </c>
    </row>
    <row r="245">
      <c r="A245" s="1" t="n">
        <v>243</v>
      </c>
      <c r="B245" t="inlineStr">
        <is>
          <t>10.1115/1.3226009</t>
        </is>
      </c>
      <c r="C245" t="inlineStr">
        <is>
          <t>Biaxial low cycle fatigue for notched, cracked, and smooth specimens at high temperatures</t>
        </is>
      </c>
      <c r="D245" t="inlineStr">
        <is>
          <t>Journal of Engineering Materials and Technology, Transactions of the ASME</t>
        </is>
      </c>
      <c r="E245">
        <f>HYPERLINK("https://doi.org/10.1115/1.3226009","DOI Link")</f>
        <v/>
      </c>
    </row>
    <row r="246">
      <c r="A246" s="1" t="n">
        <v>244</v>
      </c>
      <c r="B246" t="inlineStr">
        <is>
          <t>10.1111/j.1460-2695.1987.tb00495.x</t>
        </is>
      </c>
      <c r="C246" t="inlineStr">
        <is>
          <t>A FATIGUE CRACK PROPAGATION MODEL FOR APPLICATION TO SERVICE LOADS</t>
        </is>
      </c>
      <c r="D246" t="inlineStr">
        <is>
          <t>Fatigue &amp;amp; Fracture of Engineering Materials &amp;amp; Structures</t>
        </is>
      </c>
      <c r="E246">
        <f>HYPERLINK("https://doi.org/10.1111/j.1460-2695.1987.tb00495.x","DOI Link")</f>
        <v/>
      </c>
    </row>
    <row r="247">
      <c r="A247" s="1" t="n">
        <v>245</v>
      </c>
      <c r="B247" t="inlineStr">
        <is>
          <t>10.1299/kikaia.53.2232</t>
        </is>
      </c>
      <c r="C247" t="inlineStr">
        <is>
          <t>Creep-fatigue Interaction of 2 1/4 Cr-1 Mo Steel in a Very High Vacuum Environment</t>
        </is>
      </c>
      <c r="D247" t="inlineStr">
        <is>
          <t>Transactions of the Japan Society of Mechanical Engineers Series A</t>
        </is>
      </c>
      <c r="E247">
        <f>HYPERLINK("https://doi.org/10.1299/kikaia.53.2232","DOI Link")</f>
        <v/>
      </c>
    </row>
    <row r="248">
      <c r="A248" s="1" t="n">
        <v>246</v>
      </c>
      <c r="B248" t="inlineStr">
        <is>
          <t>10.1016/0013-7944(87)90063-4</t>
        </is>
      </c>
      <c r="C248" t="inlineStr">
        <is>
          <t>Crack propagation rate and failure life in biaxial low cycle fatigue at elevated temperatures</t>
        </is>
      </c>
      <c r="D248" t="inlineStr">
        <is>
          <t>Engineering Fracture Mechanics</t>
        </is>
      </c>
      <c r="E248">
        <f>HYPERLINK("https://doi.org/10.1016/0013-7944(87)90063-4","DOI Link")</f>
        <v/>
      </c>
    </row>
    <row r="249">
      <c r="A249" s="1" t="n">
        <v>247</v>
      </c>
      <c r="B249" t="inlineStr">
        <is>
          <t>10.2472/jsms.36.1090</t>
        </is>
      </c>
      <c r="C249" t="inlineStr">
        <is>
          <t>Low-Cycle Fatigue Properties of Stainless Steels and Aluminum Alloys at Liquid Helium Temperature</t>
        </is>
      </c>
      <c r="D249" t="inlineStr">
        <is>
          <t>Journal of the Society of Materials Science, Japan</t>
        </is>
      </c>
      <c r="E249">
        <f>HYPERLINK("https://doi.org/10.2472/jsms.36.1090","DOI Link")</f>
        <v/>
      </c>
    </row>
    <row r="250">
      <c r="A250" s="1" t="n">
        <v>248</v>
      </c>
      <c r="B250" t="inlineStr">
        <is>
          <t>10.2472/jsms.36.376</t>
        </is>
      </c>
      <c r="C250" t="inlineStr">
        <is>
          <t>The Effect of Axial-Torsional Straining Phase on Elevated-Temperature Biaxial Low-Cycle Fatigue Life in SUS 304 Stainless Steel</t>
        </is>
      </c>
      <c r="D250" t="inlineStr">
        <is>
          <t>Zairyo/Journal of the Society of Materials Science, Japan</t>
        </is>
      </c>
      <c r="E250">
        <f>HYPERLINK("https://doi.org/10.2472/jsms.36.376","DOI Link")</f>
        <v/>
      </c>
    </row>
    <row r="251">
      <c r="A251" s="1" t="n">
        <v>249</v>
      </c>
      <c r="B251" t="inlineStr">
        <is>
          <t>10.3327/jaesj.28.258</t>
        </is>
      </c>
      <c r="C251" t="inlineStr">
        <is>
          <t>Growth Evaluation of Fatigue Cracks from Multiple Surface Flaws, (II) Fatigue Test Result of Straight Pipes Containing Surface Flaws and Comparison with Analytical Fatigue Behavior Evaluation</t>
        </is>
      </c>
      <c r="D251" t="inlineStr">
        <is>
          <t>Journal of the Atomic Energy Society of Japan / Atomic Energy Society of Japan</t>
        </is>
      </c>
      <c r="E251">
        <f>HYPERLINK("https://doi.org/10.3327/jaesj.28.258","DOI Link")</f>
        <v/>
      </c>
    </row>
    <row r="252">
      <c r="A252" s="1" t="n">
        <v>250</v>
      </c>
      <c r="B252" t="inlineStr">
        <is>
          <t>10.3327/jaesj.28.1056</t>
        </is>
      </c>
      <c r="C252" t="inlineStr">
        <is>
          <t>Growth Evaluation of Fatigue Cracks from Multiple Surface Flaws, (III) Fatigue Test Result of Bend Pipes Containing Surface Flaws and Comparison with Analytical Fatigue Behavior Evaluation</t>
        </is>
      </c>
      <c r="D252" t="inlineStr">
        <is>
          <t>Nippon Genshiryoku Gakkaishi/Journal of the Atomic Energy Society of Japan</t>
        </is>
      </c>
      <c r="E252">
        <f>HYPERLINK("https://doi.org/10.3327/jaesj.28.1056","DOI Link")</f>
        <v/>
      </c>
    </row>
    <row r="253">
      <c r="A253" s="1" t="n">
        <v>251</v>
      </c>
      <c r="B253" t="inlineStr">
        <is>
          <t>10.2472/jsms.35.1284</t>
        </is>
      </c>
      <c r="C253" t="inlineStr">
        <is>
          <t>Pre-Strain Effect on the Elevated Temperature Mechanical Properties of Type 304 Stainless Steel</t>
        </is>
      </c>
      <c r="D253" t="inlineStr">
        <is>
          <t>Journal of the Society of Materials Science, Japan</t>
        </is>
      </c>
      <c r="E253">
        <f>HYPERLINK("https://doi.org/10.2472/jsms.35.1284","DOI Link")</f>
        <v/>
      </c>
    </row>
    <row r="254">
      <c r="A254" s="1" t="n">
        <v>252</v>
      </c>
      <c r="B254" t="inlineStr">
        <is>
          <t>10.1115/1.3225883</t>
        </is>
      </c>
      <c r="C254" t="inlineStr">
        <is>
          <t>Notch effect in low-cycle fatigue at elevated temperatures-life prediction from crack initiation and propagation considerations</t>
        </is>
      </c>
      <c r="D254" t="inlineStr">
        <is>
          <t>Journal of Engineering Materials and Technology, Transactions of the ASME</t>
        </is>
      </c>
      <c r="E254">
        <f>HYPERLINK("https://doi.org/10.1115/1.3225883","DOI Link")</f>
        <v/>
      </c>
    </row>
    <row r="255">
      <c r="A255" s="1" t="n">
        <v>253</v>
      </c>
      <c r="B255" t="inlineStr">
        <is>
          <t>10.2472/jsms.35.1023</t>
        </is>
      </c>
      <c r="C255" t="inlineStr">
        <is>
          <t>Damage in Low-Cycle Fatigue of Copper Alloy and SUS 304 Steel</t>
        </is>
      </c>
      <c r="D255" t="inlineStr">
        <is>
          <t>Journal of the Society of Materials Science, Japan</t>
        </is>
      </c>
      <c r="E255">
        <f>HYPERLINK("https://doi.org/10.2472/jsms.35.1023","DOI Link")</f>
        <v/>
      </c>
    </row>
    <row r="256">
      <c r="A256" s="1" t="n">
        <v>254</v>
      </c>
      <c r="B256" t="inlineStr">
        <is>
          <t>10.2472/jsms.35.434</t>
        </is>
      </c>
      <c r="C256" t="inlineStr">
        <is>
          <t>Creep-Fatigue Interaction under Combined Loadings for lCr-Mo-V Steel</t>
        </is>
      </c>
      <c r="D256" t="inlineStr">
        <is>
          <t>Journal of the Society of Materials Science, Japan</t>
        </is>
      </c>
      <c r="E256">
        <f>HYPERLINK("https://doi.org/10.2472/jsms.35.434","DOI Link")</f>
        <v/>
      </c>
    </row>
    <row r="257">
      <c r="A257" s="1" t="n">
        <v>255</v>
      </c>
      <c r="B257" t="inlineStr">
        <is>
          <t>10.2472/jsms.35.421</t>
        </is>
      </c>
      <c r="C257" t="inlineStr">
        <is>
          <t>Probabilistic Fatigue Properties of Carbon Steel S35C near the Endurance Limit</t>
        </is>
      </c>
      <c r="D257" t="inlineStr">
        <is>
          <t>Journal of the Society of Materials Science, Japan</t>
        </is>
      </c>
      <c r="E257">
        <f>HYPERLINK("https://doi.org/10.2472/jsms.35.421","DOI Link")</f>
        <v/>
      </c>
    </row>
    <row r="258">
      <c r="A258" s="1" t="n">
        <v>256</v>
      </c>
      <c r="B258" t="inlineStr">
        <is>
          <t>10.2472/jsms.35.292</t>
        </is>
      </c>
      <c r="C258" t="inlineStr">
        <is>
          <t>Creep, Fatigue and Creep-Fatigue Damage Evaluation and Estimation of Remaining Life of SUS 304 Austenitic Stainless Steel at High Temperature (Creep-Fatigue Damage Evaluation by X-Ray Analysis)</t>
        </is>
      </c>
      <c r="D258" t="inlineStr">
        <is>
          <t>Journal of the Society of Materials Science, Japan</t>
        </is>
      </c>
      <c r="E258">
        <f>HYPERLINK("https://doi.org/10.2472/jsms.35.292","DOI Link")</f>
        <v/>
      </c>
    </row>
    <row r="259">
      <c r="A259" s="1" t="n">
        <v>257</v>
      </c>
      <c r="B259" t="inlineStr">
        <is>
          <t>10.1007/BF01113785</t>
        </is>
      </c>
      <c r="C259" t="inlineStr">
        <is>
          <t>A model for life prediction in low-cycle fatigue with hold time</t>
        </is>
      </c>
      <c r="D259" t="inlineStr">
        <is>
          <t>Journal of Materials Science</t>
        </is>
      </c>
      <c r="E259">
        <f>HYPERLINK("https://doi.org/10.1007/BF01113785","DOI Link")</f>
        <v/>
      </c>
    </row>
    <row r="260">
      <c r="A260" s="1" t="n">
        <v>258</v>
      </c>
      <c r="B260" t="inlineStr">
        <is>
          <t>10.1002/mawe.19850160806</t>
        </is>
      </c>
      <c r="C260" t="inlineStr">
        <is>
          <t>Investigations into the fatigue crack initiation and propagation behaviour in austenitic stainless steel X5 CrNi 18 9 (1.4301)</t>
        </is>
      </c>
      <c r="D260" t="inlineStr">
        <is>
          <t>Materialwissenschaft und Werkstofftechnik</t>
        </is>
      </c>
      <c r="E260">
        <f>HYPERLINK("https://doi.org/10.1002/mawe.19850160806","DOI Link")</f>
        <v/>
      </c>
    </row>
    <row r="261">
      <c r="A261" s="1" t="n">
        <v>259</v>
      </c>
      <c r="B261" t="inlineStr">
        <is>
          <t>10.3327/jaesj.27.250</t>
        </is>
      </c>
      <c r="C261" t="inlineStr">
        <is>
          <t>Growth Evaluation of Fatigue Cracks from Multiple Surface Flaws, (I) Fatigue Behavior of Flat Plate Specimen of Type 304L Stainless Steel with Surface Cracks and Evaluation of Crack Growth Behavior</t>
        </is>
      </c>
      <c r="D261" t="inlineStr">
        <is>
          <t>Journal of the Atomic Energy Society of Japan / Atomic Energy Society of Japan</t>
        </is>
      </c>
      <c r="E261">
        <f>HYPERLINK("https://doi.org/10.3327/jaesj.27.250","DOI Link")</f>
        <v/>
      </c>
    </row>
    <row r="262">
      <c r="A262" s="1" t="n">
        <v>260</v>
      </c>
      <c r="B262" t="inlineStr">
        <is>
          <t>10.2472/jsms.34.214</t>
        </is>
      </c>
      <c r="C262" t="inlineStr">
        <is>
          <t>A Study of Mechanical Parameter Controlling High-Temperature Biaxial Low-Cycle Fatigue (On the Effect of Constitutive Relation of the Materials)</t>
        </is>
      </c>
      <c r="D262" t="inlineStr">
        <is>
          <t>Journal of the Society of Materials Science, Japan</t>
        </is>
      </c>
      <c r="E262">
        <f>HYPERLINK("https://doi.org/10.2472/jsms.34.214","DOI Link")</f>
        <v/>
      </c>
    </row>
    <row r="263">
      <c r="A263" s="1" t="n">
        <v>261</v>
      </c>
      <c r="B263" t="inlineStr">
        <is>
          <t>10.2472/jsms.34.93</t>
        </is>
      </c>
      <c r="C263" t="inlineStr">
        <is>
          <t>A Method of Long-Term Fatigue Life Prediction in Creep-Fatigue</t>
        </is>
      </c>
      <c r="D263" t="inlineStr">
        <is>
          <t>Journal of the Society of Materials Science, Japan</t>
        </is>
      </c>
      <c r="E263">
        <f>HYPERLINK("https://doi.org/10.2472/jsms.34.93","DOI Link")</f>
        <v/>
      </c>
    </row>
    <row r="264">
      <c r="A264" s="1" t="n">
        <v>262</v>
      </c>
      <c r="B264" t="inlineStr">
        <is>
          <t>10.1016/0029-5493(84)90128-6</t>
        </is>
      </c>
      <c r="C264" t="inlineStr">
        <is>
          <t>Creep-fatigue evaluation of austenitic stainless steel for SNR 300 - present status and future efforts</t>
        </is>
      </c>
      <c r="D264" t="inlineStr">
        <is>
          <t>Nuclear Engineering and Design</t>
        </is>
      </c>
      <c r="E264">
        <f>HYPERLINK("https://doi.org/10.1016/0029-5493(84)90128-6","DOI Link")</f>
        <v/>
      </c>
    </row>
    <row r="265">
      <c r="A265" s="1" t="n">
        <v>263</v>
      </c>
      <c r="B265" t="inlineStr">
        <is>
          <t>10.2472/jsms.34.1478</t>
        </is>
      </c>
      <c r="C265" t="inlineStr">
        <is>
          <t>Fundamental Study on Non-Destructive Detection of Creep Damage for 18Cr-8Ni (SUS 304) Steel</t>
        </is>
      </c>
      <c r="D265" t="inlineStr">
        <is>
          <t>Journal of the Society of Materials Science, Japan</t>
        </is>
      </c>
      <c r="E265">
        <f>HYPERLINK("https://doi.org/10.2472/jsms.34.1478","DOI Link")</f>
        <v/>
      </c>
    </row>
    <row r="266">
      <c r="A266" s="1" t="n">
        <v>264</v>
      </c>
      <c r="B266" t="inlineStr">
        <is>
          <t>10.2472/jsms.34.1333</t>
        </is>
      </c>
      <c r="C266" t="inlineStr">
        <is>
          <t>Creep-Fatigue Interaction for Sus 304 Stainless Steel Under Combined Loadings</t>
        </is>
      </c>
      <c r="D266" t="inlineStr">
        <is>
          <t>Journal of the Society of Materials Science, Japan</t>
        </is>
      </c>
      <c r="E266">
        <f>HYPERLINK("https://doi.org/10.2472/jsms.34.1333","DOI Link")</f>
        <v/>
      </c>
    </row>
    <row r="267">
      <c r="A267" s="1" t="n">
        <v>265</v>
      </c>
      <c r="B267" t="inlineStr">
        <is>
          <t>10.2472/jsms.34.715</t>
        </is>
      </c>
      <c r="C267" t="inlineStr">
        <is>
          <t>Low-Cycle Fatigue Strength and Fracture Mode of 304 Stainless Steel in High Temperature Water</t>
        </is>
      </c>
      <c r="D267" t="inlineStr">
        <is>
          <t>Journal Of The Society Of Materials Science, Japan</t>
        </is>
      </c>
      <c r="E267">
        <f>HYPERLINK("https://doi.org/10.2472/jsms.34.715","DOI Link")</f>
        <v/>
      </c>
    </row>
    <row r="268">
      <c r="A268" s="1" t="n">
        <v>266</v>
      </c>
      <c r="B268" t="inlineStr">
        <is>
          <t>10.2472/jsms.34.579</t>
        </is>
      </c>
      <c r="C268" t="inlineStr">
        <is>
          <t>Prediction for High-Temperature Low-Cycle Fatigue Life of Austenitic Stainless Steel by X-Ray Fractography</t>
        </is>
      </c>
      <c r="D268" t="inlineStr">
        <is>
          <t>Journal of the Society of Materials Science, Japan</t>
        </is>
      </c>
      <c r="E268">
        <f>HYPERLINK("https://doi.org/10.2472/jsms.34.579","DOI Link")</f>
        <v/>
      </c>
    </row>
    <row r="269">
      <c r="A269" s="1" t="n">
        <v>267</v>
      </c>
      <c r="B269" t="inlineStr">
        <is>
          <t>10.1179/030716984803274305</t>
        </is>
      </c>
      <c r="C269" t="inlineStr">
        <is>
          <t>Creep-fatigue life prediction using simple high-temperature low-cycle fatigue testing machines</t>
        </is>
      </c>
      <c r="D269" t="inlineStr">
        <is>
          <t>Metals Technology</t>
        </is>
      </c>
      <c r="E269">
        <f>HYPERLINK("https://doi.org/10.1179/030716984803274305","DOI Link")</f>
        <v/>
      </c>
    </row>
    <row r="270">
      <c r="A270" s="1" t="n">
        <v>268</v>
      </c>
      <c r="B270" t="inlineStr">
        <is>
          <t>10.1520/stp34449s</t>
        </is>
      </c>
      <c r="C270" t="inlineStr">
        <is>
          <t>COMPUTER-CONTROLLED FATIGUE CRACK GROWTH RATE TESTING ON BEND BARS IN A CORROSIVE ENVIRONMENT.</t>
        </is>
      </c>
      <c r="D270" t="inlineStr">
        <is>
          <t>ASTM Special Technical Publication</t>
        </is>
      </c>
      <c r="E270">
        <f>HYPERLINK("https://doi.org/10.1520/stp34449s","DOI Link")</f>
        <v/>
      </c>
    </row>
    <row r="271">
      <c r="A271" s="1" t="n">
        <v>269</v>
      </c>
      <c r="B271" t="inlineStr">
        <is>
          <t>10.2472/jsms.33.1078</t>
        </is>
      </c>
      <c r="C271" t="inlineStr">
        <is>
          <t>Creep-Fatigue Interaction for SUS 316 Stainless Steel Subjected to Combined Creep-Fatigue Loadings at 650°C</t>
        </is>
      </c>
      <c r="D271" t="inlineStr">
        <is>
          <t>Journal of the Society of Materials Science, Japan</t>
        </is>
      </c>
      <c r="E271">
        <f>HYPERLINK("https://doi.org/10.2472/jsms.33.1078","DOI Link")</f>
        <v/>
      </c>
    </row>
    <row r="272">
      <c r="A272" s="1" t="n">
        <v>270</v>
      </c>
      <c r="B272" t="inlineStr">
        <is>
          <t>10.1111/j.1460-2695.1984.tb00407.x</t>
        </is>
      </c>
      <c r="C272" t="inlineStr">
        <is>
          <t>CREEP‐FATIGUE STUDIES UNDER A BIAXIAL STRESS STATE AT ELEVATED TEMPERATURE</t>
        </is>
      </c>
      <c r="D272" t="inlineStr">
        <is>
          <t>Fatigue &amp;amp; Fracture of Engineering Materials &amp;amp; Structures</t>
        </is>
      </c>
      <c r="E272">
        <f>HYPERLINK("https://doi.org/10.1111/j.1460-2695.1984.tb00407.x","DOI Link")</f>
        <v/>
      </c>
    </row>
    <row r="273">
      <c r="A273" s="1" t="n">
        <v>271</v>
      </c>
      <c r="B273" t="inlineStr">
        <is>
          <t>10.2472/jsms.32.1174</t>
        </is>
      </c>
      <c r="C273" t="inlineStr">
        <is>
          <t>Creep Deformation Behavior and Estimation of Creep Damage under Creep-Fatigue Condition</t>
        </is>
      </c>
      <c r="D273" t="inlineStr">
        <is>
          <t>Journal of the Society of Materials Science, Japan</t>
        </is>
      </c>
      <c r="E273">
        <f>HYPERLINK("https://doi.org/10.2472/jsms.32.1174","DOI Link")</f>
        <v/>
      </c>
    </row>
    <row r="274">
      <c r="A274" s="1" t="n">
        <v>272</v>
      </c>
      <c r="B274" t="inlineStr">
        <is>
          <t>10.1016/0022-3115(83)90200-3</t>
        </is>
      </c>
      <c r="C274" t="inlineStr">
        <is>
          <t>Low cycle fatigue behaviour of stainless steel in the creep range</t>
        </is>
      </c>
      <c r="D274" t="inlineStr">
        <is>
          <t>Journal of Nuclear Materials</t>
        </is>
      </c>
      <c r="E274">
        <f>HYPERLINK("https://doi.org/10.1016/0022-3115(83)90200-3","DOI Link")</f>
        <v/>
      </c>
    </row>
    <row r="275">
      <c r="A275" s="1" t="n">
        <v>273</v>
      </c>
      <c r="B275" t="inlineStr">
        <is>
          <t>10.1115/1.3225642</t>
        </is>
      </c>
      <c r="C275" t="inlineStr">
        <is>
          <t>Multilevel strain controlled fatigue on a type 304 stainless steel</t>
        </is>
      </c>
      <c r="D275" t="inlineStr">
        <is>
          <t>Journal of Engineering Materials and Technology, Transactions of the ASME</t>
        </is>
      </c>
      <c r="E275">
        <f>HYPERLINK("https://doi.org/10.1115/1.3225642","DOI Link")</f>
        <v/>
      </c>
    </row>
    <row r="276">
      <c r="A276" s="1" t="n">
        <v>274</v>
      </c>
      <c r="B276" t="inlineStr">
        <is>
          <t>10.1016/0022-3115(83)90304-5</t>
        </is>
      </c>
      <c r="C276" t="inlineStr">
        <is>
          <t>Life time calculations for LCF loading combined with tensional hold periods. Application to Zircaloy-4 and AISI 304</t>
        </is>
      </c>
      <c r="D276" t="inlineStr">
        <is>
          <t>Journal of Nuclear Materials</t>
        </is>
      </c>
      <c r="E276">
        <f>HYPERLINK("https://doi.org/10.1016/0022-3115(83)90304-5","DOI Link")</f>
        <v/>
      </c>
    </row>
    <row r="277">
      <c r="A277" s="1" t="n">
        <v>275</v>
      </c>
      <c r="B277" t="inlineStr">
        <is>
          <t>10.1115/1.3225614</t>
        </is>
      </c>
      <c r="C277" t="inlineStr">
        <is>
          <t>Microstructural development and cracking behavior of AISI 304 stainless steel tested in time dependent fatigue modes</t>
        </is>
      </c>
      <c r="D277" t="inlineStr">
        <is>
          <t>Journal of Engineering Materials and Technology, Transactions of the ASME</t>
        </is>
      </c>
      <c r="E277">
        <f>HYPERLINK("https://doi.org/10.1115/1.3225614","DOI Link")</f>
        <v/>
      </c>
    </row>
    <row r="278">
      <c r="A278" s="1" t="n">
        <v>276</v>
      </c>
      <c r="B278" t="inlineStr">
        <is>
          <t>10.1007/BF02643739</t>
        </is>
      </c>
      <c r="C278" t="inlineStr">
        <is>
          <t>CORROSION FATIGUE OF TYPE 304 STAINLESS STEEL AND INCONEL 600 IN A BOILING (140 degree C) CONCENTRATED CAUSTIC SOLUTION.</t>
        </is>
      </c>
      <c r="D278" t="inlineStr">
        <is>
          <t>Metallurgical transactions. A, Physical metallurgy and materials science</t>
        </is>
      </c>
      <c r="E278">
        <f>HYPERLINK("https://doi.org/10.1007/BF02643739","DOI Link")</f>
        <v/>
      </c>
    </row>
    <row r="279">
      <c r="A279" s="1" t="n">
        <v>277</v>
      </c>
      <c r="B279" t="inlineStr">
        <is>
          <t>10.2472/jsms.31.277</t>
        </is>
      </c>
      <c r="C279" t="inlineStr">
        <is>
          <t>A Study of Combined Fatigue and Creep Fracture Behavior of Austenitic Stainless Steels at 650°C</t>
        </is>
      </c>
      <c r="D279" t="inlineStr">
        <is>
          <t>Zairyo/Journal of the Society of Materials Science, Japan</t>
        </is>
      </c>
      <c r="E279">
        <f>HYPERLINK("https://doi.org/10.2472/jsms.31.277","DOI Link")</f>
        <v/>
      </c>
    </row>
    <row r="280">
      <c r="A280" s="1" t="n">
        <v>278</v>
      </c>
      <c r="B280" t="inlineStr">
        <is>
          <t>10.1299/jsme1958.25.1859</t>
        </is>
      </c>
      <c r="C280" t="inlineStr">
        <is>
          <t>FATIGUE STRENGTH IN LONG LIFE RANGE AND NON-PROPAGATING FATIGUE CRACK IN SUS 304 TYPE STAINLESS STEEL.</t>
        </is>
      </c>
      <c r="D280" t="inlineStr">
        <is>
          <t>Bulletin of the JSME</t>
        </is>
      </c>
      <c r="E280">
        <f>HYPERLINK("https://doi.org/10.1299/jsme1958.25.1859","DOI Link")</f>
        <v/>
      </c>
    </row>
    <row r="281">
      <c r="A281" s="1" t="n">
        <v>279</v>
      </c>
      <c r="B281" t="inlineStr">
        <is>
          <t>10.1016/0025-5416(81)90035-5</t>
        </is>
      </c>
      <c r="C281" t="inlineStr">
        <is>
          <t>Effects of wave shape and ultrahigh vacuum on elevated temperature low cycle fatigue in type 304 stainless steel</t>
        </is>
      </c>
      <c r="D281" t="inlineStr">
        <is>
          <t>Materials Science and Engineering</t>
        </is>
      </c>
      <c r="E281">
        <f>HYPERLINK("https://doi.org/10.1016/0025-5416(81)90035-5","DOI Link")</f>
        <v/>
      </c>
    </row>
    <row r="282">
      <c r="A282" s="1" t="n">
        <v>280</v>
      </c>
      <c r="B282" t="inlineStr">
        <is>
          <t>10.1007/BF02811661</t>
        </is>
      </c>
      <c r="C282" t="inlineStr">
        <is>
          <t>Corrosion fatigue and stress corrosion cracking of type 304 stainless steel in boiling NaOH solution</t>
        </is>
      </c>
      <c r="D282" t="inlineStr">
        <is>
          <t>Metallurgical Transactions A</t>
        </is>
      </c>
      <c r="E282">
        <f>HYPERLINK("https://doi.org/10.1007/BF02811661","DOI Link")</f>
        <v/>
      </c>
    </row>
    <row r="283">
      <c r="A283" s="1" t="n">
        <v>281</v>
      </c>
      <c r="B283" t="inlineStr">
        <is>
          <t>10.2472/jsms.28.386</t>
        </is>
      </c>
      <c r="C283" t="inlineStr">
        <is>
          <t>Effect of Environment on Partitioned Strain-Life Relations ∆є&lt;inf&gt;ij&lt;/inf&gt;-N&lt;inf&gt;ij&lt;/inf&gt; of SUS 304 Stainless Steel</t>
        </is>
      </c>
      <c r="D283" t="inlineStr">
        <is>
          <t>Journal of the Society of Materials Science, Japan</t>
        </is>
      </c>
      <c r="E283">
        <f>HYPERLINK("https://doi.org/10.2472/jsms.28.386","DOI Link")</f>
        <v/>
      </c>
    </row>
    <row r="284">
      <c r="A284" s="1" t="n">
        <v>282</v>
      </c>
      <c r="B284" t="inlineStr">
        <is>
          <t>10.1179/cmq.1979.18.1.57</t>
        </is>
      </c>
      <c r="C284" t="inlineStr">
        <is>
          <t>Creep-fatigue interactions in an austenitic stainless steel</t>
        </is>
      </c>
      <c r="D284" t="inlineStr">
        <is>
          <t>Canadian Metallurgical Quarterly</t>
        </is>
      </c>
      <c r="E284">
        <f>HYPERLINK("https://doi.org/10.1179/cmq.1979.18.1.57","DOI Link")</f>
        <v/>
      </c>
    </row>
    <row r="285">
      <c r="A285" s="1" t="n">
        <v>283</v>
      </c>
      <c r="B285" t="inlineStr">
        <is>
          <t>10.1111/j.1460-2695.1979.tb01088.x</t>
        </is>
      </c>
      <c r="C285" t="inlineStr">
        <is>
          <t>THERMAL‐MECHANICAL LOW‐CYCLE FATIGUE UNDER CREEP‐FATIGUE INTERACTION ON TYPE 304 STAINLESS STEELS</t>
        </is>
      </c>
      <c r="D285" t="inlineStr">
        <is>
          <t>Fatigue &amp;amp; Fracture of Engineering Materials &amp;amp; Structures</t>
        </is>
      </c>
      <c r="E285">
        <f>HYPERLINK("https://doi.org/10.1111/j.1460-2695.1979.tb01088.x","DOI Link")</f>
        <v/>
      </c>
    </row>
    <row r="286">
      <c r="A286" s="1" t="n">
        <v>284</v>
      </c>
      <c r="B286" t="inlineStr">
        <is>
          <t>10.1111/j.1460-2695.1979.tb00375.x</t>
        </is>
      </c>
      <c r="C286" t="inlineStr">
        <is>
          <t>EFFECTS OF NEUTRON IRRADIATION ON LOW‐CYCLE FATIGUE AND TENSILE PROPERTIES OF AISI TYPE 304 STAINLESS STEEL AT 298 K</t>
        </is>
      </c>
      <c r="D286" t="inlineStr">
        <is>
          <t>Fatigue &amp;amp; Fracture of Engineering Materials &amp;amp; Structures</t>
        </is>
      </c>
      <c r="E286">
        <f>HYPERLINK("https://doi.org/10.1111/j.1460-2695.1979.tb00375.x","DOI Link")</f>
        <v/>
      </c>
    </row>
    <row r="287">
      <c r="A287" s="1" t="n">
        <v>285</v>
      </c>
      <c r="B287" t="inlineStr">
        <is>
          <t>10.2472/jsms.28.434</t>
        </is>
      </c>
      <c r="C287" t="inlineStr">
        <is>
          <t>Thermal Fatigue Strength of 304 Stainless Steels</t>
        </is>
      </c>
      <c r="D287" t="inlineStr">
        <is>
          <t>Journal of the Society of Materials Science, Japan</t>
        </is>
      </c>
      <c r="E287">
        <f>HYPERLINK("https://doi.org/10.2472/jsms.28.434","DOI Link")</f>
        <v/>
      </c>
    </row>
    <row r="288">
      <c r="A288" s="1" t="n">
        <v>286</v>
      </c>
      <c r="B288" t="inlineStr">
        <is>
          <t>10.2472/jsms.28.400</t>
        </is>
      </c>
      <c r="C288" t="inlineStr">
        <is>
          <t>Effect of Creep Stress on Creep-Fatigue Interaction for SUS 304 Austenitic Steel</t>
        </is>
      </c>
      <c r="D288" t="inlineStr">
        <is>
          <t>Journal of the Society of Materials Science, Japan</t>
        </is>
      </c>
      <c r="E288">
        <f>HYPERLINK("https://doi.org/10.2472/jsms.28.400","DOI Link")</f>
        <v/>
      </c>
    </row>
    <row r="289">
      <c r="A289" s="1" t="n">
        <v>287</v>
      </c>
      <c r="B289" t="inlineStr">
        <is>
          <t>10.2355/isijinternational1966.19.185</t>
        </is>
      </c>
      <c r="C289" t="inlineStr">
        <is>
          <t>DAMAGE ANALYSIS IN HIGH TEMPERATURE THERMAL FATIGUE.</t>
        </is>
      </c>
      <c r="D289" t="inlineStr">
        <is>
          <t>Trans Iron Steel Inst Jpn</t>
        </is>
      </c>
      <c r="E289">
        <f>HYPERLINK("https://doi.org/10.2355/isijinternational1966.19.185","DOI Link")</f>
        <v/>
      </c>
    </row>
    <row r="290">
      <c r="A290" s="1" t="n">
        <v>288</v>
      </c>
      <c r="B290" t="inlineStr">
        <is>
          <t>10.13182/NT79-A32164</t>
        </is>
      </c>
      <c r="C290" t="inlineStr">
        <is>
          <t>LOW CYCLE FATIGUE BEHAVIOR OF TYPES 304 AND 316 STAINLESS STEEL TESTED IN SODIUM AT 550 degree C.</t>
        </is>
      </c>
      <c r="D290" t="inlineStr">
        <is>
          <t>Nucl Technol</t>
        </is>
      </c>
      <c r="E290">
        <f>HYPERLINK("https://doi.org/10.13182/NT79-A32164","DOI Link")</f>
        <v/>
      </c>
    </row>
    <row r="291">
      <c r="A291" s="1" t="n">
        <v>289</v>
      </c>
      <c r="B291" t="inlineStr">
        <is>
          <t>10.2355/isijinternational1966.19.179</t>
        </is>
      </c>
      <c r="C291" t="inlineStr">
        <is>
          <t>DAMAGE ANALYSIS IN HIGH TEMPERATURE, LOW CYCLE FATIGUE UNDER SAW-TOOTH WAVE STRAIN CYCLING.</t>
        </is>
      </c>
      <c r="D291" t="inlineStr">
        <is>
          <t>Trans Iron Steel Inst Jpn</t>
        </is>
      </c>
      <c r="E291">
        <f>HYPERLINK("https://doi.org/10.2355/isijinternational1966.19.179","DOI Link")</f>
        <v/>
      </c>
    </row>
    <row r="292">
      <c r="A292" s="1" t="n">
        <v>290</v>
      </c>
      <c r="B292" t="inlineStr">
        <is>
          <t>10.1139/tcsme-1978-0027</t>
        </is>
      </c>
      <c r="C292" t="inlineStr">
        <is>
          <t>LOW-CYCLE CUMULATIVE DAMAGE WITH TWO-STRAIN REPEATED BLOCKS ON A STAINLESS STEEL AT HIGH TEMPERATURE.</t>
        </is>
      </c>
      <c r="D292" t="inlineStr">
        <is>
          <t>Transactions of the Canadian Society for Mechanical Engineering</t>
        </is>
      </c>
      <c r="E292">
        <f>HYPERLINK("https://doi.org/10.1139/tcsme-1978-0027","DOI Link")</f>
        <v/>
      </c>
    </row>
    <row r="293">
      <c r="A293" s="1" t="n">
        <v>291</v>
      </c>
      <c r="B293" t="inlineStr">
        <is>
          <t>10.1016/0029-5493(78)90197-8</t>
        </is>
      </c>
      <c r="C293" t="inlineStr">
        <is>
          <t>Importance of strain rate in elevated-temperature low-cycle fatigue of austenitic stainless steels</t>
        </is>
      </c>
      <c r="D293" t="inlineStr">
        <is>
          <t>Nuclear Engineering and Design</t>
        </is>
      </c>
      <c r="E293">
        <f>HYPERLINK("https://doi.org/10.1016/0029-5493(78)90197-8","DOI Link")</f>
        <v/>
      </c>
    </row>
    <row r="294">
      <c r="A294" s="1" t="n">
        <v>292</v>
      </c>
      <c r="B294" t="inlineStr">
        <is>
          <t>10.1115/1.3454531</t>
        </is>
      </c>
      <c r="C294" t="inlineStr">
        <is>
          <t>Application of strainrange partitioning to the prediction of creep-fatigue lives of AISI types 304 and 316 stainless steel</t>
        </is>
      </c>
      <c r="D294" t="inlineStr">
        <is>
          <t>Journal of Pressure Vessel Technology, Transactions of the ASME</t>
        </is>
      </c>
      <c r="E294">
        <f>HYPERLINK("https://doi.org/10.1115/1.3454531","DOI Link")</f>
        <v/>
      </c>
    </row>
    <row r="295">
      <c r="A295" s="1" t="n">
        <v>293</v>
      </c>
      <c r="B295" t="inlineStr">
        <is>
          <t>10.1115/1.3443400</t>
        </is>
      </c>
      <c r="C295" t="inlineStr">
        <is>
          <t>Microstructurai effects in the low-cycle fatigue of Fe-Ni-Cr austenite</t>
        </is>
      </c>
      <c r="D295" t="inlineStr">
        <is>
          <t>Journal of Engineering Materials and Technology, Transactions of the ASME</t>
        </is>
      </c>
      <c r="E295">
        <f>HYPERLINK("https://doi.org/10.1115/1.3443400","DOI Link")</f>
        <v/>
      </c>
    </row>
    <row r="296">
      <c r="A296" s="1" t="n">
        <v>294</v>
      </c>
      <c r="B296" t="inlineStr">
        <is>
          <t>10.1007/BF02320693</t>
        </is>
      </c>
      <c r="C296" t="inlineStr">
        <is>
          <t>Analysis of biaxial-fatigue damage at elevated temperatures - Cumulative-damage fatigue tests are conducted on tubular 304 stainless-steel specimen under biaxial-strain conditions at 1000°F (538°C) and 1200°F (649°C). Effects of temperature, biaxiality and sequence of straining are investigated</t>
        </is>
      </c>
      <c r="D296" t="inlineStr">
        <is>
          <t>Experimental Mechanics</t>
        </is>
      </c>
      <c r="E296">
        <f>HYPERLINK("https://doi.org/10.1007/BF02320693","DOI Link")</f>
        <v/>
      </c>
    </row>
    <row r="297">
      <c r="A297" s="1" t="n">
        <v>295</v>
      </c>
      <c r="B297" t="inlineStr">
        <is>
          <t>10.2472/jsms.25.76</t>
        </is>
      </c>
      <c r="C297" t="inlineStr">
        <is>
          <t>Strength at Elevated Temperatures Under Superimposed Stress</t>
        </is>
      </c>
      <c r="D297" t="inlineStr">
        <is>
          <t>Journal of the Society of Materials Science, Japan</t>
        </is>
      </c>
      <c r="E297">
        <f>HYPERLINK("https://doi.org/10.2472/jsms.25.76","DOI Link")</f>
        <v/>
      </c>
    </row>
    <row r="298">
      <c r="A298" s="1" t="n">
        <v>296</v>
      </c>
      <c r="B298" t="inlineStr">
        <is>
          <t>10.1115/1.3443374</t>
        </is>
      </c>
      <c r="C298" t="inlineStr">
        <is>
          <t>The application of “strain range partitioning method” to torsional creep-fatigue interaction</t>
        </is>
      </c>
      <c r="D298" t="inlineStr">
        <is>
          <t>Journal of Engineering Materials and Technology, Transactions of the ASME</t>
        </is>
      </c>
      <c r="E298">
        <f>HYPERLINK("https://doi.org/10.1115/1.3443374","DOI Link")</f>
        <v/>
      </c>
    </row>
    <row r="299">
      <c r="A299" s="1" t="n">
        <v>297</v>
      </c>
      <c r="B299" t="inlineStr">
        <is>
          <t>10.1115/1.3454302</t>
        </is>
      </c>
      <c r="C299" t="inlineStr">
        <is>
          <t>Effect of relative mean strain in hightemperature low-Cycle fatigue of a stainless steel</t>
        </is>
      </c>
      <c r="D299" t="inlineStr">
        <is>
          <t>Journal of Pressure Vessel Technology, Transactions of the ASME</t>
        </is>
      </c>
      <c r="E299">
        <f>HYPERLINK("https://doi.org/10.1115/1.3454302","DOI Link")</f>
        <v/>
      </c>
    </row>
    <row r="300">
      <c r="A300" s="1" t="n">
        <v>298</v>
      </c>
      <c r="B300" t="inlineStr">
        <is>
          <t>10.1007/BF02642561</t>
        </is>
      </c>
      <c r="C300" t="inlineStr">
        <is>
          <t>The effect of high vacuum on the low cycle fatigue law</t>
        </is>
      </c>
      <c r="D300" t="inlineStr">
        <is>
          <t>Metallurgical Transactions</t>
        </is>
      </c>
      <c r="E300">
        <f>HYPERLINK("https://doi.org/10.1007/BF02642561","DOI Link")</f>
        <v/>
      </c>
    </row>
    <row r="301">
      <c r="A301" s="1" t="n">
        <v>299</v>
      </c>
      <c r="B301" t="inlineStr">
        <is>
          <t>10.1115/1.3428080</t>
        </is>
      </c>
      <c r="C301" t="inlineStr">
        <is>
          <t>Creep/fatigue interaction correlation for 304 stainless steel subjected to strain-controlled cycling with hold times at peak strain</t>
        </is>
      </c>
      <c r="D301" t="inlineStr">
        <is>
          <t>Journal of Manufacturing Science and Engineering, Transactions of the ASME</t>
        </is>
      </c>
      <c r="E301">
        <f>HYPERLINK("https://doi.org/10.1115/1.3428080","DOI Link")</f>
        <v/>
      </c>
    </row>
    <row r="302">
      <c r="A302" s="1" t="n">
        <v>300</v>
      </c>
      <c r="B302" t="inlineStr">
        <is>
          <t>10.1115/1.3670753</t>
        </is>
      </c>
      <c r="C302" t="inlineStr">
        <is>
          <t>Further investigation of a relation for cumulative fatigue damage in bending</t>
        </is>
      </c>
      <c r="D302" t="inlineStr">
        <is>
          <t>Journal of Manufacturing Science and Engineering, Transactions of the ASME</t>
        </is>
      </c>
      <c r="E302">
        <f>HYPERLINK("https://doi.org/10.1115/1.3670753","DOI Link")</f>
        <v/>
      </c>
    </row>
    <row r="303">
      <c r="A303" s="1" t="n">
        <v>301</v>
      </c>
      <c r="B303" t="inlineStr">
        <is>
          <t>10.4271/640498</t>
        </is>
      </c>
      <c r="C303" t="inlineStr">
        <is>
          <t>Further investigation of a relation for cumulative fatigue damage in bending</t>
        </is>
      </c>
      <c r="D303" t="inlineStr">
        <is>
          <t>SAE Technical Papers</t>
        </is>
      </c>
      <c r="E303">
        <f>HYPERLINK("https://doi.org/10.4271/640498","DOI Link")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2022-09-17T15:19:19Z</dcterms:created>
  <dcterms:modified xsi:type="dcterms:W3CDTF">2022-09-17T15:19:19Z</dcterms:modified>
</cp:coreProperties>
</file>