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5joo\Documents\Stat-project\"/>
    </mc:Choice>
  </mc:AlternateContent>
  <xr:revisionPtr revIDLastSave="0" documentId="8_{627DDD70-4A47-4670-B8F1-30CDBD1FF297}" xr6:coauthVersionLast="47" xr6:coauthVersionMax="47" xr10:uidLastSave="{00000000-0000-0000-0000-000000000000}"/>
  <bookViews>
    <workbookView xWindow="9158" yWindow="1837" windowWidth="14077" windowHeight="12518" xr2:uid="{04E72AFF-3F4D-4E4A-808A-377A8F1A4F76}"/>
  </bookViews>
  <sheets>
    <sheet name="Sheet1" sheetId="5" r:id="rId1"/>
    <sheet name="Sample size" sheetId="6" r:id="rId2"/>
    <sheet name="Indigenous Perceived Health" sheetId="1" r:id="rId3"/>
    <sheet name="Canadian Perceived Health" sheetId="2" r:id="rId4"/>
    <sheet name="Indigenous Vaccination" sheetId="3" r:id="rId5"/>
    <sheet name="Canadian Vaccina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8" i="5"/>
  <c r="D9" i="5"/>
  <c r="D10" i="5"/>
  <c r="D12" i="5"/>
  <c r="D13" i="5"/>
  <c r="D14" i="5"/>
  <c r="D16" i="5"/>
  <c r="D17" i="5"/>
  <c r="E3" i="5"/>
  <c r="D3" i="5" s="1"/>
  <c r="E4" i="5"/>
  <c r="E5" i="5"/>
  <c r="E6" i="5"/>
  <c r="E7" i="5"/>
  <c r="D7" i="5" s="1"/>
  <c r="E8" i="5"/>
  <c r="E9" i="5"/>
  <c r="E10" i="5"/>
  <c r="E11" i="5"/>
  <c r="D11" i="5" s="1"/>
  <c r="E12" i="5"/>
  <c r="E13" i="5"/>
  <c r="E14" i="5"/>
  <c r="E15" i="5"/>
  <c r="D15" i="5" s="1"/>
  <c r="E16" i="5"/>
  <c r="E17" i="5"/>
  <c r="E2" i="5"/>
  <c r="D2" i="5" s="1"/>
  <c r="O42" i="6"/>
  <c r="O43" i="6"/>
  <c r="O41" i="6"/>
  <c r="O54" i="6"/>
  <c r="O55" i="6"/>
  <c r="O53" i="6"/>
  <c r="O58" i="6"/>
  <c r="O59" i="6"/>
  <c r="O57" i="6"/>
  <c r="K58" i="6"/>
  <c r="K59" i="6"/>
  <c r="K57" i="6"/>
  <c r="K54" i="6"/>
  <c r="K55" i="6"/>
  <c r="K53" i="6"/>
  <c r="M60" i="6"/>
  <c r="O60" i="6" s="1"/>
  <c r="M56" i="6"/>
  <c r="I56" i="6"/>
  <c r="I60" i="6"/>
  <c r="E60" i="6"/>
  <c r="G54" i="6"/>
  <c r="G55" i="6"/>
  <c r="G53" i="6"/>
  <c r="E56" i="6"/>
  <c r="G56" i="6" s="1"/>
  <c r="O56" i="6"/>
  <c r="K60" i="6"/>
  <c r="K56" i="6"/>
  <c r="O50" i="6"/>
  <c r="O51" i="6"/>
  <c r="K50" i="6"/>
  <c r="K51" i="6"/>
  <c r="O49" i="6"/>
  <c r="K49" i="6"/>
  <c r="K52" i="6" s="1"/>
  <c r="G50" i="6"/>
  <c r="G51" i="6"/>
  <c r="G49" i="6"/>
  <c r="G52" i="6" s="1"/>
  <c r="L60" i="6"/>
  <c r="H60" i="6"/>
  <c r="D60" i="6"/>
  <c r="L56" i="6"/>
  <c r="H56" i="6"/>
  <c r="D56" i="6"/>
  <c r="O52" i="6"/>
  <c r="M52" i="6"/>
  <c r="N52" i="6" s="1"/>
  <c r="L52" i="6"/>
  <c r="I52" i="6"/>
  <c r="H52" i="6"/>
  <c r="E52" i="6"/>
  <c r="D52" i="6"/>
  <c r="N50" i="6"/>
  <c r="N51" i="6"/>
  <c r="N53" i="6"/>
  <c r="N54" i="6"/>
  <c r="N55" i="6"/>
  <c r="N57" i="6"/>
  <c r="N58" i="6"/>
  <c r="N59" i="6"/>
  <c r="N49" i="6"/>
  <c r="J50" i="6"/>
  <c r="J51" i="6"/>
  <c r="J53" i="6"/>
  <c r="J54" i="6"/>
  <c r="J55" i="6"/>
  <c r="J57" i="6"/>
  <c r="J58" i="6"/>
  <c r="J59" i="6"/>
  <c r="J49" i="6"/>
  <c r="F50" i="6"/>
  <c r="F51" i="6"/>
  <c r="F53" i="6"/>
  <c r="F54" i="6"/>
  <c r="F55" i="6"/>
  <c r="F57" i="6"/>
  <c r="F58" i="6"/>
  <c r="F59" i="6"/>
  <c r="F49" i="6"/>
  <c r="K37" i="6"/>
  <c r="H48" i="6"/>
  <c r="I48" i="6" s="1"/>
  <c r="K48" i="6" s="1"/>
  <c r="L48" i="6"/>
  <c r="L44" i="6"/>
  <c r="M44" i="6" s="1"/>
  <c r="O44" i="6" s="1"/>
  <c r="H44" i="6"/>
  <c r="M40" i="6"/>
  <c r="N40" i="6" s="1"/>
  <c r="L40" i="6"/>
  <c r="I40" i="6"/>
  <c r="J40" i="6" s="1"/>
  <c r="H40" i="6"/>
  <c r="N38" i="6"/>
  <c r="N39" i="6"/>
  <c r="N41" i="6"/>
  <c r="N42" i="6"/>
  <c r="N43" i="6"/>
  <c r="N45" i="6"/>
  <c r="N46" i="6"/>
  <c r="N47" i="6"/>
  <c r="N37" i="6"/>
  <c r="O37" i="6" s="1"/>
  <c r="J38" i="6"/>
  <c r="J39" i="6"/>
  <c r="J41" i="6"/>
  <c r="J42" i="6"/>
  <c r="J43" i="6"/>
  <c r="J45" i="6"/>
  <c r="J46" i="6"/>
  <c r="J47" i="6"/>
  <c r="J37" i="6"/>
  <c r="G38" i="6"/>
  <c r="E48" i="6"/>
  <c r="G48" i="6" s="1"/>
  <c r="G46" i="6" s="1"/>
  <c r="E40" i="6"/>
  <c r="F40" i="6" s="1"/>
  <c r="D48" i="6"/>
  <c r="D44" i="6"/>
  <c r="E44" i="6" s="1"/>
  <c r="G44" i="6" s="1"/>
  <c r="D40" i="6"/>
  <c r="F38" i="6"/>
  <c r="F39" i="6"/>
  <c r="F41" i="6"/>
  <c r="F42" i="6"/>
  <c r="F43" i="6"/>
  <c r="F45" i="6"/>
  <c r="F46" i="6"/>
  <c r="F47" i="6"/>
  <c r="F37" i="6"/>
  <c r="D34" i="6"/>
  <c r="F6" i="6"/>
  <c r="G6" i="6" s="1"/>
  <c r="F7" i="6"/>
  <c r="G7" i="6" s="1"/>
  <c r="F27" i="6"/>
  <c r="F28" i="6"/>
  <c r="F30" i="6"/>
  <c r="F31" i="6"/>
  <c r="F32" i="6"/>
  <c r="F26" i="6"/>
  <c r="D33" i="6"/>
  <c r="D29" i="6"/>
  <c r="E29" i="6" s="1"/>
  <c r="F23" i="6"/>
  <c r="G23" i="6" s="1"/>
  <c r="F24" i="6"/>
  <c r="G24" i="6" s="1"/>
  <c r="F22" i="6"/>
  <c r="G22" i="6" s="1"/>
  <c r="G25" i="6" s="1"/>
  <c r="D25" i="6"/>
  <c r="F17" i="6"/>
  <c r="F18" i="6"/>
  <c r="F19" i="6"/>
  <c r="F16" i="6"/>
  <c r="F14" i="6"/>
  <c r="F12" i="6"/>
  <c r="F13" i="6"/>
  <c r="F11" i="6"/>
  <c r="F8" i="6"/>
  <c r="G8" i="6" s="1"/>
  <c r="F9" i="6"/>
  <c r="G9" i="6" s="1"/>
  <c r="D20" i="6"/>
  <c r="D15" i="6"/>
  <c r="D10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G60" i="6" l="1"/>
  <c r="K46" i="6"/>
  <c r="K47" i="6"/>
  <c r="I44" i="6"/>
  <c r="K44" i="6" s="1"/>
  <c r="O38" i="6"/>
  <c r="O40" i="6" s="1"/>
  <c r="G37" i="6"/>
  <c r="G40" i="6" s="1"/>
  <c r="K38" i="6"/>
  <c r="K40" i="6" s="1"/>
  <c r="O39" i="6"/>
  <c r="G39" i="6"/>
  <c r="M48" i="6"/>
  <c r="O48" i="6" s="1"/>
  <c r="K39" i="6"/>
  <c r="K45" i="6"/>
  <c r="G45" i="6"/>
  <c r="G47" i="6"/>
  <c r="G43" i="6"/>
  <c r="G42" i="6"/>
  <c r="G41" i="6"/>
  <c r="E33" i="6"/>
  <c r="G33" i="6" s="1"/>
  <c r="G31" i="6" s="1"/>
  <c r="G29" i="6"/>
  <c r="G28" i="6" s="1"/>
  <c r="E25" i="6"/>
  <c r="E20" i="6"/>
  <c r="G20" i="6" s="1"/>
  <c r="G17" i="6" s="1"/>
  <c r="E15" i="6"/>
  <c r="G15" i="6" s="1"/>
  <c r="G14" i="6" s="1"/>
  <c r="G10" i="6"/>
  <c r="G59" i="6" l="1"/>
  <c r="G58" i="6"/>
  <c r="G57" i="6"/>
  <c r="O47" i="6"/>
  <c r="O46" i="6"/>
  <c r="O45" i="6"/>
  <c r="K41" i="6"/>
  <c r="K42" i="6"/>
  <c r="K43" i="6"/>
  <c r="G26" i="6"/>
  <c r="G32" i="6"/>
  <c r="G30" i="6"/>
  <c r="G27" i="6"/>
  <c r="G16" i="6"/>
  <c r="G11" i="6"/>
  <c r="G19" i="6"/>
  <c r="G13" i="6"/>
  <c r="G12" i="6"/>
  <c r="G18" i="6"/>
</calcChain>
</file>

<file path=xl/sharedStrings.xml><?xml version="1.0" encoding="utf-8"?>
<sst xmlns="http://schemas.openxmlformats.org/spreadsheetml/2006/main" count="402" uniqueCount="63">
  <si>
    <t>Year</t>
  </si>
  <si>
    <t>Gender</t>
  </si>
  <si>
    <t>Category</t>
  </si>
  <si>
    <t>Percentage</t>
  </si>
  <si>
    <t>Both</t>
  </si>
  <si>
    <t>Excellent+Very good</t>
  </si>
  <si>
    <t>Good</t>
  </si>
  <si>
    <t>Fair+Poor</t>
  </si>
  <si>
    <t>Men</t>
  </si>
  <si>
    <t>Women</t>
  </si>
  <si>
    <t>Period</t>
  </si>
  <si>
    <t>COVID vaccine</t>
  </si>
  <si>
    <t>2020.09-2020.12</t>
  </si>
  <si>
    <t>2021.01-2021.04</t>
  </si>
  <si>
    <t>2021.06-2021.08</t>
  </si>
  <si>
    <t>2021.09-2021.11</t>
  </si>
  <si>
    <t>2021.11-2022.02</t>
  </si>
  <si>
    <t>Male</t>
  </si>
  <si>
    <t>Female</t>
  </si>
  <si>
    <t>2007-2010</t>
  </si>
  <si>
    <t>2011-2014</t>
  </si>
  <si>
    <t>Flu Vaccination</t>
  </si>
  <si>
    <t>2020.09-2020.13</t>
  </si>
  <si>
    <t>2020.09-2020.14</t>
  </si>
  <si>
    <t>2021.01-2021.05</t>
  </si>
  <si>
    <t>2021.01-2021.06</t>
  </si>
  <si>
    <t>2021.06-2021.09</t>
  </si>
  <si>
    <t>2021.06-2021.10</t>
  </si>
  <si>
    <t>2021.09-2021.12</t>
  </si>
  <si>
    <t>2021.09-2021.13</t>
  </si>
  <si>
    <t>2021.11-2022.03</t>
  </si>
  <si>
    <t>2021.11-2022.04</t>
  </si>
  <si>
    <t>Count</t>
  </si>
  <si>
    <t>Total</t>
  </si>
  <si>
    <t>Probability</t>
  </si>
  <si>
    <t>Group</t>
  </si>
  <si>
    <t>Indigenous</t>
  </si>
  <si>
    <t>Canadian</t>
  </si>
  <si>
    <t>Pre</t>
  </si>
  <si>
    <t>Post</t>
  </si>
  <si>
    <t>Geography</t>
  </si>
  <si>
    <t>Canada</t>
  </si>
  <si>
    <t>Aboriginal identity</t>
  </si>
  <si>
    <t>Total, Aboriginal identity</t>
  </si>
  <si>
    <t>Number of Respondents</t>
  </si>
  <si>
    <t>https://www23.statcan.gc.ca/imdb/p2SV.pl?Function=getSurvey&amp;SDDS=3250</t>
  </si>
  <si>
    <t>Sex</t>
  </si>
  <si>
    <t>Self-perceived general health</t>
  </si>
  <si>
    <t>Persons</t>
  </si>
  <si>
    <t>Percent</t>
  </si>
  <si>
    <t>Proportion</t>
  </si>
  <si>
    <t>Sample Size</t>
  </si>
  <si>
    <t>Both sexes</t>
  </si>
  <si>
    <t>Excellent self-perceived general health</t>
  </si>
  <si>
    <t>Very good self-perceived general health</t>
  </si>
  <si>
    <t>Good self-perceived general health</t>
  </si>
  <si>
    <t>Fair or poor self-perceived general health</t>
  </si>
  <si>
    <t>Males</t>
  </si>
  <si>
    <t>Females</t>
  </si>
  <si>
    <t>https://www23.statcan.gc.ca/imdb/p2SV.pl?Function=getSurvey&amp;SDDS=3226</t>
  </si>
  <si>
    <t>https://www23.statcan.gc.ca/imdb/p2SV.pl?Function=getSurvey&amp;Id=1528621</t>
  </si>
  <si>
    <t>Ex_G</t>
  </si>
  <si>
    <t>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</si>
</sst>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Aptos Narrow"/>
      <scheme val="minor"/>
    </font>
    <font>
      <b/>
      <sz val="11"/>
      <color theme="1"/>
      <name val="Calibri"/>
    </font>
    <font>
      <sz val="8"/>
      <color rgb="FF000000"/>
      <name val="Noto Sans"/>
      <family val="2"/>
      <charset val="1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3" fontId="7" fillId="0" borderId="0" xfId="0" applyNumberFormat="1" applyFont="1"/>
    <xf numFmtId="3" fontId="8" fillId="0" borderId="0" xfId="0" applyNumberFormat="1" applyFont="1"/>
    <xf numFmtId="0" fontId="7" fillId="0" borderId="0" xfId="0" applyFont="1"/>
    <xf numFmtId="0" fontId="8" fillId="4" borderId="0" xfId="0" applyFont="1" applyFill="1" applyAlignment="1">
      <alignment horizontal="right"/>
    </xf>
    <xf numFmtId="3" fontId="7" fillId="4" borderId="0" xfId="0" applyNumberFormat="1" applyFont="1" applyFill="1"/>
    <xf numFmtId="0" fontId="9" fillId="0" borderId="0" xfId="1"/>
    <xf numFmtId="0" fontId="8" fillId="0" borderId="0" xfId="0" applyFont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7" fillId="0" borderId="2" xfId="0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5" borderId="0" xfId="0" applyFont="1" applyFill="1" applyAlignment="1">
      <alignment horizontal="right"/>
    </xf>
    <xf numFmtId="3" fontId="8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3.statcan.gc.ca/imdb/p2SV.pl?Function=getSurvey&amp;SDDS=32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25A-ADEC-4FE8-A9E6-B973C9E0598A}">
  <dimension ref="A1:H17"/>
  <sheetViews>
    <sheetView tabSelected="1" zoomScale="97" workbookViewId="0">
      <selection activeCell="D20" sqref="D20:D21"/>
    </sheetView>
  </sheetViews>
  <sheetFormatPr defaultRowHeight="14.25" x14ac:dyDescent="0.45"/>
  <cols>
    <col min="4" max="4" width="9.6640625" bestFit="1" customWidth="1"/>
  </cols>
  <sheetData>
    <row r="1" spans="1:8" x14ac:dyDescent="0.45">
      <c r="A1" s="1" t="s">
        <v>0</v>
      </c>
      <c r="B1" s="1" t="s">
        <v>1</v>
      </c>
      <c r="C1" s="1" t="s">
        <v>33</v>
      </c>
      <c r="D1" s="9" t="s">
        <v>61</v>
      </c>
      <c r="E1" s="9" t="s">
        <v>62</v>
      </c>
      <c r="F1" s="9" t="s">
        <v>3</v>
      </c>
      <c r="G1" s="1" t="s">
        <v>35</v>
      </c>
      <c r="H1" s="1" t="s">
        <v>10</v>
      </c>
    </row>
    <row r="2" spans="1:8" x14ac:dyDescent="0.45">
      <c r="A2" s="2">
        <v>2017</v>
      </c>
      <c r="B2" s="1" t="s">
        <v>8</v>
      </c>
      <c r="C2" s="26">
        <v>11331</v>
      </c>
      <c r="D2" s="28">
        <f>C2-E2</f>
        <v>9110.1239999999998</v>
      </c>
      <c r="E2" s="11">
        <f>F2/100*C2</f>
        <v>2220.8760000000002</v>
      </c>
      <c r="F2" s="11">
        <v>19.600000000000001</v>
      </c>
      <c r="G2" t="s">
        <v>36</v>
      </c>
      <c r="H2" t="s">
        <v>38</v>
      </c>
    </row>
    <row r="3" spans="1:8" x14ac:dyDescent="0.45">
      <c r="A3" s="2">
        <v>2017</v>
      </c>
      <c r="B3" s="1" t="s">
        <v>9</v>
      </c>
      <c r="C3" s="12">
        <v>12889</v>
      </c>
      <c r="D3" s="28">
        <f>C3-E3</f>
        <v>9976.0859999999993</v>
      </c>
      <c r="E3" s="11">
        <f>F3/100*C3</f>
        <v>2912.9140000000002</v>
      </c>
      <c r="F3" s="1">
        <v>22.6</v>
      </c>
      <c r="G3" t="s">
        <v>36</v>
      </c>
      <c r="H3" t="s">
        <v>38</v>
      </c>
    </row>
    <row r="4" spans="1:8" x14ac:dyDescent="0.45">
      <c r="A4" s="2">
        <v>2021</v>
      </c>
      <c r="B4" s="1" t="s">
        <v>8</v>
      </c>
      <c r="C4" s="31">
        <v>5000</v>
      </c>
      <c r="D4" s="28">
        <f>C4-E4</f>
        <v>4490</v>
      </c>
      <c r="E4" s="11">
        <f>F4/100*C4</f>
        <v>509.99999999999994</v>
      </c>
      <c r="F4" s="1">
        <v>10.199999999999999</v>
      </c>
      <c r="G4" t="s">
        <v>36</v>
      </c>
      <c r="H4" t="s">
        <v>39</v>
      </c>
    </row>
    <row r="5" spans="1:8" x14ac:dyDescent="0.45">
      <c r="A5" s="2">
        <v>2021</v>
      </c>
      <c r="B5" s="1" t="s">
        <v>9</v>
      </c>
      <c r="C5" s="31">
        <v>5776</v>
      </c>
      <c r="D5" s="28">
        <f>C5-E5</f>
        <v>4545.7119999999995</v>
      </c>
      <c r="E5" s="11">
        <f>F5/100*C5</f>
        <v>1230.288</v>
      </c>
      <c r="F5" s="1">
        <v>21.3</v>
      </c>
      <c r="G5" t="s">
        <v>36</v>
      </c>
      <c r="H5" t="s">
        <v>39</v>
      </c>
    </row>
    <row r="6" spans="1:8" x14ac:dyDescent="0.45">
      <c r="A6" s="2">
        <v>2022</v>
      </c>
      <c r="B6" s="1" t="s">
        <v>8</v>
      </c>
      <c r="C6" s="31">
        <v>4818</v>
      </c>
      <c r="D6" s="28">
        <f>C6-E6</f>
        <v>4259.1120000000001</v>
      </c>
      <c r="E6" s="11">
        <f>F6/100*C6</f>
        <v>558.88799999999992</v>
      </c>
      <c r="F6" s="1">
        <v>11.6</v>
      </c>
      <c r="G6" t="s">
        <v>36</v>
      </c>
      <c r="H6" t="s">
        <v>39</v>
      </c>
    </row>
    <row r="7" spans="1:8" x14ac:dyDescent="0.45">
      <c r="A7" s="2">
        <v>2022</v>
      </c>
      <c r="B7" s="1" t="s">
        <v>9</v>
      </c>
      <c r="C7" s="31">
        <v>5982</v>
      </c>
      <c r="D7" s="28">
        <f>C7-E7</f>
        <v>4665.96</v>
      </c>
      <c r="E7" s="11">
        <f>F7/100*C7</f>
        <v>1316.04</v>
      </c>
      <c r="F7" s="1">
        <v>22</v>
      </c>
      <c r="G7" t="s">
        <v>36</v>
      </c>
      <c r="H7" t="s">
        <v>39</v>
      </c>
    </row>
    <row r="8" spans="1:8" x14ac:dyDescent="0.45">
      <c r="A8" s="2">
        <v>2023</v>
      </c>
      <c r="B8" s="1" t="s">
        <v>8</v>
      </c>
      <c r="C8" s="31">
        <v>4869</v>
      </c>
      <c r="D8" s="28">
        <f>C8-E8</f>
        <v>3992.58</v>
      </c>
      <c r="E8" s="11">
        <f>F8/100*C8</f>
        <v>876.42</v>
      </c>
      <c r="F8" s="1">
        <v>18</v>
      </c>
      <c r="G8" t="s">
        <v>36</v>
      </c>
      <c r="H8" t="s">
        <v>39</v>
      </c>
    </row>
    <row r="9" spans="1:8" x14ac:dyDescent="0.45">
      <c r="A9" s="2">
        <v>2023</v>
      </c>
      <c r="B9" s="1" t="s">
        <v>9</v>
      </c>
      <c r="C9" s="31">
        <v>5931</v>
      </c>
      <c r="D9" s="28">
        <f>C9-E9</f>
        <v>4501.6289999999999</v>
      </c>
      <c r="E9" s="11">
        <f>F9/100*C9</f>
        <v>1429.3710000000001</v>
      </c>
      <c r="F9" s="1">
        <v>24.1</v>
      </c>
      <c r="G9" t="s">
        <v>36</v>
      </c>
      <c r="H9" t="s">
        <v>39</v>
      </c>
    </row>
    <row r="10" spans="1:8" x14ac:dyDescent="0.45">
      <c r="A10" s="2">
        <v>2017</v>
      </c>
      <c r="B10" s="1" t="s">
        <v>8</v>
      </c>
      <c r="C10" s="31">
        <v>32033</v>
      </c>
      <c r="D10" s="28">
        <f>C10-E10</f>
        <v>28637.502</v>
      </c>
      <c r="E10" s="11">
        <f>F10/100*C10</f>
        <v>3395.498</v>
      </c>
      <c r="F10" s="1">
        <v>10.6</v>
      </c>
      <c r="G10" t="s">
        <v>37</v>
      </c>
      <c r="H10" t="s">
        <v>38</v>
      </c>
    </row>
    <row r="11" spans="1:8" x14ac:dyDescent="0.45">
      <c r="A11" s="2">
        <v>2017</v>
      </c>
      <c r="B11" s="1" t="s">
        <v>9</v>
      </c>
      <c r="C11" s="31">
        <v>32915</v>
      </c>
      <c r="D11" s="28">
        <f>C11-E11</f>
        <v>29063.945</v>
      </c>
      <c r="E11" s="11">
        <f>F11/100*C11</f>
        <v>3851.0549999999998</v>
      </c>
      <c r="F11" s="1">
        <v>11.7</v>
      </c>
      <c r="G11" t="s">
        <v>37</v>
      </c>
      <c r="H11" t="s">
        <v>38</v>
      </c>
    </row>
    <row r="12" spans="1:8" x14ac:dyDescent="0.45">
      <c r="A12" s="2">
        <v>2021</v>
      </c>
      <c r="B12" s="1" t="s">
        <v>8</v>
      </c>
      <c r="C12" s="31">
        <v>5333</v>
      </c>
      <c r="D12" s="28">
        <f>C12-E12</f>
        <v>4773.0349999999999</v>
      </c>
      <c r="E12" s="11">
        <f>F12/100*C12</f>
        <v>559.96500000000003</v>
      </c>
      <c r="F12" s="1">
        <v>10.5</v>
      </c>
      <c r="G12" t="s">
        <v>37</v>
      </c>
      <c r="H12" t="s">
        <v>39</v>
      </c>
    </row>
    <row r="13" spans="1:8" x14ac:dyDescent="0.45">
      <c r="A13" s="2">
        <v>2021</v>
      </c>
      <c r="B13" s="1" t="s">
        <v>9</v>
      </c>
      <c r="C13" s="31">
        <v>5467</v>
      </c>
      <c r="D13" s="28">
        <f>C13-E13</f>
        <v>4794.5590000000002</v>
      </c>
      <c r="E13" s="11">
        <f>F13/100*C13</f>
        <v>672.44100000000003</v>
      </c>
      <c r="F13" s="1">
        <v>12.3</v>
      </c>
      <c r="G13" t="s">
        <v>37</v>
      </c>
      <c r="H13" t="s">
        <v>39</v>
      </c>
    </row>
    <row r="14" spans="1:8" x14ac:dyDescent="0.45">
      <c r="A14" s="2">
        <v>2022</v>
      </c>
      <c r="B14" s="1" t="s">
        <v>8</v>
      </c>
      <c r="C14" s="31">
        <v>5336</v>
      </c>
      <c r="D14" s="28">
        <f>C14-E14</f>
        <v>4626.3119999999999</v>
      </c>
      <c r="E14" s="11">
        <f>F14/100*C14</f>
        <v>709.68799999999999</v>
      </c>
      <c r="F14" s="1">
        <v>13.3</v>
      </c>
      <c r="G14" t="s">
        <v>37</v>
      </c>
      <c r="H14" t="s">
        <v>39</v>
      </c>
    </row>
    <row r="15" spans="1:8" x14ac:dyDescent="0.45">
      <c r="A15" s="2">
        <v>2022</v>
      </c>
      <c r="B15" s="1" t="s">
        <v>9</v>
      </c>
      <c r="C15" s="31">
        <v>5464</v>
      </c>
      <c r="D15" s="28">
        <f>C15-E15</f>
        <v>4600.6880000000001</v>
      </c>
      <c r="E15" s="11">
        <f>F15/100*C15</f>
        <v>863.31200000000001</v>
      </c>
      <c r="F15" s="1">
        <v>15.8</v>
      </c>
      <c r="G15" t="s">
        <v>37</v>
      </c>
      <c r="H15" t="s">
        <v>39</v>
      </c>
    </row>
    <row r="16" spans="1:8" x14ac:dyDescent="0.45">
      <c r="A16" s="2">
        <v>2023</v>
      </c>
      <c r="B16" s="1" t="s">
        <v>8</v>
      </c>
      <c r="C16" s="31">
        <v>5365</v>
      </c>
      <c r="D16" s="28">
        <f>C16-E16</f>
        <v>4533.4250000000002</v>
      </c>
      <c r="E16" s="11">
        <f>F16/100*C16</f>
        <v>831.57500000000005</v>
      </c>
      <c r="F16" s="1">
        <v>15.5</v>
      </c>
      <c r="G16" t="s">
        <v>37</v>
      </c>
      <c r="H16" t="s">
        <v>39</v>
      </c>
    </row>
    <row r="17" spans="1:8" x14ac:dyDescent="0.45">
      <c r="A17" s="2">
        <v>2023</v>
      </c>
      <c r="B17" s="1" t="s">
        <v>9</v>
      </c>
      <c r="C17" s="31">
        <v>5436</v>
      </c>
      <c r="D17" s="28">
        <f>C17-E17</f>
        <v>4582.5479999999998</v>
      </c>
      <c r="E17" s="11">
        <f>F17/100*C17</f>
        <v>853.452</v>
      </c>
      <c r="F17" s="1">
        <v>15.7</v>
      </c>
      <c r="G17" t="s">
        <v>37</v>
      </c>
      <c r="H1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24AE-18FA-4348-BD18-857E36621CD2}">
  <dimension ref="A1:O60"/>
  <sheetViews>
    <sheetView workbookViewId="0">
      <selection activeCell="B30" sqref="B30"/>
    </sheetView>
  </sheetViews>
  <sheetFormatPr defaultRowHeight="14.25" x14ac:dyDescent="0.45"/>
  <cols>
    <col min="4" max="4" width="9.796875" bestFit="1" customWidth="1"/>
  </cols>
  <sheetData>
    <row r="1" spans="1:7" x14ac:dyDescent="0.45">
      <c r="A1" s="13"/>
      <c r="B1" s="13"/>
      <c r="C1" s="13" t="s">
        <v>40</v>
      </c>
      <c r="D1" s="13" t="s">
        <v>41</v>
      </c>
      <c r="E1" s="13"/>
      <c r="F1" s="13"/>
      <c r="G1" s="13"/>
    </row>
    <row r="2" spans="1:7" x14ac:dyDescent="0.45">
      <c r="A2" s="13"/>
      <c r="B2" s="13"/>
      <c r="C2" s="13" t="s">
        <v>42</v>
      </c>
      <c r="D2" s="13" t="s">
        <v>43</v>
      </c>
      <c r="E2" s="13"/>
      <c r="F2" s="13"/>
      <c r="G2" s="13"/>
    </row>
    <row r="3" spans="1:7" x14ac:dyDescent="0.45">
      <c r="A3" s="13"/>
      <c r="B3" s="13"/>
      <c r="C3" s="14" t="s">
        <v>44</v>
      </c>
      <c r="D3" s="15">
        <v>24220</v>
      </c>
      <c r="E3" s="16" t="s">
        <v>45</v>
      </c>
      <c r="F3" s="13"/>
      <c r="G3" s="13"/>
    </row>
    <row r="4" spans="1:7" x14ac:dyDescent="0.45">
      <c r="A4" s="13" t="s">
        <v>35</v>
      </c>
      <c r="B4" s="13" t="s">
        <v>46</v>
      </c>
      <c r="C4" s="13" t="s">
        <v>47</v>
      </c>
      <c r="D4" s="13">
        <v>2017</v>
      </c>
      <c r="E4" s="13">
        <v>2017</v>
      </c>
      <c r="F4" s="13"/>
      <c r="G4" s="13"/>
    </row>
    <row r="5" spans="1:7" x14ac:dyDescent="0.45">
      <c r="A5" s="13"/>
      <c r="B5" s="13"/>
      <c r="C5" s="13"/>
      <c r="D5" s="17" t="s">
        <v>48</v>
      </c>
      <c r="E5" s="17" t="s">
        <v>49</v>
      </c>
      <c r="F5" s="18" t="s">
        <v>50</v>
      </c>
      <c r="G5" s="19" t="s">
        <v>51</v>
      </c>
    </row>
    <row r="6" spans="1:7" x14ac:dyDescent="0.45">
      <c r="A6" s="13" t="s">
        <v>36</v>
      </c>
      <c r="B6" s="13" t="s">
        <v>52</v>
      </c>
      <c r="C6" s="13" t="s">
        <v>53</v>
      </c>
      <c r="D6" s="10">
        <v>183820</v>
      </c>
      <c r="E6" s="20">
        <v>18.399999999999999</v>
      </c>
      <c r="F6" s="13">
        <f>E6/100</f>
        <v>0.184</v>
      </c>
      <c r="G6" s="11">
        <f>F6*$D$3</f>
        <v>4456.4799999999996</v>
      </c>
    </row>
    <row r="7" spans="1:7" x14ac:dyDescent="0.45">
      <c r="A7" s="13"/>
      <c r="B7" s="13"/>
      <c r="C7" s="13" t="s">
        <v>54</v>
      </c>
      <c r="D7" s="21">
        <v>292080</v>
      </c>
      <c r="E7" s="22">
        <v>29.3</v>
      </c>
      <c r="F7" s="13">
        <f t="shared" ref="F7:F9" si="0">E7/100</f>
        <v>0.29299999999999998</v>
      </c>
      <c r="G7" s="11">
        <f t="shared" ref="G7:G9" si="1">F7*$D$3</f>
        <v>7096.4599999999991</v>
      </c>
    </row>
    <row r="8" spans="1:7" x14ac:dyDescent="0.45">
      <c r="A8" s="13"/>
      <c r="B8" s="13"/>
      <c r="C8" s="13" t="s">
        <v>55</v>
      </c>
      <c r="D8" s="21">
        <v>308620</v>
      </c>
      <c r="E8" s="22">
        <v>30.9</v>
      </c>
      <c r="F8" s="13">
        <f t="shared" si="0"/>
        <v>0.309</v>
      </c>
      <c r="G8" s="11">
        <f t="shared" si="1"/>
        <v>7483.98</v>
      </c>
    </row>
    <row r="9" spans="1:7" x14ac:dyDescent="0.45">
      <c r="A9" s="13"/>
      <c r="B9" s="13"/>
      <c r="C9" s="13" t="s">
        <v>56</v>
      </c>
      <c r="D9" s="23">
        <v>211690</v>
      </c>
      <c r="E9" s="24">
        <v>21.2</v>
      </c>
      <c r="F9" s="13">
        <f t="shared" si="0"/>
        <v>0.21199999999999999</v>
      </c>
      <c r="G9" s="11">
        <f t="shared" si="1"/>
        <v>5134.6399999999994</v>
      </c>
    </row>
    <row r="10" spans="1:7" x14ac:dyDescent="0.45">
      <c r="A10" s="13"/>
      <c r="B10" s="13"/>
      <c r="C10" s="25" t="s">
        <v>33</v>
      </c>
      <c r="D10" s="26">
        <f>SUM(D6:D9)</f>
        <v>996210</v>
      </c>
      <c r="E10" s="27">
        <v>1</v>
      </c>
      <c r="F10" s="13"/>
      <c r="G10" s="26">
        <f>SUM(G6:G9)</f>
        <v>24171.559999999998</v>
      </c>
    </row>
    <row r="11" spans="1:7" x14ac:dyDescent="0.45">
      <c r="A11" s="13"/>
      <c r="B11" s="13" t="s">
        <v>57</v>
      </c>
      <c r="C11" s="13" t="s">
        <v>53</v>
      </c>
      <c r="D11" s="10">
        <v>94620</v>
      </c>
      <c r="E11" s="20">
        <v>20.2</v>
      </c>
      <c r="F11" s="13">
        <f>E11/100</f>
        <v>0.20199999999999999</v>
      </c>
      <c r="G11" s="11">
        <f>F11*$G$15</f>
        <v>2288.8944206542792</v>
      </c>
    </row>
    <row r="12" spans="1:7" x14ac:dyDescent="0.45">
      <c r="A12" s="13"/>
      <c r="B12" s="13"/>
      <c r="C12" s="13" t="s">
        <v>54</v>
      </c>
      <c r="D12" s="21">
        <v>136570</v>
      </c>
      <c r="E12" s="22">
        <v>29.2</v>
      </c>
      <c r="F12" s="13">
        <f t="shared" ref="F12:F13" si="2">E12/100</f>
        <v>0.29199999999999998</v>
      </c>
      <c r="G12" s="11">
        <f t="shared" ref="G12:G14" si="3">F12*$G$15</f>
        <v>3308.6988655002456</v>
      </c>
    </row>
    <row r="13" spans="1:7" x14ac:dyDescent="0.45">
      <c r="A13" s="13"/>
      <c r="B13" s="13"/>
      <c r="C13" s="13" t="s">
        <v>55</v>
      </c>
      <c r="D13" s="21">
        <v>143120</v>
      </c>
      <c r="E13" s="22">
        <v>30.6</v>
      </c>
      <c r="F13" s="13">
        <f t="shared" si="2"/>
        <v>0.30599999999999999</v>
      </c>
      <c r="G13" s="11">
        <f t="shared" si="3"/>
        <v>3467.3351124762848</v>
      </c>
    </row>
    <row r="14" spans="1:7" x14ac:dyDescent="0.45">
      <c r="A14" s="13"/>
      <c r="B14" s="13"/>
      <c r="C14" s="13" t="s">
        <v>56</v>
      </c>
      <c r="D14" s="23">
        <v>91760</v>
      </c>
      <c r="E14" s="24">
        <v>19.600000000000001</v>
      </c>
      <c r="F14" s="13">
        <f>E14/100</f>
        <v>0.19600000000000001</v>
      </c>
      <c r="G14" s="11">
        <f t="shared" si="3"/>
        <v>2220.9074576645485</v>
      </c>
    </row>
    <row r="15" spans="1:7" x14ac:dyDescent="0.45">
      <c r="A15" s="13"/>
      <c r="B15" s="13"/>
      <c r="C15" s="25" t="s">
        <v>33</v>
      </c>
      <c r="D15" s="26">
        <f>SUM(D11:D14)</f>
        <v>466070</v>
      </c>
      <c r="E15" s="27">
        <f>D15/D10</f>
        <v>0.46784312544543821</v>
      </c>
      <c r="F15" s="13"/>
      <c r="G15" s="26">
        <f>D3*E15</f>
        <v>11331.160498288513</v>
      </c>
    </row>
    <row r="16" spans="1:7" x14ac:dyDescent="0.45">
      <c r="A16" s="13"/>
      <c r="B16" s="13" t="s">
        <v>58</v>
      </c>
      <c r="C16" s="13" t="s">
        <v>53</v>
      </c>
      <c r="D16" s="10">
        <v>89200</v>
      </c>
      <c r="E16" s="20">
        <v>16.8</v>
      </c>
      <c r="F16" s="13">
        <f>E16/100</f>
        <v>0.16800000000000001</v>
      </c>
      <c r="G16" s="11">
        <f>F16*$G$20</f>
        <v>2165.3250362875301</v>
      </c>
    </row>
    <row r="17" spans="1:7" x14ac:dyDescent="0.45">
      <c r="A17" s="13"/>
      <c r="B17" s="13"/>
      <c r="C17" s="13" t="s">
        <v>54</v>
      </c>
      <c r="D17" s="21">
        <v>155510</v>
      </c>
      <c r="E17" s="22">
        <v>29.3</v>
      </c>
      <c r="F17" s="13">
        <f t="shared" ref="F17:F19" si="4">E17/100</f>
        <v>0.29299999999999998</v>
      </c>
      <c r="G17" s="11">
        <f t="shared" ref="G17:G19" si="5">F17*$G$20</f>
        <v>3776.4299740014653</v>
      </c>
    </row>
    <row r="18" spans="1:7" x14ac:dyDescent="0.45">
      <c r="A18" s="13"/>
      <c r="B18" s="13"/>
      <c r="C18" s="13" t="s">
        <v>55</v>
      </c>
      <c r="D18" s="21">
        <v>165500</v>
      </c>
      <c r="E18" s="22">
        <v>31.2</v>
      </c>
      <c r="F18" s="13">
        <f t="shared" si="4"/>
        <v>0.312</v>
      </c>
      <c r="G18" s="11">
        <f t="shared" si="5"/>
        <v>4021.3179245339838</v>
      </c>
    </row>
    <row r="19" spans="1:7" x14ac:dyDescent="0.45">
      <c r="A19" s="13"/>
      <c r="B19" s="13"/>
      <c r="C19" s="13" t="s">
        <v>56</v>
      </c>
      <c r="D19" s="23">
        <v>119930</v>
      </c>
      <c r="E19" s="24">
        <v>22.6</v>
      </c>
      <c r="F19" s="13">
        <f t="shared" si="4"/>
        <v>0.22600000000000001</v>
      </c>
      <c r="G19" s="11">
        <f t="shared" si="5"/>
        <v>2912.8777273867963</v>
      </c>
    </row>
    <row r="20" spans="1:7" x14ac:dyDescent="0.45">
      <c r="A20" s="13"/>
      <c r="B20" s="13"/>
      <c r="C20" s="25" t="s">
        <v>33</v>
      </c>
      <c r="D20" s="26">
        <f>SUM(D16:D19)</f>
        <v>530140</v>
      </c>
      <c r="E20" s="27">
        <f>D20/D10</f>
        <v>0.53215687455456184</v>
      </c>
      <c r="F20" s="13"/>
      <c r="G20" s="26">
        <f>D3*E20</f>
        <v>12888.839501711487</v>
      </c>
    </row>
    <row r="21" spans="1:7" x14ac:dyDescent="0.45">
      <c r="A21" s="13"/>
      <c r="B21" s="13"/>
      <c r="C21" s="14" t="s">
        <v>44</v>
      </c>
      <c r="D21" s="15">
        <v>65000</v>
      </c>
      <c r="E21" s="16" t="s">
        <v>59</v>
      </c>
      <c r="F21" s="13"/>
      <c r="G21" s="26"/>
    </row>
    <row r="22" spans="1:7" x14ac:dyDescent="0.45">
      <c r="A22" t="s">
        <v>37</v>
      </c>
      <c r="B22" s="13" t="s">
        <v>52</v>
      </c>
      <c r="C22" s="13" t="s">
        <v>53</v>
      </c>
      <c r="D22" s="5">
        <v>18885900</v>
      </c>
      <c r="E22" s="1">
        <v>61</v>
      </c>
      <c r="F22">
        <f>E22/100</f>
        <v>0.61</v>
      </c>
      <c r="G22">
        <f>$D$21*F22</f>
        <v>39650</v>
      </c>
    </row>
    <row r="23" spans="1:7" x14ac:dyDescent="0.45">
      <c r="B23" s="13"/>
      <c r="C23" s="13" t="s">
        <v>55</v>
      </c>
      <c r="D23">
        <v>8637800</v>
      </c>
      <c r="E23" s="1">
        <v>27.9</v>
      </c>
      <c r="F23">
        <f t="shared" ref="F23:F24" si="6">E23/100</f>
        <v>0.27899999999999997</v>
      </c>
      <c r="G23">
        <f t="shared" ref="G23:G24" si="7">$D$21*F23</f>
        <v>18134.999999999996</v>
      </c>
    </row>
    <row r="24" spans="1:7" x14ac:dyDescent="0.45">
      <c r="B24" s="13"/>
      <c r="C24" s="13" t="s">
        <v>56</v>
      </c>
      <c r="D24" s="5">
        <v>3460600</v>
      </c>
      <c r="E24" s="1">
        <v>11.2</v>
      </c>
      <c r="F24">
        <f t="shared" si="6"/>
        <v>0.11199999999999999</v>
      </c>
      <c r="G24">
        <f t="shared" si="7"/>
        <v>7279.9999999999991</v>
      </c>
    </row>
    <row r="25" spans="1:7" x14ac:dyDescent="0.45">
      <c r="B25" s="13"/>
      <c r="C25" s="25" t="s">
        <v>33</v>
      </c>
      <c r="D25" s="26">
        <f>SUM(D22:D24)</f>
        <v>30984300</v>
      </c>
      <c r="E25">
        <f>SUM(E22:E24)</f>
        <v>100.10000000000001</v>
      </c>
      <c r="G25" s="30">
        <f>SUM(G22:G24)</f>
        <v>65065</v>
      </c>
    </row>
    <row r="26" spans="1:7" x14ac:dyDescent="0.45">
      <c r="B26" s="13" t="s">
        <v>57</v>
      </c>
      <c r="C26" s="13" t="s">
        <v>53</v>
      </c>
      <c r="D26" s="7">
        <v>9310400</v>
      </c>
      <c r="E26" s="1">
        <v>61</v>
      </c>
      <c r="F26">
        <f>E26/100</f>
        <v>0.61</v>
      </c>
      <c r="G26">
        <f>$G$29*F26</f>
        <v>19540.335105198439</v>
      </c>
    </row>
    <row r="27" spans="1:7" x14ac:dyDescent="0.45">
      <c r="B27" s="13"/>
      <c r="C27" s="13" t="s">
        <v>55</v>
      </c>
      <c r="D27">
        <v>4334700</v>
      </c>
      <c r="E27" s="1">
        <v>28.4</v>
      </c>
      <c r="F27">
        <f t="shared" ref="F27:F32" si="8">E27/100</f>
        <v>0.28399999999999997</v>
      </c>
      <c r="G27">
        <f t="shared" ref="G27:G28" si="9">$G$29*F27</f>
        <v>9097.4674916005843</v>
      </c>
    </row>
    <row r="28" spans="1:7" x14ac:dyDescent="0.45">
      <c r="B28" s="13"/>
      <c r="C28" s="13" t="s">
        <v>56</v>
      </c>
      <c r="D28" s="6">
        <v>1624600</v>
      </c>
      <c r="E28" s="1">
        <v>10.6</v>
      </c>
      <c r="F28">
        <f t="shared" si="8"/>
        <v>0.106</v>
      </c>
      <c r="G28">
        <f t="shared" si="9"/>
        <v>3395.533641231204</v>
      </c>
    </row>
    <row r="29" spans="1:7" x14ac:dyDescent="0.45">
      <c r="B29" s="13"/>
      <c r="C29" s="25" t="s">
        <v>33</v>
      </c>
      <c r="D29" s="6">
        <f>SUM(D26:D28)</f>
        <v>15269700</v>
      </c>
      <c r="E29">
        <f>D29/D25</f>
        <v>0.49282055750815734</v>
      </c>
      <c r="G29" s="30">
        <f>D21*E29</f>
        <v>32033.336238030228</v>
      </c>
    </row>
    <row r="30" spans="1:7" x14ac:dyDescent="0.45">
      <c r="B30" s="13" t="s">
        <v>58</v>
      </c>
      <c r="C30" s="13" t="s">
        <v>53</v>
      </c>
      <c r="D30" s="8">
        <v>9575500</v>
      </c>
      <c r="E30" s="1">
        <v>61.1</v>
      </c>
      <c r="F30">
        <f t="shared" si="8"/>
        <v>0.61099999999999999</v>
      </c>
      <c r="G30">
        <f>$G$33*F30</f>
        <v>20111.099815067631</v>
      </c>
    </row>
    <row r="31" spans="1:7" x14ac:dyDescent="0.45">
      <c r="B31" s="13"/>
      <c r="C31" s="13" t="s">
        <v>55</v>
      </c>
      <c r="D31">
        <v>4278500</v>
      </c>
      <c r="E31" s="1">
        <v>27.3</v>
      </c>
      <c r="F31">
        <f t="shared" si="8"/>
        <v>0.27300000000000002</v>
      </c>
      <c r="G31">
        <f t="shared" ref="G31:G32" si="10">$G$33*F31</f>
        <v>8985.8105556685168</v>
      </c>
    </row>
    <row r="32" spans="1:7" x14ac:dyDescent="0.45">
      <c r="B32" s="13"/>
      <c r="C32" s="13" t="s">
        <v>56</v>
      </c>
      <c r="D32" s="7">
        <v>1836000</v>
      </c>
      <c r="E32" s="1">
        <v>11.7</v>
      </c>
      <c r="F32">
        <f t="shared" si="8"/>
        <v>0.11699999999999999</v>
      </c>
      <c r="G32">
        <f t="shared" si="10"/>
        <v>3851.061666715078</v>
      </c>
    </row>
    <row r="33" spans="1:15" x14ac:dyDescent="0.45">
      <c r="B33" s="13"/>
      <c r="C33" s="25" t="s">
        <v>33</v>
      </c>
      <c r="D33" s="6">
        <f>SUM(D30:D32)</f>
        <v>15690000</v>
      </c>
      <c r="E33">
        <f>D33/D25</f>
        <v>0.50638549200724237</v>
      </c>
      <c r="G33" s="30">
        <f>D21*E33</f>
        <v>32915.056980470756</v>
      </c>
    </row>
    <row r="34" spans="1:15" x14ac:dyDescent="0.45">
      <c r="A34" s="13"/>
      <c r="B34" s="13"/>
      <c r="C34" s="14" t="s">
        <v>44</v>
      </c>
      <c r="D34" s="15">
        <f>20000*0.54</f>
        <v>10800</v>
      </c>
      <c r="E34" t="s">
        <v>60</v>
      </c>
    </row>
    <row r="35" spans="1:15" x14ac:dyDescent="0.45">
      <c r="D35" s="29">
        <v>2021</v>
      </c>
      <c r="E35" s="29"/>
      <c r="F35" s="29"/>
      <c r="G35" s="29"/>
      <c r="H35" s="29">
        <v>2022</v>
      </c>
      <c r="I35" s="29"/>
      <c r="J35" s="29"/>
      <c r="K35" s="29"/>
      <c r="L35" s="29">
        <v>2023</v>
      </c>
      <c r="M35" s="29"/>
      <c r="N35" s="29"/>
      <c r="O35" s="29"/>
    </row>
    <row r="36" spans="1:15" x14ac:dyDescent="0.45">
      <c r="D36" s="17" t="s">
        <v>48</v>
      </c>
      <c r="E36" s="17" t="s">
        <v>49</v>
      </c>
      <c r="F36" s="18" t="s">
        <v>50</v>
      </c>
      <c r="G36" s="19" t="s">
        <v>51</v>
      </c>
      <c r="H36" s="17" t="s">
        <v>48</v>
      </c>
      <c r="I36" s="17" t="s">
        <v>49</v>
      </c>
      <c r="J36" s="18" t="s">
        <v>50</v>
      </c>
      <c r="K36" s="19" t="s">
        <v>51</v>
      </c>
      <c r="L36" s="17" t="s">
        <v>48</v>
      </c>
      <c r="M36" s="17" t="s">
        <v>49</v>
      </c>
      <c r="N36" s="18" t="s">
        <v>50</v>
      </c>
      <c r="O36" s="19" t="s">
        <v>51</v>
      </c>
    </row>
    <row r="37" spans="1:15" x14ac:dyDescent="0.45">
      <c r="A37" t="s">
        <v>36</v>
      </c>
      <c r="B37" s="13" t="s">
        <v>52</v>
      </c>
      <c r="C37" s="13" t="s">
        <v>53</v>
      </c>
      <c r="D37">
        <v>489000</v>
      </c>
      <c r="E37" s="1">
        <v>48.8</v>
      </c>
      <c r="F37">
        <f>E37/100</f>
        <v>0.48799999999999999</v>
      </c>
      <c r="G37">
        <f>$D$34*F37</f>
        <v>5270.4</v>
      </c>
      <c r="H37">
        <v>462000</v>
      </c>
      <c r="I37" s="1">
        <v>46.1</v>
      </c>
      <c r="J37">
        <f>I37/100</f>
        <v>0.46100000000000002</v>
      </c>
      <c r="K37">
        <f>$D$34*J37</f>
        <v>4978.8</v>
      </c>
      <c r="L37">
        <v>392000</v>
      </c>
      <c r="M37" s="1">
        <v>39.700000000000003</v>
      </c>
      <c r="N37">
        <f>M37/100</f>
        <v>0.39700000000000002</v>
      </c>
      <c r="O37">
        <f>$D$34*N37</f>
        <v>4287.6000000000004</v>
      </c>
    </row>
    <row r="38" spans="1:15" x14ac:dyDescent="0.45">
      <c r="B38" s="13"/>
      <c r="C38" s="13" t="s">
        <v>55</v>
      </c>
      <c r="D38">
        <v>352000</v>
      </c>
      <c r="E38" s="1">
        <v>35.1</v>
      </c>
      <c r="F38">
        <f t="shared" ref="F38:F47" si="11">E38/100</f>
        <v>0.35100000000000003</v>
      </c>
      <c r="G38">
        <f t="shared" ref="G38:G39" si="12">$D$34*F38</f>
        <v>3790.8</v>
      </c>
      <c r="H38">
        <v>366000</v>
      </c>
      <c r="I38" s="1">
        <v>36.5</v>
      </c>
      <c r="J38">
        <f t="shared" ref="J38:J40" si="13">I38/100</f>
        <v>0.36499999999999999</v>
      </c>
      <c r="K38">
        <f t="shared" ref="K38:K39" si="14">$D$34*J38</f>
        <v>3942</v>
      </c>
      <c r="L38">
        <v>385000</v>
      </c>
      <c r="M38" s="1">
        <v>39</v>
      </c>
      <c r="N38">
        <f t="shared" ref="N38:N40" si="15">M38/100</f>
        <v>0.39</v>
      </c>
      <c r="O38">
        <f t="shared" ref="O38:O39" si="16">$D$34*N38</f>
        <v>4212</v>
      </c>
    </row>
    <row r="39" spans="1:15" x14ac:dyDescent="0.45">
      <c r="B39" s="13"/>
      <c r="C39" s="13" t="s">
        <v>56</v>
      </c>
      <c r="D39">
        <v>161300</v>
      </c>
      <c r="E39" s="1">
        <v>16.100000000000001</v>
      </c>
      <c r="F39">
        <f t="shared" si="11"/>
        <v>0.161</v>
      </c>
      <c r="G39">
        <f t="shared" si="12"/>
        <v>1738.8</v>
      </c>
      <c r="H39">
        <v>174000</v>
      </c>
      <c r="I39" s="1">
        <v>17.399999999999999</v>
      </c>
      <c r="J39">
        <f t="shared" si="13"/>
        <v>0.17399999999999999</v>
      </c>
      <c r="K39">
        <f t="shared" si="14"/>
        <v>1879.1999999999998</v>
      </c>
      <c r="L39">
        <v>210000</v>
      </c>
      <c r="M39" s="1">
        <v>21.3</v>
      </c>
      <c r="N39">
        <f t="shared" si="15"/>
        <v>0.21299999999999999</v>
      </c>
      <c r="O39">
        <f t="shared" si="16"/>
        <v>2300.4</v>
      </c>
    </row>
    <row r="40" spans="1:15" x14ac:dyDescent="0.45">
      <c r="B40" s="13"/>
      <c r="C40" s="25" t="s">
        <v>33</v>
      </c>
      <c r="D40">
        <f>SUM(D37:D39)</f>
        <v>1002300</v>
      </c>
      <c r="E40">
        <f>SUM(E37:E39)</f>
        <v>100</v>
      </c>
      <c r="F40">
        <f t="shared" si="11"/>
        <v>1</v>
      </c>
      <c r="G40" s="30">
        <f>SUM(G37:G39)</f>
        <v>10800</v>
      </c>
      <c r="H40">
        <f>SUM(H37:H39)</f>
        <v>1002000</v>
      </c>
      <c r="I40">
        <f>SUM(I37:I39)</f>
        <v>100</v>
      </c>
      <c r="J40">
        <f t="shared" si="13"/>
        <v>1</v>
      </c>
      <c r="K40" s="30">
        <f>SUM(K37:K39)</f>
        <v>10800</v>
      </c>
      <c r="L40">
        <f>SUM(L37:L39)</f>
        <v>987000</v>
      </c>
      <c r="M40">
        <f>SUM(M37:M39)</f>
        <v>100</v>
      </c>
      <c r="N40">
        <f t="shared" si="15"/>
        <v>1</v>
      </c>
      <c r="O40" s="30">
        <f>SUM(O37:O39)</f>
        <v>10800</v>
      </c>
    </row>
    <row r="41" spans="1:15" x14ac:dyDescent="0.45">
      <c r="B41" s="13" t="s">
        <v>57</v>
      </c>
      <c r="C41" s="13" t="s">
        <v>53</v>
      </c>
      <c r="D41">
        <v>241000</v>
      </c>
      <c r="E41" s="1">
        <v>51.9</v>
      </c>
      <c r="F41">
        <f t="shared" si="11"/>
        <v>0.51900000000000002</v>
      </c>
      <c r="G41">
        <f>$G$44*F41</f>
        <v>2594.8446572882372</v>
      </c>
      <c r="H41">
        <v>221000</v>
      </c>
      <c r="I41" s="1">
        <v>49.5</v>
      </c>
      <c r="J41">
        <f>I41/100</f>
        <v>0.495</v>
      </c>
      <c r="K41">
        <f>$K$44*J41</f>
        <v>2384.8922155688624</v>
      </c>
      <c r="L41">
        <v>182000</v>
      </c>
      <c r="M41" s="1">
        <v>40.9</v>
      </c>
      <c r="N41">
        <f>M41/100</f>
        <v>0.40899999999999997</v>
      </c>
      <c r="O41">
        <f>$O$44*N41</f>
        <v>1991.544072948328</v>
      </c>
    </row>
    <row r="42" spans="1:15" x14ac:dyDescent="0.45">
      <c r="B42" s="13"/>
      <c r="C42" s="13" t="s">
        <v>55</v>
      </c>
      <c r="D42">
        <v>176000</v>
      </c>
      <c r="E42" s="1">
        <v>37.9</v>
      </c>
      <c r="F42">
        <f t="shared" si="11"/>
        <v>0.379</v>
      </c>
      <c r="G42">
        <f t="shared" ref="G42:G43" si="17">$G$44*F42</f>
        <v>1894.8865609099073</v>
      </c>
      <c r="H42">
        <v>174000</v>
      </c>
      <c r="I42" s="1">
        <v>38.9</v>
      </c>
      <c r="J42">
        <f>I42/100</f>
        <v>0.38900000000000001</v>
      </c>
      <c r="K42">
        <f t="shared" ref="K42:K43" si="18">$K$44*J42</f>
        <v>1874.188023952096</v>
      </c>
      <c r="L42">
        <v>182900</v>
      </c>
      <c r="M42" s="1">
        <v>41.1</v>
      </c>
      <c r="N42">
        <f>M42/100</f>
        <v>0.41100000000000003</v>
      </c>
      <c r="O42">
        <f t="shared" ref="O42:O43" si="19">$O$44*N42</f>
        <v>2001.2826747720364</v>
      </c>
    </row>
    <row r="43" spans="1:15" x14ac:dyDescent="0.45">
      <c r="B43" s="13"/>
      <c r="C43" s="13" t="s">
        <v>56</v>
      </c>
      <c r="D43">
        <v>47000</v>
      </c>
      <c r="E43" s="1">
        <v>10.199999999999999</v>
      </c>
      <c r="F43">
        <f t="shared" si="11"/>
        <v>0.10199999999999999</v>
      </c>
      <c r="G43">
        <f t="shared" si="17"/>
        <v>509.96947021849746</v>
      </c>
      <c r="H43">
        <v>52000</v>
      </c>
      <c r="I43" s="1">
        <v>11.6</v>
      </c>
      <c r="J43">
        <f>I43/100</f>
        <v>0.11599999999999999</v>
      </c>
      <c r="K43">
        <f t="shared" si="18"/>
        <v>558.88383233532932</v>
      </c>
      <c r="L43">
        <v>80100</v>
      </c>
      <c r="M43" s="1">
        <v>18</v>
      </c>
      <c r="N43">
        <f>M43/100</f>
        <v>0.18</v>
      </c>
      <c r="O43">
        <f t="shared" si="19"/>
        <v>876.47416413373855</v>
      </c>
    </row>
    <row r="44" spans="1:15" x14ac:dyDescent="0.45">
      <c r="B44" s="13"/>
      <c r="C44" s="25" t="s">
        <v>33</v>
      </c>
      <c r="D44">
        <f>SUM(D41:D43)</f>
        <v>464000</v>
      </c>
      <c r="E44">
        <f>D44/D40</f>
        <v>0.46293524892746685</v>
      </c>
      <c r="G44" s="30">
        <f>E44*$D$34</f>
        <v>4999.7006884166422</v>
      </c>
      <c r="H44">
        <f>SUM(H41:H43)</f>
        <v>447000</v>
      </c>
      <c r="I44">
        <f>H44/H40</f>
        <v>0.44610778443113774</v>
      </c>
      <c r="K44" s="30">
        <f>I44*$D$34</f>
        <v>4817.9640718562878</v>
      </c>
      <c r="L44">
        <f>SUM(L41:L43)</f>
        <v>445000</v>
      </c>
      <c r="M44">
        <f>L44/L40</f>
        <v>0.45086119554204662</v>
      </c>
      <c r="O44" s="30">
        <f>M44*$D$34</f>
        <v>4869.3009118541031</v>
      </c>
    </row>
    <row r="45" spans="1:15" x14ac:dyDescent="0.45">
      <c r="B45" s="13" t="s">
        <v>58</v>
      </c>
      <c r="C45" s="13" t="s">
        <v>53</v>
      </c>
      <c r="D45">
        <v>247000</v>
      </c>
      <c r="E45" s="1">
        <v>46</v>
      </c>
      <c r="F45">
        <f t="shared" si="11"/>
        <v>0.46</v>
      </c>
      <c r="G45">
        <f>$G$48*F45</f>
        <v>2656.7375037413944</v>
      </c>
      <c r="H45">
        <v>241000</v>
      </c>
      <c r="I45" s="1">
        <v>43.4</v>
      </c>
      <c r="J45">
        <f>I45/100</f>
        <v>0.434</v>
      </c>
      <c r="K45">
        <f>$K$48*J45</f>
        <v>2596.2035928143709</v>
      </c>
      <c r="L45">
        <v>209800</v>
      </c>
      <c r="M45" s="1">
        <v>38.700000000000003</v>
      </c>
      <c r="N45">
        <f>M45/100</f>
        <v>0.38700000000000001</v>
      </c>
      <c r="O45">
        <f>$O$48*N45</f>
        <v>2295.1805471124621</v>
      </c>
    </row>
    <row r="46" spans="1:15" x14ac:dyDescent="0.45">
      <c r="B46" s="13"/>
      <c r="C46" s="13" t="s">
        <v>55</v>
      </c>
      <c r="D46">
        <v>175000</v>
      </c>
      <c r="E46" s="1">
        <v>32.700000000000003</v>
      </c>
      <c r="F46">
        <f t="shared" si="11"/>
        <v>0.32700000000000001</v>
      </c>
      <c r="G46">
        <f t="shared" ref="G46:G47" si="20">$G$48*F46</f>
        <v>1888.5938341813828</v>
      </c>
      <c r="H46">
        <v>192000</v>
      </c>
      <c r="I46" s="1">
        <v>34.6</v>
      </c>
      <c r="J46">
        <f>I46/100</f>
        <v>0.34600000000000003</v>
      </c>
      <c r="K46">
        <f t="shared" ref="K46:K47" si="21">$K$48*J46</f>
        <v>2069.7844311377248</v>
      </c>
      <c r="L46">
        <v>201600</v>
      </c>
      <c r="M46" s="1">
        <v>37.200000000000003</v>
      </c>
      <c r="N46">
        <f>M46/100</f>
        <v>0.37200000000000005</v>
      </c>
      <c r="O46">
        <f t="shared" ref="O46:O47" si="22">$O$48*N46</f>
        <v>2206.2200607902741</v>
      </c>
    </row>
    <row r="47" spans="1:15" x14ac:dyDescent="0.45">
      <c r="B47" s="13"/>
      <c r="C47" s="13" t="s">
        <v>56</v>
      </c>
      <c r="D47">
        <v>114000</v>
      </c>
      <c r="E47" s="1">
        <v>21.3</v>
      </c>
      <c r="F47">
        <f t="shared" si="11"/>
        <v>0.21299999999999999</v>
      </c>
      <c r="G47">
        <f t="shared" si="20"/>
        <v>1230.1849745585153</v>
      </c>
      <c r="H47">
        <v>122000</v>
      </c>
      <c r="I47" s="1">
        <v>22</v>
      </c>
      <c r="J47">
        <f>I47/100</f>
        <v>0.22</v>
      </c>
      <c r="K47">
        <f t="shared" si="21"/>
        <v>1316.0479041916167</v>
      </c>
      <c r="L47">
        <v>130600</v>
      </c>
      <c r="M47" s="1">
        <v>24.1</v>
      </c>
      <c r="N47">
        <f>M47/100</f>
        <v>0.24100000000000002</v>
      </c>
      <c r="O47">
        <f t="shared" si="22"/>
        <v>1429.2984802431613</v>
      </c>
    </row>
    <row r="48" spans="1:15" x14ac:dyDescent="0.45">
      <c r="B48" s="13"/>
      <c r="C48" s="25" t="s">
        <v>33</v>
      </c>
      <c r="D48">
        <f>SUM(D45:D47)</f>
        <v>536000</v>
      </c>
      <c r="E48">
        <f>D48/D40</f>
        <v>0.53477002893345305</v>
      </c>
      <c r="G48" s="30">
        <f>E48*$D$34</f>
        <v>5775.5163124812925</v>
      </c>
      <c r="H48">
        <f>SUM(H45:H47)</f>
        <v>555000</v>
      </c>
      <c r="I48">
        <f>H48/H40</f>
        <v>0.55389221556886226</v>
      </c>
      <c r="K48" s="30">
        <f>I48*$D$34</f>
        <v>5982.0359281437122</v>
      </c>
      <c r="L48">
        <f>SUM(L45:L47)</f>
        <v>542000</v>
      </c>
      <c r="M48">
        <f>L48/L40</f>
        <v>0.54913880445795338</v>
      </c>
      <c r="O48" s="30">
        <f>M48*$D$34</f>
        <v>5930.6990881458969</v>
      </c>
    </row>
    <row r="49" spans="1:15" x14ac:dyDescent="0.45">
      <c r="A49" t="s">
        <v>37</v>
      </c>
      <c r="B49" s="13" t="s">
        <v>52</v>
      </c>
      <c r="C49" s="13" t="s">
        <v>53</v>
      </c>
      <c r="D49">
        <v>17877000</v>
      </c>
      <c r="E49" s="1">
        <v>57.1</v>
      </c>
      <c r="F49">
        <f>E49/100</f>
        <v>0.57100000000000006</v>
      </c>
      <c r="G49">
        <f>$D$34*F49</f>
        <v>6166.8000000000011</v>
      </c>
      <c r="H49">
        <v>16043000</v>
      </c>
      <c r="I49" s="1">
        <v>50.5</v>
      </c>
      <c r="J49">
        <f>I49/100</f>
        <v>0.505</v>
      </c>
      <c r="K49">
        <f>$D$34*J49</f>
        <v>5454</v>
      </c>
      <c r="L49">
        <v>15482000</v>
      </c>
      <c r="M49" s="1">
        <v>47.8</v>
      </c>
      <c r="N49">
        <f>M49/100</f>
        <v>0.47799999999999998</v>
      </c>
      <c r="O49">
        <f>$D$34*N49</f>
        <v>5162.3999999999996</v>
      </c>
    </row>
    <row r="50" spans="1:15" x14ac:dyDescent="0.45">
      <c r="B50" s="13"/>
      <c r="C50" s="13" t="s">
        <v>55</v>
      </c>
      <c r="D50">
        <v>9837000</v>
      </c>
      <c r="E50" s="1">
        <v>31.4</v>
      </c>
      <c r="F50">
        <f t="shared" ref="F50:F52" si="23">E50/100</f>
        <v>0.314</v>
      </c>
      <c r="G50">
        <f t="shared" ref="G50:G51" si="24">$D$34*F50</f>
        <v>3391.2</v>
      </c>
      <c r="H50">
        <v>11082000</v>
      </c>
      <c r="I50" s="1">
        <v>34.9</v>
      </c>
      <c r="J50">
        <f t="shared" ref="J50:J52" si="25">I50/100</f>
        <v>0.34899999999999998</v>
      </c>
      <c r="K50">
        <f t="shared" ref="K50:K51" si="26">$D$34*J50</f>
        <v>3769.2</v>
      </c>
      <c r="L50">
        <v>11854000</v>
      </c>
      <c r="M50" s="1">
        <v>36.6</v>
      </c>
      <c r="N50">
        <f t="shared" ref="N50:N52" si="27">M50/100</f>
        <v>0.36599999999999999</v>
      </c>
      <c r="O50">
        <f t="shared" ref="O50:O51" si="28">$D$34*N50</f>
        <v>3952.7999999999997</v>
      </c>
    </row>
    <row r="51" spans="1:15" x14ac:dyDescent="0.45">
      <c r="B51" s="13"/>
      <c r="C51" s="13" t="s">
        <v>56</v>
      </c>
      <c r="D51">
        <v>3574000</v>
      </c>
      <c r="E51" s="1">
        <v>11.4</v>
      </c>
      <c r="F51">
        <f t="shared" si="23"/>
        <v>0.114</v>
      </c>
      <c r="G51">
        <f t="shared" si="24"/>
        <v>1231.2</v>
      </c>
      <c r="H51">
        <v>4614000</v>
      </c>
      <c r="I51" s="1">
        <v>14.5</v>
      </c>
      <c r="J51">
        <f t="shared" si="25"/>
        <v>0.14499999999999999</v>
      </c>
      <c r="K51">
        <f t="shared" si="26"/>
        <v>1566</v>
      </c>
      <c r="L51">
        <v>5040000</v>
      </c>
      <c r="M51" s="1">
        <v>15.6</v>
      </c>
      <c r="N51">
        <f t="shared" si="27"/>
        <v>0.156</v>
      </c>
      <c r="O51">
        <f t="shared" si="28"/>
        <v>1684.8</v>
      </c>
    </row>
    <row r="52" spans="1:15" x14ac:dyDescent="0.45">
      <c r="B52" s="13"/>
      <c r="C52" s="25" t="s">
        <v>33</v>
      </c>
      <c r="D52">
        <f>SUM(D49:D51)</f>
        <v>31288000</v>
      </c>
      <c r="E52">
        <f>SUM(E49:E51)</f>
        <v>99.9</v>
      </c>
      <c r="G52" s="30">
        <f>SUM(G49:G51)</f>
        <v>10789.2</v>
      </c>
      <c r="H52">
        <f>SUM(H49:H51)</f>
        <v>31739000</v>
      </c>
      <c r="I52">
        <f>SUM(I49:I51)</f>
        <v>99.9</v>
      </c>
      <c r="K52" s="30">
        <f>SUM(K49:K51)</f>
        <v>10789.2</v>
      </c>
      <c r="L52">
        <f>SUM(L49:L51)</f>
        <v>32376000</v>
      </c>
      <c r="M52">
        <f>SUM(M49:M51)</f>
        <v>100</v>
      </c>
      <c r="N52">
        <f t="shared" si="27"/>
        <v>1</v>
      </c>
      <c r="O52" s="30">
        <f>SUM(O49:O51)</f>
        <v>10799.999999999998</v>
      </c>
    </row>
    <row r="53" spans="1:15" x14ac:dyDescent="0.45">
      <c r="B53" s="13" t="s">
        <v>57</v>
      </c>
      <c r="C53" s="13" t="s">
        <v>53</v>
      </c>
      <c r="D53">
        <v>9341000</v>
      </c>
      <c r="E53" s="1">
        <v>60.5</v>
      </c>
      <c r="F53">
        <f>E53/100</f>
        <v>0.60499999999999998</v>
      </c>
      <c r="G53">
        <f>$G$56*F53</f>
        <v>3226.6950268473533</v>
      </c>
      <c r="H53">
        <v>8006000</v>
      </c>
      <c r="I53" s="1">
        <v>51.1</v>
      </c>
      <c r="J53">
        <f>I53/100</f>
        <v>0.51100000000000001</v>
      </c>
      <c r="K53">
        <f>$K$56*J53</f>
        <v>2726.7973660165726</v>
      </c>
      <c r="L53">
        <v>7957000</v>
      </c>
      <c r="M53" s="1">
        <v>49.5</v>
      </c>
      <c r="N53">
        <f>M53/100</f>
        <v>0.495</v>
      </c>
      <c r="O53">
        <f>$O$56*N53</f>
        <v>2655.662157153447</v>
      </c>
    </row>
    <row r="54" spans="1:15" x14ac:dyDescent="0.45">
      <c r="B54" s="13"/>
      <c r="C54" s="13" t="s">
        <v>55</v>
      </c>
      <c r="D54">
        <v>4484000</v>
      </c>
      <c r="E54" s="1">
        <v>29</v>
      </c>
      <c r="F54">
        <f>E54/100</f>
        <v>0.28999999999999998</v>
      </c>
      <c r="G54">
        <f t="shared" ref="G54:G55" si="29">$G$56*F54</f>
        <v>1546.6802608028636</v>
      </c>
      <c r="H54">
        <v>5596000</v>
      </c>
      <c r="I54" s="1">
        <v>35.700000000000003</v>
      </c>
      <c r="J54">
        <f>I54/100</f>
        <v>0.35700000000000004</v>
      </c>
      <c r="K54">
        <f t="shared" ref="K54:K55" si="30">$K$56*J54</f>
        <v>1905.0228173540443</v>
      </c>
      <c r="L54">
        <v>5636000</v>
      </c>
      <c r="M54" s="1">
        <v>35</v>
      </c>
      <c r="N54">
        <f>M54/100</f>
        <v>0.35</v>
      </c>
      <c r="O54">
        <f t="shared" ref="O54:O55" si="31">$O$56*N54</f>
        <v>1877.7409191994068</v>
      </c>
    </row>
    <row r="55" spans="1:15" x14ac:dyDescent="0.45">
      <c r="B55" s="13"/>
      <c r="C55" s="13" t="s">
        <v>56</v>
      </c>
      <c r="D55">
        <v>1626000</v>
      </c>
      <c r="E55" s="1">
        <v>10.5</v>
      </c>
      <c r="F55">
        <f>E55/100</f>
        <v>0.105</v>
      </c>
      <c r="G55">
        <f t="shared" si="29"/>
        <v>560.00492201482996</v>
      </c>
      <c r="H55">
        <v>2080000</v>
      </c>
      <c r="I55" s="1">
        <v>13.3</v>
      </c>
      <c r="J55">
        <f>I55/100</f>
        <v>0.13300000000000001</v>
      </c>
      <c r="K55">
        <f t="shared" si="30"/>
        <v>709.71438293582037</v>
      </c>
      <c r="L55">
        <v>2490000</v>
      </c>
      <c r="M55" s="1">
        <v>15.5</v>
      </c>
      <c r="N55">
        <f>M55/100</f>
        <v>0.155</v>
      </c>
      <c r="O55">
        <f t="shared" si="31"/>
        <v>831.57097850259447</v>
      </c>
    </row>
    <row r="56" spans="1:15" x14ac:dyDescent="0.45">
      <c r="B56" s="13"/>
      <c r="C56" s="25" t="s">
        <v>33</v>
      </c>
      <c r="D56">
        <f>SUM(D53:D55)</f>
        <v>15451000</v>
      </c>
      <c r="E56">
        <f>D56/D52</f>
        <v>0.49383150089491179</v>
      </c>
      <c r="G56" s="30">
        <f>E56*$D$34</f>
        <v>5333.380209665047</v>
      </c>
      <c r="H56">
        <f>SUM(H53:H55)</f>
        <v>15682000</v>
      </c>
      <c r="I56">
        <f>H56/H52</f>
        <v>0.4940924414757869</v>
      </c>
      <c r="K56" s="30">
        <f>I56*$D$34</f>
        <v>5336.1983679384984</v>
      </c>
      <c r="L56">
        <f>SUM(L53:L55)</f>
        <v>16083000</v>
      </c>
      <c r="M56">
        <f>L56/L52</f>
        <v>0.49675685693106003</v>
      </c>
      <c r="O56" s="30">
        <f>M56*$D$34</f>
        <v>5364.9740548554482</v>
      </c>
    </row>
    <row r="57" spans="1:15" x14ac:dyDescent="0.45">
      <c r="B57" s="13" t="s">
        <v>58</v>
      </c>
      <c r="C57" s="13" t="s">
        <v>53</v>
      </c>
      <c r="D57">
        <v>8536000</v>
      </c>
      <c r="E57" s="1">
        <v>53.9</v>
      </c>
      <c r="F57">
        <f>E57/100</f>
        <v>0.53900000000000003</v>
      </c>
      <c r="G57">
        <f>$G$60*F57</f>
        <v>2946.5080669905396</v>
      </c>
      <c r="H57">
        <v>8037000</v>
      </c>
      <c r="I57" s="1">
        <v>50.1</v>
      </c>
      <c r="J57">
        <f>I57/100</f>
        <v>0.501</v>
      </c>
      <c r="K57">
        <f>$K$60*J57</f>
        <v>2737.3646176628122</v>
      </c>
      <c r="L57">
        <v>7526000</v>
      </c>
      <c r="M57" s="1">
        <v>46.2</v>
      </c>
      <c r="N57">
        <f>M57/100</f>
        <v>0.46200000000000002</v>
      </c>
      <c r="O57">
        <f>$O$60*N57</f>
        <v>2511.2902149740553</v>
      </c>
    </row>
    <row r="58" spans="1:15" x14ac:dyDescent="0.45">
      <c r="B58" s="13"/>
      <c r="C58" s="13" t="s">
        <v>55</v>
      </c>
      <c r="D58">
        <v>5353000</v>
      </c>
      <c r="E58" s="1">
        <v>33.799999999999997</v>
      </c>
      <c r="F58">
        <f>E58/100</f>
        <v>0.33799999999999997</v>
      </c>
      <c r="G58">
        <f t="shared" ref="G58:G59" si="32">$G$60*F58</f>
        <v>1847.717489133214</v>
      </c>
      <c r="H58">
        <v>5486000</v>
      </c>
      <c r="I58" s="1">
        <v>34.200000000000003</v>
      </c>
      <c r="J58">
        <f>I58/100</f>
        <v>0.34200000000000003</v>
      </c>
      <c r="K58">
        <f t="shared" ref="K58:K59" si="33">$K$60*J58</f>
        <v>1868.6201581650337</v>
      </c>
      <c r="L58">
        <v>6219000</v>
      </c>
      <c r="M58" s="1">
        <v>38.200000000000003</v>
      </c>
      <c r="N58">
        <f>M58/100</f>
        <v>0.38200000000000001</v>
      </c>
      <c r="O58">
        <f t="shared" ref="O58:O59" si="34">$O$60*N58</f>
        <v>2076.434766493699</v>
      </c>
    </row>
    <row r="59" spans="1:15" x14ac:dyDescent="0.45">
      <c r="B59" s="13"/>
      <c r="C59" s="13" t="s">
        <v>56</v>
      </c>
      <c r="D59">
        <v>1948000</v>
      </c>
      <c r="E59" s="1">
        <v>12.3</v>
      </c>
      <c r="F59">
        <f>E59/100</f>
        <v>0.12300000000000001</v>
      </c>
      <c r="G59">
        <f t="shared" si="32"/>
        <v>672.39423421119932</v>
      </c>
      <c r="H59">
        <v>2534000</v>
      </c>
      <c r="I59" s="1">
        <v>15.8</v>
      </c>
      <c r="J59">
        <f>I59/100</f>
        <v>0.158</v>
      </c>
      <c r="K59">
        <f t="shared" si="33"/>
        <v>863.28065786571722</v>
      </c>
      <c r="L59">
        <v>2550000</v>
      </c>
      <c r="M59" s="1">
        <v>15.7</v>
      </c>
      <c r="N59">
        <f>M59/100</f>
        <v>0.157</v>
      </c>
      <c r="O59">
        <f t="shared" si="34"/>
        <v>853.4038176426983</v>
      </c>
    </row>
    <row r="60" spans="1:15" x14ac:dyDescent="0.45">
      <c r="B60" s="13"/>
      <c r="C60" s="25" t="s">
        <v>33</v>
      </c>
      <c r="D60">
        <f>SUM(D57:D59)</f>
        <v>15837000</v>
      </c>
      <c r="E60">
        <f>D60/D52</f>
        <v>0.50616849910508821</v>
      </c>
      <c r="G60" s="30">
        <f>E60*$D$34</f>
        <v>5466.619790334953</v>
      </c>
      <c r="H60">
        <f>SUM(H57:H59)</f>
        <v>16057000</v>
      </c>
      <c r="I60">
        <f>H60/H52</f>
        <v>0.5059075585242131</v>
      </c>
      <c r="K60" s="30">
        <f>I60*$D$34</f>
        <v>5463.8016320615016</v>
      </c>
      <c r="L60">
        <f>SUM(L57:L59)</f>
        <v>16295000</v>
      </c>
      <c r="M60">
        <f>L60/L52</f>
        <v>0.50330491722263404</v>
      </c>
      <c r="O60" s="30">
        <f>M60*$D$34</f>
        <v>5435.6931060044481</v>
      </c>
    </row>
  </sheetData>
  <mergeCells count="3">
    <mergeCell ref="D35:G35"/>
    <mergeCell ref="H35:K35"/>
    <mergeCell ref="L35:O35"/>
  </mergeCells>
  <hyperlinks>
    <hyperlink ref="E3" r:id="rId1" xr:uid="{0E614C23-4ABC-446D-AD16-615D1A054F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83DB-8F80-4F70-9313-4978C3592E63}">
  <dimension ref="A1:I37"/>
  <sheetViews>
    <sheetView topLeftCell="A10" workbookViewId="0">
      <selection activeCell="F29" sqref="F29:F37"/>
    </sheetView>
  </sheetViews>
  <sheetFormatPr defaultRowHeight="14.25" x14ac:dyDescent="0.45"/>
  <cols>
    <col min="7" max="7" width="8.863281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1" t="s">
        <v>33</v>
      </c>
      <c r="I1" s="1"/>
    </row>
    <row r="2" spans="1:9" x14ac:dyDescent="0.45">
      <c r="A2" s="2">
        <v>2017</v>
      </c>
      <c r="B2" s="1" t="s">
        <v>4</v>
      </c>
      <c r="C2" s="1" t="s">
        <v>5</v>
      </c>
      <c r="D2" s="1">
        <v>47.7</v>
      </c>
      <c r="E2" s="1">
        <f>D2/100</f>
        <v>0.47700000000000004</v>
      </c>
      <c r="F2" s="9">
        <v>475900</v>
      </c>
      <c r="G2">
        <v>998520</v>
      </c>
    </row>
    <row r="3" spans="1:9" x14ac:dyDescent="0.45">
      <c r="A3" s="2">
        <v>2017</v>
      </c>
      <c r="B3" s="1" t="s">
        <v>4</v>
      </c>
      <c r="C3" s="1" t="s">
        <v>6</v>
      </c>
      <c r="D3" s="1">
        <v>30.9</v>
      </c>
      <c r="E3" s="1">
        <f t="shared" ref="E3:E37" si="0">D3/100</f>
        <v>0.309</v>
      </c>
      <c r="F3" s="9">
        <v>308620</v>
      </c>
      <c r="G3">
        <v>998520</v>
      </c>
    </row>
    <row r="4" spans="1:9" x14ac:dyDescent="0.45">
      <c r="A4" s="2">
        <v>2017</v>
      </c>
      <c r="B4" s="1" t="s">
        <v>4</v>
      </c>
      <c r="C4" s="1" t="s">
        <v>7</v>
      </c>
      <c r="D4" s="1">
        <v>21.2</v>
      </c>
      <c r="E4" s="1">
        <f t="shared" si="0"/>
        <v>0.21199999999999999</v>
      </c>
      <c r="F4" s="9">
        <v>211690</v>
      </c>
      <c r="G4">
        <v>998520</v>
      </c>
    </row>
    <row r="5" spans="1:9" x14ac:dyDescent="0.45">
      <c r="A5" s="2">
        <v>2017</v>
      </c>
      <c r="B5" s="1" t="s">
        <v>8</v>
      </c>
      <c r="C5" s="1" t="s">
        <v>5</v>
      </c>
      <c r="D5" s="1">
        <v>49.4</v>
      </c>
      <c r="E5" s="1">
        <f t="shared" si="0"/>
        <v>0.49399999999999999</v>
      </c>
      <c r="F5">
        <v>231200</v>
      </c>
      <c r="G5">
        <v>467610</v>
      </c>
    </row>
    <row r="6" spans="1:9" x14ac:dyDescent="0.45">
      <c r="A6" s="2">
        <v>2017</v>
      </c>
      <c r="B6" s="1" t="s">
        <v>8</v>
      </c>
      <c r="C6" s="1" t="s">
        <v>6</v>
      </c>
      <c r="D6" s="1">
        <v>30.6</v>
      </c>
      <c r="E6" s="1">
        <f t="shared" si="0"/>
        <v>0.30599999999999999</v>
      </c>
      <c r="F6" s="9">
        <v>143120</v>
      </c>
      <c r="G6">
        <v>467610</v>
      </c>
    </row>
    <row r="7" spans="1:9" x14ac:dyDescent="0.45">
      <c r="A7" s="2">
        <v>2017</v>
      </c>
      <c r="B7" s="1" t="s">
        <v>8</v>
      </c>
      <c r="C7" s="1" t="s">
        <v>7</v>
      </c>
      <c r="D7" s="1">
        <v>19.600000000000001</v>
      </c>
      <c r="E7" s="1">
        <f t="shared" si="0"/>
        <v>0.19600000000000001</v>
      </c>
      <c r="F7" s="9">
        <v>91760</v>
      </c>
      <c r="G7">
        <v>467610</v>
      </c>
    </row>
    <row r="8" spans="1:9" x14ac:dyDescent="0.45">
      <c r="A8" s="2">
        <v>2017</v>
      </c>
      <c r="B8" s="1" t="s">
        <v>9</v>
      </c>
      <c r="C8" s="1" t="s">
        <v>5</v>
      </c>
      <c r="D8" s="1">
        <v>46.1</v>
      </c>
      <c r="E8" s="1">
        <f t="shared" si="0"/>
        <v>0.46100000000000002</v>
      </c>
      <c r="F8" s="9">
        <v>244710</v>
      </c>
      <c r="G8">
        <v>530900</v>
      </c>
    </row>
    <row r="9" spans="1:9" x14ac:dyDescent="0.45">
      <c r="A9" s="2">
        <v>2017</v>
      </c>
      <c r="B9" s="1" t="s">
        <v>9</v>
      </c>
      <c r="C9" s="1" t="s">
        <v>6</v>
      </c>
      <c r="D9" s="1">
        <v>31.2</v>
      </c>
      <c r="E9" s="1">
        <f t="shared" si="0"/>
        <v>0.312</v>
      </c>
      <c r="F9" s="9">
        <v>165500</v>
      </c>
      <c r="G9">
        <v>530900</v>
      </c>
    </row>
    <row r="10" spans="1:9" x14ac:dyDescent="0.45">
      <c r="A10" s="2">
        <v>2017</v>
      </c>
      <c r="B10" s="1" t="s">
        <v>9</v>
      </c>
      <c r="C10" s="1" t="s">
        <v>7</v>
      </c>
      <c r="D10" s="1">
        <v>22.6</v>
      </c>
      <c r="E10" s="1">
        <f t="shared" si="0"/>
        <v>0.22600000000000001</v>
      </c>
      <c r="F10" s="9">
        <v>119930</v>
      </c>
      <c r="G10">
        <v>530900</v>
      </c>
    </row>
    <row r="11" spans="1:9" x14ac:dyDescent="0.45">
      <c r="A11" s="2">
        <v>2021</v>
      </c>
      <c r="B11" s="1" t="s">
        <v>4</v>
      </c>
      <c r="C11" s="1" t="s">
        <v>5</v>
      </c>
      <c r="D11" s="1">
        <v>48.8</v>
      </c>
      <c r="E11" s="1">
        <f t="shared" si="0"/>
        <v>0.48799999999999999</v>
      </c>
      <c r="F11">
        <v>489000</v>
      </c>
      <c r="G11" s="9">
        <v>1002000</v>
      </c>
    </row>
    <row r="12" spans="1:9" x14ac:dyDescent="0.45">
      <c r="A12" s="2">
        <v>2021</v>
      </c>
      <c r="B12" s="1" t="s">
        <v>4</v>
      </c>
      <c r="C12" s="1" t="s">
        <v>6</v>
      </c>
      <c r="D12" s="1">
        <v>35.1</v>
      </c>
      <c r="E12" s="1">
        <f t="shared" si="0"/>
        <v>0.35100000000000003</v>
      </c>
      <c r="F12">
        <v>352000</v>
      </c>
      <c r="G12" s="9">
        <v>1002000</v>
      </c>
    </row>
    <row r="13" spans="1:9" x14ac:dyDescent="0.45">
      <c r="A13" s="2">
        <v>2021</v>
      </c>
      <c r="B13" s="1" t="s">
        <v>4</v>
      </c>
      <c r="C13" s="1" t="s">
        <v>7</v>
      </c>
      <c r="D13" s="1">
        <v>16.100000000000001</v>
      </c>
      <c r="E13" s="1">
        <f t="shared" si="0"/>
        <v>0.161</v>
      </c>
      <c r="F13">
        <v>161300</v>
      </c>
      <c r="G13" s="9">
        <v>1002000</v>
      </c>
    </row>
    <row r="14" spans="1:9" x14ac:dyDescent="0.45">
      <c r="A14" s="2">
        <v>2021</v>
      </c>
      <c r="B14" s="1" t="s">
        <v>8</v>
      </c>
      <c r="C14" s="1" t="s">
        <v>5</v>
      </c>
      <c r="D14" s="1">
        <v>51.9</v>
      </c>
      <c r="E14" s="1">
        <f t="shared" si="0"/>
        <v>0.51900000000000002</v>
      </c>
      <c r="F14">
        <v>241000</v>
      </c>
      <c r="G14">
        <v>465000</v>
      </c>
    </row>
    <row r="15" spans="1:9" x14ac:dyDescent="0.45">
      <c r="A15" s="2">
        <v>2021</v>
      </c>
      <c r="B15" s="1" t="s">
        <v>8</v>
      </c>
      <c r="C15" s="1" t="s">
        <v>6</v>
      </c>
      <c r="D15" s="1">
        <v>37.9</v>
      </c>
      <c r="E15" s="1">
        <f t="shared" si="0"/>
        <v>0.379</v>
      </c>
      <c r="F15">
        <v>176000</v>
      </c>
      <c r="G15">
        <v>465000</v>
      </c>
    </row>
    <row r="16" spans="1:9" x14ac:dyDescent="0.45">
      <c r="A16" s="2">
        <v>2021</v>
      </c>
      <c r="B16" s="1" t="s">
        <v>8</v>
      </c>
      <c r="C16" s="1" t="s">
        <v>7</v>
      </c>
      <c r="D16" s="1">
        <v>10.199999999999999</v>
      </c>
      <c r="E16" s="1">
        <f t="shared" si="0"/>
        <v>0.10199999999999999</v>
      </c>
      <c r="F16">
        <v>47000</v>
      </c>
      <c r="G16">
        <v>465000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46</v>
      </c>
      <c r="E17" s="1">
        <f t="shared" si="0"/>
        <v>0.46</v>
      </c>
      <c r="F17">
        <v>247000</v>
      </c>
      <c r="G17">
        <v>537000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32.700000000000003</v>
      </c>
      <c r="E18" s="1">
        <f t="shared" si="0"/>
        <v>0.32700000000000001</v>
      </c>
      <c r="F18">
        <v>175000</v>
      </c>
      <c r="G18">
        <v>537000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21.3</v>
      </c>
      <c r="E19" s="1">
        <f t="shared" si="0"/>
        <v>0.21299999999999999</v>
      </c>
      <c r="F19">
        <v>114000</v>
      </c>
      <c r="G19">
        <v>537000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46.1</v>
      </c>
      <c r="E20" s="1">
        <f t="shared" si="0"/>
        <v>0.46100000000000002</v>
      </c>
      <c r="F20">
        <v>462000</v>
      </c>
      <c r="G20">
        <v>1002200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36.5</v>
      </c>
      <c r="E21" s="1">
        <f t="shared" si="0"/>
        <v>0.36499999999999999</v>
      </c>
      <c r="F21">
        <v>366000</v>
      </c>
      <c r="G21">
        <v>1002200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17.399999999999999</v>
      </c>
      <c r="E22" s="1">
        <f t="shared" si="0"/>
        <v>0.17399999999999999</v>
      </c>
      <c r="F22">
        <v>174000</v>
      </c>
      <c r="G22">
        <v>1002200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49.5</v>
      </c>
      <c r="E23" s="1">
        <f t="shared" si="0"/>
        <v>0.495</v>
      </c>
      <c r="F23">
        <v>221000</v>
      </c>
      <c r="G23">
        <v>446900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38.9</v>
      </c>
      <c r="E24" s="1">
        <f t="shared" si="0"/>
        <v>0.38900000000000001</v>
      </c>
      <c r="F24">
        <v>174000</v>
      </c>
      <c r="G24">
        <v>446900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11.6</v>
      </c>
      <c r="E25" s="1">
        <f t="shared" si="0"/>
        <v>0.11599999999999999</v>
      </c>
      <c r="F25">
        <v>52000</v>
      </c>
      <c r="G25">
        <v>446900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43.4</v>
      </c>
      <c r="E26" s="1">
        <f t="shared" si="0"/>
        <v>0.434</v>
      </c>
      <c r="F26">
        <v>241000</v>
      </c>
      <c r="G26">
        <v>555300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34.6</v>
      </c>
      <c r="E27" s="1">
        <f t="shared" si="0"/>
        <v>0.34600000000000003</v>
      </c>
      <c r="F27">
        <v>192000</v>
      </c>
      <c r="G27">
        <v>555300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22</v>
      </c>
      <c r="E28" s="1">
        <f t="shared" si="0"/>
        <v>0.22</v>
      </c>
      <c r="F28">
        <v>122000</v>
      </c>
      <c r="G28">
        <v>555300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39.700000000000003</v>
      </c>
      <c r="E29" s="1">
        <f t="shared" si="0"/>
        <v>0.39700000000000002</v>
      </c>
      <c r="F29">
        <v>392000</v>
      </c>
      <c r="G29">
        <v>987000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39</v>
      </c>
      <c r="E30" s="1">
        <f t="shared" si="0"/>
        <v>0.39</v>
      </c>
      <c r="F30">
        <v>385000</v>
      </c>
      <c r="G30">
        <v>987000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21.3</v>
      </c>
      <c r="E31" s="1">
        <f t="shared" si="0"/>
        <v>0.21299999999999999</v>
      </c>
      <c r="F31">
        <v>210000</v>
      </c>
      <c r="G31">
        <v>987000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40.9</v>
      </c>
      <c r="E32" s="1">
        <f t="shared" si="0"/>
        <v>0.40899999999999997</v>
      </c>
      <c r="F32">
        <v>182000</v>
      </c>
      <c r="G32">
        <v>445000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41.1</v>
      </c>
      <c r="E33" s="1">
        <f t="shared" si="0"/>
        <v>0.41100000000000003</v>
      </c>
      <c r="F33">
        <v>182900</v>
      </c>
      <c r="G33">
        <v>445000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18</v>
      </c>
      <c r="E34" s="1">
        <f t="shared" si="0"/>
        <v>0.18</v>
      </c>
      <c r="F34">
        <v>80100</v>
      </c>
      <c r="G34">
        <v>445000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38.700000000000003</v>
      </c>
      <c r="E35" s="1">
        <f t="shared" si="0"/>
        <v>0.38700000000000001</v>
      </c>
      <c r="F35">
        <v>209800</v>
      </c>
      <c r="G35">
        <v>542000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37.200000000000003</v>
      </c>
      <c r="E36" s="1">
        <f t="shared" si="0"/>
        <v>0.37200000000000005</v>
      </c>
      <c r="F36">
        <v>201600</v>
      </c>
      <c r="G36">
        <v>542000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24.1</v>
      </c>
      <c r="E37" s="1">
        <f t="shared" si="0"/>
        <v>0.24100000000000002</v>
      </c>
      <c r="F37">
        <v>130600</v>
      </c>
      <c r="G37">
        <v>542000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9C3-263B-4CC5-905B-A4C37BDEA5E2}">
  <dimension ref="A1:G37"/>
  <sheetViews>
    <sheetView topLeftCell="A7" workbookViewId="0">
      <selection activeCell="F29" sqref="F29:F37"/>
    </sheetView>
  </sheetViews>
  <sheetFormatPr defaultRowHeight="14.25" x14ac:dyDescent="0.45"/>
  <cols>
    <col min="7" max="8" width="10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9" t="s">
        <v>33</v>
      </c>
    </row>
    <row r="2" spans="1:7" x14ac:dyDescent="0.45">
      <c r="A2" s="2">
        <v>2017</v>
      </c>
      <c r="B2" s="1" t="s">
        <v>4</v>
      </c>
      <c r="C2" s="1" t="s">
        <v>5</v>
      </c>
      <c r="D2" s="1">
        <v>61</v>
      </c>
      <c r="E2" s="1">
        <f>D2/100</f>
        <v>0.61</v>
      </c>
      <c r="F2" s="5">
        <v>18885900</v>
      </c>
      <c r="G2">
        <v>30960000</v>
      </c>
    </row>
    <row r="3" spans="1:7" x14ac:dyDescent="0.45">
      <c r="A3" s="2">
        <v>2017</v>
      </c>
      <c r="B3" s="1" t="s">
        <v>4</v>
      </c>
      <c r="C3" s="1" t="s">
        <v>6</v>
      </c>
      <c r="D3" s="1">
        <v>27.9</v>
      </c>
      <c r="E3" s="1">
        <f t="shared" ref="E3:E37" si="0">D3/100</f>
        <v>0.27899999999999997</v>
      </c>
      <c r="F3">
        <v>8637800</v>
      </c>
      <c r="G3">
        <v>30960000</v>
      </c>
    </row>
    <row r="4" spans="1:7" x14ac:dyDescent="0.45">
      <c r="A4" s="2">
        <v>2017</v>
      </c>
      <c r="B4" s="1" t="s">
        <v>4</v>
      </c>
      <c r="C4" s="1" t="s">
        <v>7</v>
      </c>
      <c r="D4" s="1">
        <v>11.2</v>
      </c>
      <c r="E4" s="1">
        <f t="shared" si="0"/>
        <v>0.11199999999999999</v>
      </c>
      <c r="F4" s="5">
        <v>3460600</v>
      </c>
      <c r="G4">
        <v>30960000</v>
      </c>
    </row>
    <row r="5" spans="1:7" x14ac:dyDescent="0.45">
      <c r="A5" s="2">
        <v>2017</v>
      </c>
      <c r="B5" s="1" t="s">
        <v>8</v>
      </c>
      <c r="C5" s="1" t="s">
        <v>5</v>
      </c>
      <c r="D5" s="1">
        <v>61</v>
      </c>
      <c r="E5" s="1">
        <f t="shared" si="0"/>
        <v>0.61</v>
      </c>
      <c r="F5" s="7">
        <v>9310400</v>
      </c>
      <c r="G5">
        <v>15263000</v>
      </c>
    </row>
    <row r="6" spans="1:7" x14ac:dyDescent="0.45">
      <c r="A6" s="2">
        <v>2017</v>
      </c>
      <c r="B6" s="1" t="s">
        <v>8</v>
      </c>
      <c r="C6" s="1" t="s">
        <v>6</v>
      </c>
      <c r="D6" s="1">
        <v>28.4</v>
      </c>
      <c r="E6" s="1">
        <f t="shared" si="0"/>
        <v>0.28399999999999997</v>
      </c>
      <c r="F6">
        <v>4334700</v>
      </c>
      <c r="G6">
        <v>15263000</v>
      </c>
    </row>
    <row r="7" spans="1:7" x14ac:dyDescent="0.45">
      <c r="A7" s="2">
        <v>2017</v>
      </c>
      <c r="B7" s="1" t="s">
        <v>8</v>
      </c>
      <c r="C7" s="1" t="s">
        <v>7</v>
      </c>
      <c r="D7" s="1">
        <v>10.6</v>
      </c>
      <c r="E7" s="1">
        <f t="shared" si="0"/>
        <v>0.106</v>
      </c>
      <c r="F7" s="6">
        <v>1624600</v>
      </c>
      <c r="G7">
        <v>15263000</v>
      </c>
    </row>
    <row r="8" spans="1:7" x14ac:dyDescent="0.45">
      <c r="A8" s="2">
        <v>2017</v>
      </c>
      <c r="B8" s="1" t="s">
        <v>9</v>
      </c>
      <c r="C8" s="1" t="s">
        <v>5</v>
      </c>
      <c r="D8" s="1">
        <v>61.1</v>
      </c>
      <c r="E8" s="1">
        <f t="shared" si="0"/>
        <v>0.61099999999999999</v>
      </c>
      <c r="F8" s="8">
        <v>9575500</v>
      </c>
      <c r="G8">
        <v>15672000</v>
      </c>
    </row>
    <row r="9" spans="1:7" x14ac:dyDescent="0.45">
      <c r="A9" s="2">
        <v>2017</v>
      </c>
      <c r="B9" s="1" t="s">
        <v>9</v>
      </c>
      <c r="C9" s="1" t="s">
        <v>6</v>
      </c>
      <c r="D9" s="1">
        <v>27.3</v>
      </c>
      <c r="E9" s="1">
        <f t="shared" si="0"/>
        <v>0.27300000000000002</v>
      </c>
      <c r="F9">
        <v>4278500</v>
      </c>
      <c r="G9">
        <v>15672000</v>
      </c>
    </row>
    <row r="10" spans="1:7" x14ac:dyDescent="0.45">
      <c r="A10" s="2">
        <v>2017</v>
      </c>
      <c r="B10" s="1" t="s">
        <v>9</v>
      </c>
      <c r="C10" s="1" t="s">
        <v>7</v>
      </c>
      <c r="D10" s="1">
        <v>11.7</v>
      </c>
      <c r="E10" s="1">
        <f t="shared" si="0"/>
        <v>0.11699999999999999</v>
      </c>
      <c r="F10" s="7">
        <v>1836000</v>
      </c>
      <c r="G10">
        <v>15672000</v>
      </c>
    </row>
    <row r="11" spans="1:7" x14ac:dyDescent="0.45">
      <c r="A11" s="2">
        <v>2021</v>
      </c>
      <c r="B11" s="1" t="s">
        <v>4</v>
      </c>
      <c r="C11" s="1" t="s">
        <v>5</v>
      </c>
      <c r="D11" s="1">
        <v>57.1</v>
      </c>
      <c r="E11" s="1">
        <f t="shared" si="0"/>
        <v>0.57100000000000006</v>
      </c>
      <c r="F11">
        <v>17877000</v>
      </c>
      <c r="G11" s="9">
        <v>31288000</v>
      </c>
    </row>
    <row r="12" spans="1:7" x14ac:dyDescent="0.45">
      <c r="A12" s="2">
        <v>2021</v>
      </c>
      <c r="B12" s="1" t="s">
        <v>4</v>
      </c>
      <c r="C12" s="1" t="s">
        <v>6</v>
      </c>
      <c r="D12" s="1">
        <v>31.4</v>
      </c>
      <c r="E12" s="1">
        <f t="shared" si="0"/>
        <v>0.314</v>
      </c>
      <c r="F12">
        <v>9837000</v>
      </c>
      <c r="G12" s="9">
        <v>31288000</v>
      </c>
    </row>
    <row r="13" spans="1:7" x14ac:dyDescent="0.45">
      <c r="A13" s="2">
        <v>2021</v>
      </c>
      <c r="B13" s="1" t="s">
        <v>4</v>
      </c>
      <c r="C13" s="1" t="s">
        <v>7</v>
      </c>
      <c r="D13" s="1">
        <v>11.4</v>
      </c>
      <c r="E13" s="1">
        <f t="shared" si="0"/>
        <v>0.114</v>
      </c>
      <c r="F13">
        <v>3574000</v>
      </c>
      <c r="G13" s="9">
        <v>31288000</v>
      </c>
    </row>
    <row r="14" spans="1:7" x14ac:dyDescent="0.45">
      <c r="A14" s="2">
        <v>2021</v>
      </c>
      <c r="B14" s="1" t="s">
        <v>8</v>
      </c>
      <c r="C14" s="1" t="s">
        <v>5</v>
      </c>
      <c r="D14" s="1">
        <v>60.5</v>
      </c>
      <c r="E14" s="1">
        <f t="shared" si="0"/>
        <v>0.60499999999999998</v>
      </c>
      <c r="F14">
        <v>9341000</v>
      </c>
      <c r="G14" s="9">
        <v>15451000</v>
      </c>
    </row>
    <row r="15" spans="1:7" x14ac:dyDescent="0.45">
      <c r="A15" s="2">
        <v>2021</v>
      </c>
      <c r="B15" s="1" t="s">
        <v>8</v>
      </c>
      <c r="C15" s="1" t="s">
        <v>6</v>
      </c>
      <c r="D15" s="1">
        <v>29</v>
      </c>
      <c r="E15" s="1">
        <f t="shared" si="0"/>
        <v>0.28999999999999998</v>
      </c>
      <c r="F15">
        <v>4484000</v>
      </c>
      <c r="G15" s="9">
        <v>15451000</v>
      </c>
    </row>
    <row r="16" spans="1:7" x14ac:dyDescent="0.45">
      <c r="A16" s="2">
        <v>2021</v>
      </c>
      <c r="B16" s="1" t="s">
        <v>8</v>
      </c>
      <c r="C16" s="1" t="s">
        <v>7</v>
      </c>
      <c r="D16" s="1">
        <v>10.5</v>
      </c>
      <c r="E16" s="1">
        <f t="shared" si="0"/>
        <v>0.105</v>
      </c>
      <c r="F16">
        <v>1626000</v>
      </c>
      <c r="G16" s="9">
        <v>15451000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53.9</v>
      </c>
      <c r="E17" s="1">
        <f t="shared" si="0"/>
        <v>0.53900000000000003</v>
      </c>
      <c r="F17">
        <v>8536000</v>
      </c>
      <c r="G17" s="9">
        <v>15837000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33.799999999999997</v>
      </c>
      <c r="E18" s="1">
        <f t="shared" si="0"/>
        <v>0.33799999999999997</v>
      </c>
      <c r="F18">
        <v>5353000</v>
      </c>
      <c r="G18" s="9">
        <v>15837000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12.3</v>
      </c>
      <c r="E19" s="1">
        <f t="shared" si="0"/>
        <v>0.12300000000000001</v>
      </c>
      <c r="F19">
        <v>1948000</v>
      </c>
      <c r="G19" s="9">
        <v>15837000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50.5</v>
      </c>
      <c r="E20" s="1">
        <f t="shared" si="0"/>
        <v>0.505</v>
      </c>
      <c r="F20">
        <v>16043000</v>
      </c>
      <c r="G20" s="9">
        <v>31739000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34.9</v>
      </c>
      <c r="E21" s="1">
        <f t="shared" si="0"/>
        <v>0.34899999999999998</v>
      </c>
      <c r="F21">
        <v>11082000</v>
      </c>
      <c r="G21" s="9">
        <v>31739000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14.5</v>
      </c>
      <c r="E22" s="1">
        <f t="shared" si="0"/>
        <v>0.14499999999999999</v>
      </c>
      <c r="F22">
        <v>4614000</v>
      </c>
      <c r="G22" s="9">
        <v>31739000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51.1</v>
      </c>
      <c r="E23" s="1">
        <f t="shared" si="0"/>
        <v>0.51100000000000001</v>
      </c>
      <c r="F23">
        <v>8006000</v>
      </c>
      <c r="G23" s="9">
        <v>15682000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35.700000000000003</v>
      </c>
      <c r="E24" s="1">
        <f t="shared" si="0"/>
        <v>0.35700000000000004</v>
      </c>
      <c r="F24">
        <v>5596000</v>
      </c>
      <c r="G24" s="9">
        <v>15682000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13.3</v>
      </c>
      <c r="E25" s="1">
        <f t="shared" si="0"/>
        <v>0.13300000000000001</v>
      </c>
      <c r="F25">
        <v>2080000</v>
      </c>
      <c r="G25" s="9">
        <v>15682000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50.1</v>
      </c>
      <c r="E26" s="1">
        <f t="shared" si="0"/>
        <v>0.501</v>
      </c>
      <c r="F26">
        <v>8037000</v>
      </c>
      <c r="G26" s="9">
        <v>16057000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34.200000000000003</v>
      </c>
      <c r="E27" s="1">
        <f t="shared" si="0"/>
        <v>0.34200000000000003</v>
      </c>
      <c r="F27">
        <v>5486000</v>
      </c>
      <c r="G27" s="9">
        <v>16057000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15.8</v>
      </c>
      <c r="E28" s="1">
        <f t="shared" si="0"/>
        <v>0.158</v>
      </c>
      <c r="F28">
        <v>2534000</v>
      </c>
      <c r="G28" s="9">
        <v>16057000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47.8</v>
      </c>
      <c r="E29" s="1">
        <f t="shared" si="0"/>
        <v>0.47799999999999998</v>
      </c>
      <c r="F29">
        <v>15482000</v>
      </c>
      <c r="G29" s="9">
        <v>32376000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36.6</v>
      </c>
      <c r="E30" s="1">
        <f t="shared" si="0"/>
        <v>0.36599999999999999</v>
      </c>
      <c r="F30">
        <v>11854000</v>
      </c>
      <c r="G30" s="9">
        <v>32376000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15.6</v>
      </c>
      <c r="E31" s="1">
        <f t="shared" si="0"/>
        <v>0.156</v>
      </c>
      <c r="F31">
        <v>5040000</v>
      </c>
      <c r="G31" s="9">
        <v>32376000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49.5</v>
      </c>
      <c r="E32" s="1">
        <f t="shared" si="0"/>
        <v>0.495</v>
      </c>
      <c r="F32">
        <v>7957000</v>
      </c>
      <c r="G32" s="9">
        <v>16083000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35</v>
      </c>
      <c r="E33" s="1">
        <f t="shared" si="0"/>
        <v>0.35</v>
      </c>
      <c r="F33">
        <v>5636000</v>
      </c>
      <c r="G33" s="9">
        <v>16083000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15.5</v>
      </c>
      <c r="E34" s="1">
        <f t="shared" si="0"/>
        <v>0.155</v>
      </c>
      <c r="F34">
        <v>2490000</v>
      </c>
      <c r="G34" s="9">
        <v>16083000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46.2</v>
      </c>
      <c r="E35" s="1">
        <f t="shared" si="0"/>
        <v>0.46200000000000002</v>
      </c>
      <c r="F35">
        <v>7526000</v>
      </c>
      <c r="G35" s="9">
        <v>16295000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38.200000000000003</v>
      </c>
      <c r="E36" s="1">
        <f t="shared" si="0"/>
        <v>0.38200000000000001</v>
      </c>
      <c r="F36">
        <v>6219000</v>
      </c>
      <c r="G36" s="9">
        <v>16295000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15.7</v>
      </c>
      <c r="E37" s="1">
        <f t="shared" si="0"/>
        <v>0.157</v>
      </c>
      <c r="F37">
        <v>2550000</v>
      </c>
      <c r="G37" s="9">
        <v>16295000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626E-FC96-4D58-A210-802AEAA4BEB8}">
  <dimension ref="A1:D22"/>
  <sheetViews>
    <sheetView workbookViewId="0">
      <selection activeCell="D17" sqref="D17:D22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71.8</v>
      </c>
    </row>
    <row r="3" spans="1:4" x14ac:dyDescent="0.45">
      <c r="A3" s="3" t="s">
        <v>17</v>
      </c>
      <c r="B3" s="3" t="s">
        <v>12</v>
      </c>
      <c r="C3" s="3">
        <v>70.8</v>
      </c>
    </row>
    <row r="4" spans="1:4" x14ac:dyDescent="0.45">
      <c r="A4" s="3" t="s">
        <v>18</v>
      </c>
      <c r="B4" s="3" t="s">
        <v>12</v>
      </c>
      <c r="C4" s="3">
        <v>72.7</v>
      </c>
    </row>
    <row r="5" spans="1:4" x14ac:dyDescent="0.45">
      <c r="A5" s="3" t="s">
        <v>4</v>
      </c>
      <c r="B5" s="3" t="s">
        <v>13</v>
      </c>
      <c r="C5" s="3">
        <v>77.099999999999994</v>
      </c>
    </row>
    <row r="6" spans="1:4" x14ac:dyDescent="0.45">
      <c r="A6" s="3" t="s">
        <v>17</v>
      </c>
      <c r="B6" s="3" t="s">
        <v>13</v>
      </c>
      <c r="C6" s="3">
        <v>81.2</v>
      </c>
    </row>
    <row r="7" spans="1:4" x14ac:dyDescent="0.45">
      <c r="A7" s="3" t="s">
        <v>18</v>
      </c>
      <c r="B7" s="3" t="s">
        <v>13</v>
      </c>
      <c r="C7" s="3">
        <v>72.900000000000006</v>
      </c>
    </row>
    <row r="8" spans="1:4" x14ac:dyDescent="0.45">
      <c r="A8" s="3" t="s">
        <v>4</v>
      </c>
      <c r="B8" s="3" t="s">
        <v>14</v>
      </c>
      <c r="C8" s="3">
        <v>92.9</v>
      </c>
    </row>
    <row r="9" spans="1:4" x14ac:dyDescent="0.45">
      <c r="A9" s="3" t="s">
        <v>17</v>
      </c>
      <c r="B9" s="3" t="s">
        <v>14</v>
      </c>
      <c r="C9" s="4">
        <v>94.3</v>
      </c>
    </row>
    <row r="10" spans="1:4" x14ac:dyDescent="0.45">
      <c r="A10" s="3" t="s">
        <v>18</v>
      </c>
      <c r="B10" s="3" t="s">
        <v>14</v>
      </c>
      <c r="C10" s="3">
        <v>92</v>
      </c>
    </row>
    <row r="11" spans="1:4" x14ac:dyDescent="0.45">
      <c r="A11" s="3" t="s">
        <v>4</v>
      </c>
      <c r="B11" s="3" t="s">
        <v>15</v>
      </c>
      <c r="C11" s="3">
        <v>89.7</v>
      </c>
    </row>
    <row r="12" spans="1:4" x14ac:dyDescent="0.45">
      <c r="A12" s="3" t="s">
        <v>17</v>
      </c>
      <c r="B12" s="3" t="s">
        <v>15</v>
      </c>
      <c r="C12" s="3">
        <v>86.1</v>
      </c>
    </row>
    <row r="13" spans="1:4" x14ac:dyDescent="0.45">
      <c r="A13" s="3" t="s">
        <v>18</v>
      </c>
      <c r="B13" s="3" t="s">
        <v>15</v>
      </c>
      <c r="C13" s="3">
        <v>92.9</v>
      </c>
    </row>
    <row r="14" spans="1:4" x14ac:dyDescent="0.45">
      <c r="A14" s="3" t="s">
        <v>4</v>
      </c>
      <c r="B14" s="3" t="s">
        <v>16</v>
      </c>
      <c r="C14" s="3">
        <v>91</v>
      </c>
    </row>
    <row r="15" spans="1:4" x14ac:dyDescent="0.45">
      <c r="A15" s="3" t="s">
        <v>17</v>
      </c>
      <c r="B15" s="3" t="s">
        <v>16</v>
      </c>
      <c r="C15" s="3">
        <v>92</v>
      </c>
    </row>
    <row r="16" spans="1:4" x14ac:dyDescent="0.45">
      <c r="A16" s="3" t="s">
        <v>18</v>
      </c>
      <c r="B16" s="3" t="s">
        <v>16</v>
      </c>
      <c r="C16" s="4">
        <v>90</v>
      </c>
    </row>
    <row r="17" spans="1:4" x14ac:dyDescent="0.45">
      <c r="A17" s="3" t="s">
        <v>4</v>
      </c>
      <c r="B17" s="3" t="s">
        <v>19</v>
      </c>
      <c r="D17" s="3">
        <v>27.4</v>
      </c>
    </row>
    <row r="18" spans="1:4" x14ac:dyDescent="0.45">
      <c r="A18" s="3" t="s">
        <v>17</v>
      </c>
      <c r="B18" s="3" t="s">
        <v>19</v>
      </c>
      <c r="D18" s="3">
        <v>24.8</v>
      </c>
    </row>
    <row r="19" spans="1:4" x14ac:dyDescent="0.45">
      <c r="A19" s="3" t="s">
        <v>18</v>
      </c>
      <c r="B19" s="3" t="s">
        <v>19</v>
      </c>
      <c r="D19" s="3">
        <v>30</v>
      </c>
    </row>
    <row r="20" spans="1:4" x14ac:dyDescent="0.45">
      <c r="A20" s="3" t="s">
        <v>4</v>
      </c>
      <c r="B20" s="3" t="s">
        <v>20</v>
      </c>
      <c r="D20" s="3">
        <v>26.9</v>
      </c>
    </row>
    <row r="21" spans="1:4" x14ac:dyDescent="0.45">
      <c r="A21" s="3" t="s">
        <v>17</v>
      </c>
      <c r="B21" s="3" t="s">
        <v>20</v>
      </c>
      <c r="D21" s="3">
        <v>24.1</v>
      </c>
    </row>
    <row r="22" spans="1:4" x14ac:dyDescent="0.45">
      <c r="A22" s="3" t="s">
        <v>18</v>
      </c>
      <c r="B22" s="3" t="s">
        <v>20</v>
      </c>
      <c r="D22" s="3">
        <v>29.6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7F7C-7633-43B0-B4D8-083EB56C1716}">
  <dimension ref="A1:D22"/>
  <sheetViews>
    <sheetView workbookViewId="0">
      <selection activeCell="F35" sqref="F35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77.5</v>
      </c>
    </row>
    <row r="3" spans="1:4" x14ac:dyDescent="0.45">
      <c r="A3" s="3" t="s">
        <v>17</v>
      </c>
      <c r="B3" s="3" t="s">
        <v>22</v>
      </c>
      <c r="C3" s="3">
        <v>78.8</v>
      </c>
    </row>
    <row r="4" spans="1:4" x14ac:dyDescent="0.45">
      <c r="A4" s="3" t="s">
        <v>18</v>
      </c>
      <c r="B4" s="3" t="s">
        <v>23</v>
      </c>
      <c r="C4" s="3">
        <v>76.2</v>
      </c>
    </row>
    <row r="5" spans="1:4" x14ac:dyDescent="0.45">
      <c r="A5" s="3" t="s">
        <v>4</v>
      </c>
      <c r="B5" s="3" t="s">
        <v>13</v>
      </c>
      <c r="C5" s="3">
        <v>86.8</v>
      </c>
    </row>
    <row r="6" spans="1:4" x14ac:dyDescent="0.45">
      <c r="A6" s="3" t="s">
        <v>17</v>
      </c>
      <c r="B6" s="3" t="s">
        <v>24</v>
      </c>
      <c r="C6" s="3">
        <v>86.7</v>
      </c>
    </row>
    <row r="7" spans="1:4" x14ac:dyDescent="0.45">
      <c r="A7" s="3" t="s">
        <v>18</v>
      </c>
      <c r="B7" s="3" t="s">
        <v>25</v>
      </c>
      <c r="C7" s="3">
        <v>86.8</v>
      </c>
    </row>
    <row r="8" spans="1:4" x14ac:dyDescent="0.45">
      <c r="A8" s="3" t="s">
        <v>4</v>
      </c>
      <c r="B8" s="3" t="s">
        <v>14</v>
      </c>
      <c r="C8" s="3">
        <v>95.1</v>
      </c>
    </row>
    <row r="9" spans="1:4" x14ac:dyDescent="0.45">
      <c r="A9" s="3" t="s">
        <v>17</v>
      </c>
      <c r="B9" s="3" t="s">
        <v>26</v>
      </c>
      <c r="C9" s="3">
        <v>94.8</v>
      </c>
    </row>
    <row r="10" spans="1:4" x14ac:dyDescent="0.45">
      <c r="A10" s="3" t="s">
        <v>18</v>
      </c>
      <c r="B10" s="3" t="s">
        <v>27</v>
      </c>
      <c r="C10" s="3">
        <v>95.4</v>
      </c>
    </row>
    <row r="11" spans="1:4" x14ac:dyDescent="0.45">
      <c r="A11" s="3" t="s">
        <v>4</v>
      </c>
      <c r="B11" s="3" t="s">
        <v>15</v>
      </c>
      <c r="C11" s="3">
        <v>96.8</v>
      </c>
    </row>
    <row r="12" spans="1:4" x14ac:dyDescent="0.45">
      <c r="A12" s="3" t="s">
        <v>17</v>
      </c>
      <c r="B12" s="3" t="s">
        <v>28</v>
      </c>
      <c r="C12" s="3">
        <v>96.6</v>
      </c>
    </row>
    <row r="13" spans="1:4" x14ac:dyDescent="0.45">
      <c r="A13" s="3" t="s">
        <v>18</v>
      </c>
      <c r="B13" s="3" t="s">
        <v>29</v>
      </c>
      <c r="C13" s="3">
        <v>96.9</v>
      </c>
    </row>
    <row r="14" spans="1:4" x14ac:dyDescent="0.45">
      <c r="A14" s="3" t="s">
        <v>4</v>
      </c>
      <c r="B14" s="3" t="s">
        <v>16</v>
      </c>
      <c r="C14" s="3">
        <v>97.6</v>
      </c>
    </row>
    <row r="15" spans="1:4" x14ac:dyDescent="0.45">
      <c r="A15" s="3" t="s">
        <v>17</v>
      </c>
      <c r="B15" s="3" t="s">
        <v>30</v>
      </c>
      <c r="C15" s="3">
        <v>97.3</v>
      </c>
    </row>
    <row r="16" spans="1:4" x14ac:dyDescent="0.45">
      <c r="A16" s="3" t="s">
        <v>18</v>
      </c>
      <c r="B16" s="3" t="s">
        <v>31</v>
      </c>
      <c r="C16" s="3">
        <v>97.8</v>
      </c>
    </row>
    <row r="17" spans="1:4" x14ac:dyDescent="0.45">
      <c r="A17" s="3" t="s">
        <v>4</v>
      </c>
      <c r="B17" s="3" t="s">
        <v>19</v>
      </c>
      <c r="D17" s="3">
        <v>28.4</v>
      </c>
    </row>
    <row r="18" spans="1:4" x14ac:dyDescent="0.45">
      <c r="A18" s="3" t="s">
        <v>17</v>
      </c>
      <c r="B18" s="3" t="s">
        <v>19</v>
      </c>
      <c r="D18" s="3">
        <v>25.2</v>
      </c>
    </row>
    <row r="19" spans="1:4" x14ac:dyDescent="0.45">
      <c r="A19" s="3" t="s">
        <v>18</v>
      </c>
      <c r="B19" s="3" t="s">
        <v>19</v>
      </c>
      <c r="D19" s="3">
        <v>31.3</v>
      </c>
    </row>
    <row r="20" spans="1:4" x14ac:dyDescent="0.45">
      <c r="A20" s="3" t="s">
        <v>4</v>
      </c>
      <c r="B20" s="3" t="s">
        <v>20</v>
      </c>
      <c r="D20" s="3">
        <v>27.6</v>
      </c>
    </row>
    <row r="21" spans="1:4" x14ac:dyDescent="0.45">
      <c r="A21" s="3" t="s">
        <v>17</v>
      </c>
      <c r="B21" s="3" t="s">
        <v>20</v>
      </c>
      <c r="D21" s="3">
        <v>24.3</v>
      </c>
    </row>
    <row r="22" spans="1:4" x14ac:dyDescent="0.45">
      <c r="A22" s="3" t="s">
        <v>18</v>
      </c>
      <c r="B22" s="3" t="s">
        <v>20</v>
      </c>
      <c r="D22" s="3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Sample size</vt:lpstr>
      <vt:lpstr>Indigenous Perceived Health</vt:lpstr>
      <vt:lpstr>Canadian Perceived Health</vt:lpstr>
      <vt:lpstr>Indigenous Vaccination</vt:lpstr>
      <vt:lpstr>Canadian 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 Lee</dc:creator>
  <cp:lastModifiedBy>Lusia Lee</cp:lastModifiedBy>
  <dcterms:created xsi:type="dcterms:W3CDTF">2024-03-27T21:36:19Z</dcterms:created>
  <dcterms:modified xsi:type="dcterms:W3CDTF">2024-04-02T22:29:11Z</dcterms:modified>
</cp:coreProperties>
</file>