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z44\Desktop\GitHub Repositories\Excel-Challenge\"/>
    </mc:Choice>
  </mc:AlternateContent>
  <xr:revisionPtr revIDLastSave="0" documentId="8_{2327682D-730D-450C-8CF7-4227F30F31C3}" xr6:coauthVersionLast="47" xr6:coauthVersionMax="47" xr10:uidLastSave="{00000000-0000-0000-0000-000000000000}"/>
  <bookViews>
    <workbookView xWindow="50595" yWindow="120" windowWidth="22245" windowHeight="15540" xr2:uid="{00000000-000D-0000-FFFF-FFFF00000000}"/>
  </bookViews>
  <sheets>
    <sheet name="Crowdfunding" sheetId="1" r:id="rId1"/>
    <sheet name="Category Pivot" sheetId="2" r:id="rId2"/>
    <sheet name="Sub-category Pivot" sheetId="6" r:id="rId3"/>
    <sheet name="Pivot-chart line graph" sheetId="4" r:id="rId4"/>
    <sheet name="Crowfunding Goal Analysis" sheetId="5" r:id="rId5"/>
    <sheet name="Statistical Analysis" sheetId="7" r:id="rId6"/>
  </sheets>
  <definedNames>
    <definedName name="_xlnm._FilterDatabase" localSheetId="0" hidden="1">Crowdfunding!$A$1:$T$1001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2" i="5"/>
  <c r="B3" i="5"/>
  <c r="E3" i="5"/>
  <c r="M9" i="7"/>
  <c r="M8" i="7"/>
  <c r="M7" i="7"/>
  <c r="M6" i="7"/>
  <c r="M5" i="7"/>
  <c r="M4" i="7"/>
  <c r="E9" i="7"/>
  <c r="E8" i="7"/>
  <c r="E7" i="7"/>
  <c r="E6" i="7"/>
  <c r="E5" i="7"/>
  <c r="E4" i="7"/>
  <c r="D13" i="5"/>
  <c r="C13" i="5"/>
  <c r="E13" i="5"/>
  <c r="B13" i="5"/>
  <c r="D2" i="5"/>
  <c r="D3" i="5"/>
  <c r="C2" i="5"/>
  <c r="C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C4" i="5"/>
  <c r="D4" i="5"/>
  <c r="B4" i="5"/>
  <c r="C5" i="5"/>
  <c r="B5" i="5"/>
  <c r="E4" i="5"/>
  <c r="B7" i="5"/>
  <c r="B6" i="5"/>
  <c r="D6" i="5"/>
  <c r="D5" i="5"/>
  <c r="E5" i="5"/>
  <c r="D7" i="5"/>
  <c r="B8" i="5"/>
  <c r="B9" i="5"/>
  <c r="C6" i="5"/>
  <c r="C7" i="5"/>
  <c r="E7" i="5"/>
  <c r="C8" i="5"/>
  <c r="E8" i="5"/>
  <c r="B10" i="5"/>
  <c r="D8" i="5"/>
  <c r="C9" i="5"/>
  <c r="E9" i="5"/>
  <c r="B11" i="5"/>
  <c r="E6" i="5"/>
  <c r="C10" i="5"/>
  <c r="D9" i="5"/>
  <c r="C11" i="5"/>
  <c r="D10" i="5"/>
  <c r="E10" i="5"/>
  <c r="B12" i="5"/>
  <c r="C12" i="5"/>
  <c r="D11" i="5"/>
  <c r="E11" i="5"/>
  <c r="D12" i="5"/>
  <c r="E12" i="5"/>
</calcChain>
</file>

<file path=xl/sharedStrings.xml><?xml version="1.0" encoding="utf-8"?>
<sst xmlns="http://schemas.openxmlformats.org/spreadsheetml/2006/main" count="9071" uniqueCount="2117">
  <si>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</si>
  <si>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</si>
  <si>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</si>
  <si>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</si>
  <si>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</si>
  <si>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</si>
  <si>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</si>
  <si>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</si>
  <si>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</si>
  <si>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</si>
  <si>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</si>
  <si>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</si>
  <si>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</si>
  <si>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</si>
  <si>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</si>
  <si>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</si>
  <si>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</si>
  <si>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</si>
  <si>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</si>
  <si>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</si>
  <si>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</si>
  <si>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</si>
  <si>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</si>
  <si>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</si>
  <si>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</si>
  <si>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</si>
  <si>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</si>
  <si>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</si>
  <si>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</si>
  <si>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</si>
  <si>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</si>
  <si>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</si>
  <si>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</si>
  <si>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</si>
  <si>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</si>
  <si>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</si>
  <si>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</si>
  <si>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</si>
  <si>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</si>
  <si>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</si>
  <si>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</si>
  <si>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</si>
  <si>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</si>
  <si>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</si>
  <si>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</si>
  <si>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</si>
  <si>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</si>
  <si>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</si>
  <si>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</si>
  <si>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</si>
  <si>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</si>
  <si>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</si>
  <si>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</si>
  <si>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</si>
  <si>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</si>
  <si>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</si>
  <si>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</si>
  <si>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</si>
  <si>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</si>
  <si>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</si>
  <si>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</si>
  <si>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</si>
  <si>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</si>
  <si>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</si>
  <si>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</si>
  <si>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</si>
  <si>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</si>
  <si>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</si>
  <si>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</si>
  <si>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</si>
  <si>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</si>
  <si>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</si>
  <si>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</si>
  <si>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</si>
  <si>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</si>
  <si>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</si>
  <si>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</si>
  <si>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</si>
  <si>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</si>
  <si>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</si>
  <si>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</si>
  <si>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</si>
  <si>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</si>
  <si>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</si>
  <si>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</si>
  <si>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</si>
  <si>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</si>
  <si>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</si>
  <si>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</si>
  <si>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</si>
  <si>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</si>
  <si>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</si>
  <si>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</si>
  <si>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</si>
  <si>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</si>
  <si>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</si>
  <si>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</si>
  <si>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</si>
  <si>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</si>
  <si>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</si>
  <si>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</si>
  <si>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</si>
  <si>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</si>
  <si>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</si>
  <si>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</si>
  <si>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</si>
  <si>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</si>
  <si>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</si>
  <si>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</si>
  <si>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</si>
  <si>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</si>
  <si>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</si>
  <si>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</si>
  <si>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</si>
  <si>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</si>
  <si>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</si>
  <si>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</si>
  <si>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</si>
  <si>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</si>
  <si>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</si>
  <si>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</si>
  <si>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</si>
  <si>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</si>
  <si>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</si>
  <si>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</si>
  <si>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</si>
  <si>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</si>
  <si>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</si>
  <si>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</si>
  <si>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</si>
  <si>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</si>
  <si>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</si>
  <si>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</si>
  <si>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</si>
  <si>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</si>
  <si>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</si>
  <si>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</si>
  <si>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</si>
  <si>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</si>
  <si>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</si>
  <si>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</si>
  <si>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</si>
  <si>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</si>
  <si>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</si>
  <si>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</si>
  <si>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</si>
  <si>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</si>
  <si>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</si>
  <si>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</si>
  <si>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</si>
  <si>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</si>
  <si>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</si>
  <si>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</si>
  <si>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</si>
  <si>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</si>
  <si>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</si>
  <si>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</si>
  <si>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</si>
  <si>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</si>
  <si>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</si>
  <si>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</si>
  <si>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</si>
  <si>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</si>
  <si>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</si>
  <si>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</si>
  <si>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</si>
  <si>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</si>
  <si>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</si>
  <si>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</si>
  <si>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</si>
  <si>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</si>
  <si>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</si>
  <si>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</si>
  <si>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</si>
  <si>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</si>
  <si>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</si>
  <si>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</si>
  <si>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</si>
  <si>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</si>
  <si>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</si>
  <si>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</si>
  <si>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</si>
  <si>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</si>
  <si>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</si>
  <si>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</si>
  <si>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</si>
  <si>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</si>
  <si>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</si>
  <si>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</si>
  <si>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</si>
  <si>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</si>
  <si>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</si>
  <si>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</si>
  <si>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</si>
  <si>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</si>
  <si>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</si>
  <si>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</si>
  <si>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</si>
  <si>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</si>
  <si>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</si>
  <si>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</si>
  <si>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</si>
  <si>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</si>
  <si>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</si>
  <si>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</si>
  <si>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</si>
  <si>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</si>
  <si>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</si>
  <si>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</si>
  <si>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</si>
  <si>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</si>
  <si>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</si>
  <si>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</si>
  <si>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</si>
  <si>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</si>
  <si>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</si>
  <si>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</si>
  <si>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</si>
  <si>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</si>
  <si>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</si>
  <si>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</si>
  <si>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</si>
  <si>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</si>
  <si>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</si>
  <si>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</si>
  <si>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</si>
  <si>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</si>
  <si>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</si>
  <si>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</si>
  <si>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</si>
  <si>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</si>
  <si>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</si>
  <si>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</si>
  <si>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</si>
  <si>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</si>
  <si>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</si>
  <si>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</si>
  <si>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</si>
  <si>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</si>
  <si>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</si>
  <si>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</si>
  <si>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</si>
  <si>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</si>
  <si>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</si>
  <si>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</si>
  <si>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</si>
  <si>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</si>
  <si>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</si>
  <si>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</si>
  <si>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</si>
  <si>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</si>
  <si>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</si>
  <si>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</si>
  <si>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</si>
  <si>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</si>
  <si>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</si>
  <si>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</si>
  <si>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</si>
  <si>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</si>
  <si>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</si>
  <si>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</si>
  <si>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</si>
  <si>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</si>
  <si>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</si>
  <si>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</si>
  <si>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</si>
  <si>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</si>
  <si>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</si>
  <si>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</si>
  <si>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</si>
  <si>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</si>
  <si>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</si>
  <si>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</si>
  <si>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</si>
  <si>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</si>
  <si>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</si>
  <si>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</si>
  <si>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</si>
  <si>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</si>
  <si>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</si>
  <si>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</si>
  <si>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</si>
  <si>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</si>
  <si>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</si>
  <si>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</si>
  <si>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</si>
  <si>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</si>
  <si>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</si>
  <si>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</si>
  <si>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</si>
  <si>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</si>
  <si>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</si>
  <si>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</si>
  <si>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</si>
  <si>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</si>
  <si>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</si>
  <si>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</si>
  <si>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</si>
  <si>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</si>
  <si>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</si>
  <si>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</si>
  <si>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</si>
  <si>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</si>
  <si>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</si>
  <si>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</si>
  <si>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</si>
  <si>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</si>
  <si>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</si>
  <si>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</si>
  <si>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</si>
  <si>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</si>
  <si>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</si>
  <si>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</si>
  <si>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</si>
  <si>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</si>
  <si>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</si>
  <si>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</si>
  <si>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</si>
  <si>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</si>
  <si>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</si>
  <si>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</si>
  <si>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</si>
  <si>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</si>
  <si>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</si>
  <si>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</si>
  <si>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</si>
  <si>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</si>
  <si>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</si>
  <si>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</si>
  <si>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</si>
  <si>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</si>
  <si>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</si>
  <si>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</si>
  <si>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</si>
  <si>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</si>
  <si>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</si>
  <si>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</si>
  <si>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</si>
  <si>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</si>
  <si>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</si>
  <si>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</si>
  <si>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</si>
  <si>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</si>
  <si>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</si>
  <si>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</si>
  <si>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</si>
  <si>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</si>
  <si>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</si>
  <si>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</si>
  <si>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</si>
  <si>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</si>
  <si>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</si>
  <si>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</si>
  <si>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</si>
  <si>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</si>
  <si>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</si>
  <si>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</si>
  <si>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</si>
  <si>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</si>
  <si>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</si>
  <si>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</si>
  <si>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</si>
  <si>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</si>
  <si>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</si>
  <si>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</si>
  <si>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</si>
  <si>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</si>
  <si>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</si>
  <si>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</si>
  <si>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</si>
  <si>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</si>
  <si>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</si>
  <si>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</si>
  <si>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</si>
  <si>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</si>
  <si>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</si>
  <si>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</si>
  <si>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</si>
  <si>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</si>
  <si>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</si>
  <si>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</si>
  <si>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</si>
  <si>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</si>
  <si>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</si>
  <si>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</si>
  <si>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</si>
  <si>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</si>
  <si>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</si>
  <si>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</si>
  <si>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</si>
  <si>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</si>
  <si>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</si>
  <si>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</si>
  <si>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</si>
  <si>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</si>
  <si>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</si>
  <si>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</si>
  <si>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</si>
  <si>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</si>
  <si>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</si>
  <si>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</si>
  <si>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</si>
  <si>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</si>
  <si>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</si>
  <si>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</si>
  <si>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</si>
  <si>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</si>
  <si>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</si>
  <si>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</si>
  <si>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</si>
  <si>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</si>
  <si>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</si>
  <si>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</si>
  <si>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</si>
  <si>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</si>
  <si>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</si>
  <si>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</si>
  <si>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</si>
  <si>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</si>
  <si>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</si>
  <si>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</si>
  <si>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</si>
  <si>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</si>
  <si>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</si>
  <si>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</si>
  <si>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</si>
  <si>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</si>
  <si>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</si>
  <si>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</si>
  <si>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</si>
  <si>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</si>
  <si>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</si>
  <si>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</si>
  <si>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</si>
  <si>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</si>
  <si>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</si>
  <si>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</si>
  <si>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</si>
  <si>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</si>
  <si>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</si>
  <si>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</si>
  <si>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</si>
  <si>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</si>
  <si>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</si>
  <si>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</si>
  <si>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</si>
  <si>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</si>
  <si>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</si>
  <si>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</si>
  <si>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</si>
  <si>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</si>
  <si>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</si>
  <si>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</si>
  <si>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</si>
  <si>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</si>
  <si>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</si>
  <si>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</si>
  <si>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</si>
  <si>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</si>
  <si>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</si>
  <si>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</si>
  <si>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</si>
  <si>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</si>
  <si>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</si>
  <si>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</si>
  <si>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</si>
  <si>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</si>
  <si>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</si>
  <si>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</si>
  <si>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</si>
  <si>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</si>
  <si>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</si>
  <si>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</si>
  <si>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</si>
  <si>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</si>
  <si>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</si>
  <si>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</si>
  <si>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</si>
  <si>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</si>
  <si>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</si>
  <si>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</si>
  <si>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</si>
  <si>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</si>
  <si>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</si>
  <si>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</si>
  <si>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</si>
  <si>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</si>
  <si>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</si>
  <si>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</si>
  <si>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</si>
  <si>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</si>
  <si>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</si>
  <si>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</si>
  <si>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</si>
  <si>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</si>
  <si>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</si>
  <si>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</si>
  <si>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</si>
  <si>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</si>
  <si>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</si>
  <si>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</si>
  <si>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</si>
  <si>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</si>
  <si>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</si>
  <si>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</si>
  <si>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</si>
  <si>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</si>
  <si>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</si>
  <si>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</si>
  <si>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</si>
  <si>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</si>
  <si>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</si>
  <si>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</si>
  <si>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</si>
  <si>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</si>
  <si>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</si>
  <si>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</si>
  <si>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</si>
  <si>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</si>
  <si>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</si>
  <si>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</si>
  <si>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</si>
  <si>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</si>
  <si>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</si>
  <si>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</si>
  <si>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</si>
  <si>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</si>
  <si>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</si>
  <si>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</si>
  <si>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</si>
  <si>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</si>
  <si>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</si>
  <si>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</si>
  <si>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</si>
  <si>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</si>
  <si>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</si>
  <si>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</si>
  <si>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</si>
  <si>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</si>
  <si>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</si>
  <si>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</si>
  <si>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</si>
  <si>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</si>
  <si>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</si>
  <si>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</si>
  <si>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</si>
  <si>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</si>
  <si>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</si>
  <si>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</si>
  <si>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</si>
  <si>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</si>
  <si>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</si>
  <si>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</si>
  <si>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</si>
  <si>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</si>
  <si>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</si>
  <si>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</si>
  <si>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</si>
  <si>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</si>
  <si>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</si>
  <si>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</si>
  <si>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</si>
  <si>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</si>
  <si>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</si>
  <si>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</si>
  <si>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</si>
  <si>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</si>
  <si>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</si>
  <si>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</si>
  <si>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</si>
  <si>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</si>
  <si>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</si>
  <si>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</si>
  <si>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</si>
  <si>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</si>
  <si>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</si>
  <si>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</si>
  <si>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</si>
  <si>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</si>
  <si>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</si>
  <si>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</si>
  <si>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</si>
  <si>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</si>
  <si>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</si>
  <si>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</si>
  <si>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</si>
  <si>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</si>
  <si>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</si>
  <si>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</si>
  <si>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</si>
  <si>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</si>
  <si>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</si>
  <si>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</si>
  <si>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</si>
  <si>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</si>
  <si>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</si>
  <si>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</si>
  <si>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</si>
  <si>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</si>
  <si>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</si>
  <si>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</si>
  <si>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</si>
  <si>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</si>
  <si>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</si>
  <si>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</si>
  <si>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</si>
  <si>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</si>
  <si>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</si>
  <si>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</si>
  <si>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</si>
  <si>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</si>
  <si>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</si>
  <si>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</si>
  <si>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</si>
  <si>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</si>
  <si>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</si>
  <si>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</si>
  <si>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</si>
  <si>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</si>
  <si>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</si>
  <si>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</si>
  <si>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</si>
  <si>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</si>
  <si>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</si>
  <si>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</si>
  <si>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</si>
  <si>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</si>
  <si>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</si>
  <si>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</si>
  <si>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</si>
  <si>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</si>
  <si>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</si>
  <si>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</si>
  <si>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</si>
  <si>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</si>
  <si>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</si>
  <si>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</si>
  <si>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</si>
  <si>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</si>
  <si>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</si>
  <si>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</si>
  <si>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</si>
  <si>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</si>
  <si>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</si>
  <si>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</si>
  <si>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</si>
  <si>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</si>
  <si>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</si>
  <si>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</si>
  <si>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</si>
  <si>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</si>
  <si>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</si>
  <si>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</si>
  <si>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</si>
  <si>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</si>
  <si>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</si>
  <si>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</si>
  <si>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</si>
  <si>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</si>
  <si>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</si>
  <si>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</si>
  <si>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</si>
  <si>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</si>
  <si>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</si>
  <si>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</si>
  <si>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</si>
  <si>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</si>
  <si>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</si>
  <si>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</si>
  <si>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</si>
  <si>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</si>
  <si>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</si>
  <si>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</si>
  <si>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</si>
  <si>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</si>
  <si>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</si>
  <si>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</si>
  <si>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</si>
  <si>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</si>
  <si>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</si>
  <si>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</si>
  <si>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</si>
  <si>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</si>
  <si>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</si>
  <si>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</si>
  <si>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</si>
  <si>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</si>
  <si>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</si>
  <si>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</si>
  <si>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</si>
  <si>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</si>
  <si>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</si>
  <si>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</si>
  <si>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</si>
  <si>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</si>
  <si>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</si>
  <si>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</si>
  <si>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</si>
  <si>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</si>
  <si>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</si>
  <si>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</si>
  <si>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</si>
  <si>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</si>
  <si>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</si>
  <si>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</si>
  <si>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</si>
  <si>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</si>
  <si>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</si>
  <si>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</si>
  <si>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</si>
  <si>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</si>
  <si>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</si>
  <si>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</si>
  <si>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</si>
  <si>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</si>
  <si>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</si>
  <si>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</si>
  <si>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</si>
  <si>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</si>
  <si>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</si>
  <si>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</si>
  <si>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</si>
  <si>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</si>
  <si>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</si>
  <si>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</si>
  <si>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</si>
  <si>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</si>
  <si>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</si>
  <si>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</si>
  <si>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</si>
  <si>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</si>
  <si>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</si>
  <si>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</si>
  <si>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</si>
  <si>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</si>
  <si>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</si>
  <si>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</si>
  <si>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</si>
  <si>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</si>
  <si>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</si>
  <si>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</si>
  <si>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</si>
  <si>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</si>
  <si>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</si>
  <si>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</si>
  <si>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</si>
  <si>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</si>
  <si>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</si>
  <si>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</si>
  <si>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</si>
  <si>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</si>
  <si>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</si>
  <si>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</si>
  <si>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</si>
  <si>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</si>
  <si>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</si>
  <si>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</si>
  <si>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</si>
  <si>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</si>
  <si>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</si>
  <si>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</si>
  <si>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</si>
  <si>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</si>
  <si>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</si>
  <si>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</si>
  <si>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</si>
  <si>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</si>
  <si>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</si>
  <si>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</si>
  <si>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</si>
  <si>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</si>
  <si>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</si>
  <si>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</si>
  <si>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</si>
  <si>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</si>
  <si>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</si>
  <si>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</si>
  <si>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</si>
  <si>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</si>
  <si>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</si>
  <si>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</si>
  <si>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</si>
  <si>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</si>
  <si>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</si>
  <si>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</si>
  <si>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</si>
  <si>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</si>
  <si>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</si>
  <si>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</si>
  <si>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</si>
  <si>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</si>
  <si>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</si>
  <si>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</si>
  <si>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</si>
  <si>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</si>
  <si>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</si>
  <si>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</si>
  <si>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</si>
  <si>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</si>
  <si>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</si>
  <si>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</si>
  <si>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</si>
  <si>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</si>
  <si>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</si>
  <si>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</si>
  <si>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</si>
  <si>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</si>
  <si>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</si>
  <si>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</si>
  <si>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</si>
  <si>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</si>
  <si>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</si>
  <si>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</si>
  <si>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</si>
  <si>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</si>
  <si>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</si>
  <si>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</si>
  <si>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</si>
  <si>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</si>
  <si>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</si>
  <si>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</si>
  <si>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</si>
  <si>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</si>
  <si>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</si>
  <si>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</si>
  <si>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</si>
  <si>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</si>
  <si>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</si>
  <si>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</si>
  <si>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</si>
  <si>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</si>
  <si>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</si>
  <si>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</si>
  <si>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</si>
  <si>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</si>
  <si>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</si>
  <si>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</si>
  <si>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</si>
  <si>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</si>
  <si>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</si>
  <si>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</si>
  <si>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</si>
  <si>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</si>
  <si>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</si>
  <si>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</si>
  <si>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</si>
  <si>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</si>
  <si>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</si>
  <si>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</si>
  <si>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</si>
  <si>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</si>
  <si>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</si>
  <si>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</si>
  <si>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</si>
  <si>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</si>
  <si>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</si>
  <si>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</si>
  <si>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</si>
  <si>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</si>
  <si>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</si>
  <si>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</si>
  <si>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</si>
  <si>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</si>
  <si>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</si>
  <si>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</si>
  <si>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</si>
  <si>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</si>
  <si>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</si>
  <si>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</si>
  <si>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</si>
  <si>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</si>
  <si>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</si>
  <si>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</si>
  <si>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</si>
  <si>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</si>
  <si>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</si>
  <si>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</si>
  <si>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</si>
  <si>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</si>
  <si>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</si>
  <si>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</si>
  <si>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</si>
  <si>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</si>
  <si>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</si>
  <si>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</si>
  <si>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</si>
  <si>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</si>
  <si>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</si>
  <si>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</si>
  <si>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</si>
  <si>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</si>
  <si>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</si>
  <si>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</si>
  <si>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</si>
  <si>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</si>
  <si>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</si>
  <si>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</si>
  <si>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</si>
  <si>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</si>
  <si>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</si>
  <si>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</si>
  <si>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</si>
  <si>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</si>
  <si>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</si>
  <si>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</si>
  <si>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</si>
  <si>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</si>
  <si>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</si>
  <si>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</si>
  <si>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</si>
  <si>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</si>
  <si>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</si>
  <si>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</si>
  <si>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</si>
  <si>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</si>
  <si>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</si>
  <si>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</si>
  <si>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</si>
  <si>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</si>
  <si>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</si>
  <si>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</si>
  <si>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</si>
  <si>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</si>
  <si>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</si>
  <si>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</si>
  <si>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</si>
  <si>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</si>
  <si>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</si>
  <si>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</si>
  <si>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</si>
  <si>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</si>
  <si>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</si>
  <si>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</si>
  <si>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</si>
  <si>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</si>
  <si>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</si>
  <si>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</si>
  <si>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</si>
  <si>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</si>
  <si>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</si>
  <si>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</si>
  <si>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</si>
  <si>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</si>
  <si>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</si>
  <si>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</si>
  <si>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</si>
  <si>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</si>
  <si>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</si>
  <si>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</si>
  <si>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</si>
  <si>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</si>
  <si>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</si>
  <si>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</si>
  <si>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</si>
  <si>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</si>
  <si>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</si>
  <si>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</si>
  <si>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</si>
  <si>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</si>
  <si>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</si>
  <si>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</si>
  <si>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</si>
  <si>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</si>
  <si>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</si>
  <si>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</si>
  <si>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</si>
  <si>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</si>
  <si>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</si>
  <si>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</si>
  <si>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</si>
  <si>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</si>
  <si>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</si>
  <si>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</si>
  <si>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</si>
  <si>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</si>
  <si>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</si>
  <si>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</si>
  <si>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</si>
  <si>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</si>
  <si>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</si>
  <si>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</si>
  <si>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</si>
  <si>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</si>
  <si>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</si>
  <si>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</si>
  <si>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</si>
  <si>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</si>
  <si>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</si>
  <si>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</si>
  <si>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</si>
  <si>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</si>
  <si>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</si>
  <si>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</si>
  <si>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</si>
  <si>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</si>
  <si>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</si>
  <si>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</si>
  <si>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</si>
  <si>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</si>
  <si>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</si>
  <si>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</si>
  <si>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</si>
  <si>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</si>
  <si>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</si>
  <si>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</si>
  <si>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</si>
  <si>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</si>
  <si>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</si>
  <si>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</si>
  <si>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</si>
  <si>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</si>
  <si>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</si>
  <si>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</si>
  <si>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</si>
  <si>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</si>
  <si>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</si>
  <si>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</si>
  <si>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</si>
  <si>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</si>
  <si>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</si>
  <si>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</si>
  <si>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</si>
  <si>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</si>
  <si>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</si>
  <si>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</si>
  <si>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</si>
  <si>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</si>
  <si>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</si>
  <si>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</si>
  <si>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</si>
  <si>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</si>
  <si>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</si>
  <si>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</si>
  <si>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</si>
  <si>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</si>
  <si>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</si>
  <si>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</si>
  <si>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</si>
  <si>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</si>
  <si>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</si>
  <si>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</si>
  <si>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</si>
  <si>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</si>
  <si>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</si>
  <si>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</si>
  <si>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</si>
  <si>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</si>
  <si>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</si>
  <si>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</si>
  <si>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</si>
  <si>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</si>
  <si>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</si>
  <si>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</si>
  <si>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</si>
  <si>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</si>
  <si>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</si>
  <si>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</si>
  <si>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</si>
  <si>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</si>
  <si>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</si>
  <si>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</si>
  <si>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</si>
  <si>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</si>
  <si>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</si>
  <si>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</si>
  <si>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</si>
  <si>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</si>
  <si>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</si>
  <si>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</si>
  <si>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</si>
  <si>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</si>
  <si>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</si>
  <si>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</si>
  <si>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</si>
  <si>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</si>
  <si>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</si>
  <si>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</si>
  <si>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</si>
  <si>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</si>
  <si>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</si>
  <si>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</si>
  <si>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</si>
  <si>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</si>
  <si>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</si>
  <si>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</si>
  <si>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</si>
  <si>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</si>
  <si>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</si>
  <si>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</si>
  <si>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</si>
  <si>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</si>
  <si>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</si>
  <si>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</si>
  <si>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</si>
  <si>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</si>
  <si>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</si>
  <si>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</si>
  <si>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</si>
  <si>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</si>
  <si>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</si>
  <si>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</si>
  <si>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</si>
  <si>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</si>
  <si>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</si>
  <si>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</si>
  <si>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</si>
  <si>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</si>
  <si>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</si>
  <si>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</si>
  <si>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</si>
  <si>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</si>
  <si>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</si>
  <si>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</si>
  <si>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</si>
  <si>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</si>
  <si>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</si>
  <si>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</si>
  <si>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</si>
  <si>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</si>
  <si>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</si>
  <si>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</si>
  <si>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</si>
  <si>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</si>
  <si>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</si>
  <si>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</si>
  <si>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</si>
  <si>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</si>
  <si>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</si>
  <si>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</si>
  <si>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</si>
  <si>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</si>
  <si>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</si>
  <si>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</si>
  <si>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</si>
  <si>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</si>
  <si>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</si>
  <si>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</si>
  <si>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</si>
  <si>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</si>
  <si>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</si>
  <si>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</si>
  <si>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</si>
  <si>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</si>
  <si>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</si>
  <si>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</si>
  <si>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</si>
  <si>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</si>
  <si>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</si>
  <si>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</si>
  <si>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</si>
  <si>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</si>
  <si>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</si>
  <si>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</si>
  <si>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</si>
  <si>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</si>
  <si>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</si>
  <si>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</si>
  <si>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</si>
  <si>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</si>
  <si>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</si>
  <si>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</si>
  <si>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</si>
  <si>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</si>
  <si>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</si>
  <si>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</si>
  <si>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</si>
  <si>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</si>
  <si>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</si>
  <si>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</si>
  <si>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</si>
  <si>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</si>
  <si>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</si>
  <si>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</si>
  <si>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</si>
  <si>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</si>
  <si>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</si>
  <si>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</si>
  <si>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</si>
  <si>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</si>
  <si>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</si>
  <si>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</si>
  <si>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</si>
  <si>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</si>
  <si>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</si>
  <si>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</si>
  <si>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</si>
  <si>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</si>
  <si>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</si>
  <si>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</si>
  <si>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</si>
  <si>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</si>
  <si>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</si>
  <si>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</si>
  <si>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</si>
  <si>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</si>
  <si>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</si>
  <si>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</si>
  <si>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</si>
  <si>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</si>
  <si>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</si>
  <si>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</si>
  <si>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</si>
  <si>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</si>
  <si>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</si>
  <si>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</si>
  <si>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</si>
  <si>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</si>
  <si>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</si>
  <si>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</si>
  <si>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</si>
  <si>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</si>
  <si>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</si>
  <si>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</si>
  <si>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</si>
  <si>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</si>
  <si>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</si>
  <si>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</si>
  <si>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</si>
  <si>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</si>
  <si>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</si>
  <si>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</si>
  <si>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</si>
  <si>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</si>
  <si>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</si>
  <si>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</si>
  <si>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</si>
  <si>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</si>
  <si>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</si>
  <si>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</si>
  <si>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</si>
  <si>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</si>
  <si>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</si>
  <si>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</si>
  <si>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</si>
  <si>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</si>
  <si>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</si>
  <si>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</si>
  <si>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</si>
  <si>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</si>
  <si>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</si>
  <si>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</si>
  <si>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</si>
  <si>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</si>
  <si>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</si>
  <si>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</si>
  <si>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</si>
  <si>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</si>
  <si>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</si>
  <si>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</si>
  <si>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</si>
  <si>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</si>
  <si>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</si>
  <si>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</si>
  <si>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</si>
  <si>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</si>
  <si>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</si>
  <si>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</si>
  <si>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</si>
  <si>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</si>
  <si>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</si>
  <si>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</si>
  <si>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</si>
  <si>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</si>
  <si>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</si>
  <si>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</si>
  <si>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</si>
  <si>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</si>
  <si>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</si>
  <si>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</si>
  <si>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</si>
  <si>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</si>
  <si>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</si>
  <si>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</si>
  <si>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</si>
  <si>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</si>
  <si>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</si>
  <si>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</si>
  <si>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</si>
  <si>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</si>
  <si>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</si>
  <si>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</si>
  <si>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</si>
  <si>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</si>
  <si>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</si>
  <si>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</si>
  <si>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</si>
  <si>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</si>
  <si>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</si>
  <si>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</si>
  <si>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</si>
  <si>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</si>
  <si>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</si>
  <si>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</si>
  <si>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</si>
  <si>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</si>
  <si>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</si>
  <si>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</si>
  <si>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</si>
  <si>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</si>
  <si>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</si>
  <si>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</si>
  <si>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</si>
  <si>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</si>
  <si>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</si>
  <si>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</si>
  <si>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</si>
  <si>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</si>
  <si>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</si>
  <si>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</si>
  <si>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</si>
  <si>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</si>
  <si>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</si>
  <si>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</si>
  <si>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</si>
  <si>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</si>
  <si>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</si>
  <si>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</si>
  <si>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</si>
  <si>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</si>
  <si>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</si>
  <si>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</si>
  <si>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</si>
  <si>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</si>
  <si>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</si>
  <si>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</si>
  <si>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</si>
  <si>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</si>
  <si>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</si>
  <si>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</si>
  <si>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</si>
  <si>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</si>
  <si>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</si>
  <si>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</si>
  <si>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</si>
  <si>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</si>
  <si>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</si>
  <si>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</si>
  <si>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</si>
  <si>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</si>
  <si>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</si>
  <si>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</si>
  <si>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</si>
  <si>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</si>
  <si>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</si>
  <si>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</si>
  <si>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</si>
  <si>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</si>
  <si>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</si>
  <si>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</si>
  <si>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</si>
  <si>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</si>
  <si>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</si>
  <si>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</si>
  <si>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</si>
  <si>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</si>
  <si>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</si>
  <si>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</si>
  <si>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</si>
  <si>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</si>
  <si>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</si>
  <si>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</si>
  <si>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</si>
  <si>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</si>
  <si>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</si>
  <si>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</si>
  <si>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</si>
  <si>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</si>
  <si>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</si>
  <si>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</si>
  <si>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</si>
  <si>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</si>
  <si>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</si>
  <si>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</si>
  <si>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</si>
  <si>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</si>
  <si>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</si>
  <si>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</si>
  <si>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</si>
  <si>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</si>
  <si>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</si>
  <si>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</si>
  <si>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</si>
  <si>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</si>
  <si>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</si>
  <si>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</si>
  <si>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</si>
  <si>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</si>
  <si>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</si>
  <si>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</si>
  <si>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</si>
  <si>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</si>
  <si>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</si>
  <si>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</si>
  <si>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</si>
  <si>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</si>
  <si>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</si>
  <si>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</si>
  <si>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</si>
  <si>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</si>
  <si>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</si>
  <si>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</si>
  <si>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</si>
  <si>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</si>
  <si>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</si>
  <si>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</si>
  <si>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</si>
  <si>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</si>
  <si>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</si>
  <si>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</si>
  <si>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</si>
  <si>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</si>
  <si>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</si>
  <si>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</si>
  <si>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</si>
  <si>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</si>
  <si>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</si>
  <si>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</si>
  <si>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</si>
  <si>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</si>
  <si>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</si>
  <si>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</si>
  <si>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</si>
  <si>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</si>
  <si>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</si>
  <si>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</si>
  <si>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</si>
  <si>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</si>
  <si>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</si>
  <si>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</si>
  <si>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</si>
  <si>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</si>
  <si>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</si>
  <si>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</si>
  <si>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</si>
  <si>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</si>
  <si>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</si>
  <si>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</si>
  <si>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</si>
  <si>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</si>
  <si>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</si>
  <si>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</si>
  <si>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</si>
  <si>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</si>
  <si>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</si>
  <si>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</si>
  <si>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</si>
  <si>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</si>
  <si>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</si>
  <si>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</si>
  <si>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</si>
  <si>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</si>
  <si>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</si>
  <si>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</si>
  <si>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</si>
  <si>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</si>
  <si>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</si>
  <si>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</si>
  <si>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</si>
  <si>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</si>
  <si>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</si>
  <si>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</si>
  <si>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</si>
  <si>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</si>
  <si>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</si>
  <si>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</si>
  <si>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</si>
  <si>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</si>
  <si>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</si>
  <si>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</si>
  <si>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</si>
  <si>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</si>
  <si>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</si>
  <si>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</si>
  <si>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</si>
  <si>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</si>
  <si>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</si>
  <si>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</si>
  <si>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</si>
  <si>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</si>
  <si>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</si>
  <si>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</si>
  <si>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</si>
  <si>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</si>
  <si>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</si>
  <si>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</si>
  <si>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</si>
  <si>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</si>
  <si>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</si>
  <si>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</si>
  <si>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</si>
  <si>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</si>
  <si>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</si>
  <si>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</si>
  <si>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</si>
  <si>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</si>
  <si>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</si>
  <si>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</si>
  <si>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</si>
  <si>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</si>
  <si>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</si>
  <si>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</si>
  <si>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</si>
  <si>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</si>
  <si>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</si>
  <si>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</si>
  <si>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</si>
  <si>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</si>
  <si>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</si>
  <si>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</si>
  <si>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</si>
  <si>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</si>
  <si>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</si>
  <si>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</si>
  <si>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</si>
  <si>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</si>
  <si>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</si>
  <si>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</si>
  <si>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</si>
  <si>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</si>
  <si>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</si>
  <si>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</si>
  <si>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</si>
  <si>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</si>
  <si>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</si>
  <si>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</si>
  <si>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</si>
  <si>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</si>
  <si>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</si>
  <si>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</si>
  <si>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</si>
  <si>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</si>
  <si>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</si>
  <si>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</si>
  <si>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</si>
  <si>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</si>
  <si>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</si>
  <si>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</si>
  <si>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</si>
  <si>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</si>
  <si>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</si>
  <si>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</si>
  <si>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</si>
  <si>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</si>
  <si>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</si>
  <si>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</si>
  <si>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</si>
  <si>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</si>
  <si>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</si>
  <si>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</si>
  <si>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</si>
  <si>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</si>
  <si>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</si>
  <si>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</si>
  <si>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</si>
  <si>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</si>
  <si>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</si>
  <si>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</si>
  <si>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</si>
  <si>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</si>
  <si>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</si>
  <si>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</si>
  <si>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</si>
  <si>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</si>
  <si>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</si>
  <si>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</si>
  <si>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</si>
  <si>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</si>
  <si>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</si>
  <si>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</si>
  <si>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</si>
  <si>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</si>
  <si>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</si>
  <si>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</si>
  <si>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</si>
  <si>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</si>
  <si>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</si>
  <si>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</si>
  <si>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</si>
  <si>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</si>
  <si>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</si>
  <si>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</si>
  <si>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</si>
  <si>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</si>
  <si>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</si>
  <si>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</si>
  <si>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</si>
  <si>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</si>
  <si>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</si>
  <si>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</si>
  <si>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</si>
  <si>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</si>
  <si>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</si>
  <si>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</si>
  <si>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</si>
  <si>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</si>
  <si>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</si>
  <si>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</si>
  <si>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</si>
  <si>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</si>
  <si>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</si>
  <si>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</si>
  <si>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</si>
  <si>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</si>
  <si>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</si>
  <si>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</si>
  <si>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</si>
  <si>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</si>
  <si>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</si>
  <si>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</si>
  <si>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</si>
  <si>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</si>
  <si>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</si>
  <si>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</si>
  <si>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</si>
  <si>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</si>
  <si>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</si>
  <si>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</si>
  <si>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</si>
  <si>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</si>
  <si>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</si>
  <si>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</si>
  <si>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</si>
  <si>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</si>
  <si>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</si>
  <si>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</si>
  <si>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</si>
  <si>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</si>
  <si>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</si>
  <si>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</si>
  <si>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</si>
  <si>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</si>
  <si>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</si>
  <si>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</si>
  <si>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</si>
  <si>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</si>
  <si>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</si>
  <si>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</si>
  <si>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</si>
  <si>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</si>
  <si>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</si>
  <si>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</si>
  <si>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</si>
  <si>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</si>
  <si>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</si>
  <si>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</si>
  <si>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</si>
  <si>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</si>
  <si>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</si>
  <si>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</si>
  <si>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</si>
  <si>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</si>
  <si>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</si>
  <si>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</si>
  <si>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</si>
  <si>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</si>
  <si>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</si>
  <si>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</si>
  <si>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</si>
  <si>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</si>
  <si>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</si>
  <si>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</si>
  <si>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</si>
  <si>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</si>
  <si>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</si>
  <si>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</si>
  <si>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</si>
  <si>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</si>
  <si>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</si>
  <si>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</si>
  <si>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</si>
  <si>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</si>
  <si>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</si>
  <si>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</si>
  <si>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</si>
  <si>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</si>
  <si>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</si>
  <si>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</si>
  <si>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</si>
  <si>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</si>
  <si>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</si>
  <si>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</si>
  <si>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</si>
  <si>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</si>
  <si>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</si>
  <si>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</si>
  <si>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</si>
  <si>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</si>
  <si>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</si>
  <si>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</si>
  <si>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</si>
  <si>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</si>
  <si>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</si>
  <si>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</si>
  <si>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</si>
  <si>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</si>
  <si>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</si>
  <si>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</si>
  <si>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</si>
  <si>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</si>
  <si>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</si>
  <si>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</si>
  <si>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</si>
  <si>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</si>
  <si>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</si>
  <si>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</si>
  <si>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</si>
  <si>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</si>
  <si>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</si>
  <si>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</si>
  <si>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</si>
  <si>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</si>
  <si>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</si>
  <si>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</si>
  <si>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</si>
  <si>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</si>
  <si>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</si>
  <si>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</si>
  <si>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</si>
  <si>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</si>
  <si>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</si>
  <si>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</si>
  <si>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</si>
  <si>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</si>
  <si>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</si>
  <si>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</si>
  <si>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</si>
  <si>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</si>
  <si>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</si>
  <si>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</si>
  <si>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</si>
  <si>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</si>
  <si>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</si>
  <si>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</si>
  <si>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</si>
  <si>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</si>
  <si>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</si>
  <si>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</si>
  <si>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</si>
  <si>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</si>
  <si>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</si>
  <si>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</si>
  <si>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</si>
  <si>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</si>
  <si>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</si>
  <si>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</si>
  <si>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</si>
  <si>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</si>
  <si>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</si>
  <si>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</si>
  <si>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</si>
  <si>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</si>
  <si>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</si>
  <si>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</si>
  <si>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</si>
  <si>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</si>
  <si>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</si>
  <si>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</si>
  <si>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</si>
  <si>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</si>
  <si>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</si>
  <si>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</si>
  <si>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</si>
  <si>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</si>
  <si>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</si>
  <si>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</si>
  <si>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</si>
  <si>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</si>
  <si>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</si>
  <si>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</si>
  <si>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</si>
  <si>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</si>
  <si>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</si>
  <si>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</si>
  <si>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</si>
  <si>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</si>
  <si>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</si>
  <si>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</si>
  <si>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</si>
  <si>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</si>
  <si>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</si>
  <si>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</si>
  <si>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</si>
  <si>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</si>
  <si>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</si>
  <si>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</si>
  <si>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</si>
  <si>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</si>
  <si>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</si>
  <si>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</si>
  <si>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</si>
  <si>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</si>
  <si>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</si>
  <si>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</si>
  <si>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</si>
  <si>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</si>
  <si>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</si>
  <si>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</si>
  <si>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</si>
  <si>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</si>
  <si>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</si>
  <si>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</si>
  <si>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</si>
  <si>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</si>
  <si>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</si>
  <si>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</si>
  <si>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</si>
  <si>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</si>
  <si>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</si>
  <si>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</si>
  <si>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</si>
  <si>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</si>
  <si>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</si>
  <si>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</si>
  <si>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</si>
  <si>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</si>
  <si>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</si>
  <si>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</si>
  <si>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</si>
  <si>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</si>
  <si>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</si>
  <si>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</si>
  <si>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</si>
  <si>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</si>
  <si>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</si>
  <si>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</si>
  <si>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</si>
  <si>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</si>
  <si>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</si>
  <si>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</si>
  <si>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</si>
  <si>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</si>
  <si>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</si>
  <si>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</si>
  <si>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</si>
  <si>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</si>
  <si>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</si>
  <si>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</si>
  <si>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</si>
  <si>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</si>
  <si>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</si>
  <si>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</si>
  <si>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</si>
  <si>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</si>
  <si>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</si>
  <si>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</si>
  <si>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</si>
  <si>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</si>
  <si>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</si>
  <si>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</si>
  <si>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</si>
  <si>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</si>
  <si>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</si>
  <si>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</si>
  <si>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</si>
  <si>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</si>
  <si>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</si>
  <si>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</si>
  <si>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</si>
  <si>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</si>
  <si>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</si>
  <si>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</si>
  <si>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</si>
  <si>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</si>
  <si>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</si>
  <si>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</si>
  <si>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</si>
  <si>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</si>
  <si>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</si>
  <si>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</si>
  <si>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</si>
  <si>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</si>
  <si>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</si>
  <si>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</si>
  <si>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</si>
  <si>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</si>
  <si>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</si>
  <si>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</si>
  <si>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</si>
  <si>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</si>
  <si>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</si>
  <si>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</si>
  <si>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</si>
  <si>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</si>
  <si>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</si>
  <si>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</si>
  <si>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</si>
  <si>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</si>
  <si>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</si>
  <si>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</si>
  <si>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</si>
  <si>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</si>
  <si>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</si>
  <si>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</si>
  <si>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</si>
  <si>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</si>
  <si>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</si>
  <si>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</si>
  <si>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</si>
  <si>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</si>
  <si>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</si>
  <si>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</si>
  <si>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</si>
  <si>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</si>
  <si>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</si>
  <si>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</si>
  <si>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</si>
  <si>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</si>
  <si>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</si>
  <si>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</si>
  <si>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</si>
  <si>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</si>
  <si>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</si>
  <si>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</si>
  <si>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</si>
  <si>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</si>
  <si>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</si>
  <si>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</si>
  <si>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</si>
  <si>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</si>
  <si>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</si>
  <si>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</si>
  <si>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</si>
  <si>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</si>
  <si>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</si>
  <si>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</si>
  <si>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</si>
  <si>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</si>
  <si>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</si>
  <si>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</si>
  <si>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</si>
  <si>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</si>
  <si>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</si>
  <si>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</si>
  <si>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</si>
  <si>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</si>
  <si>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</si>
  <si>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</si>
  <si>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</si>
  <si>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</si>
  <si>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</si>
  <si>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</si>
  <si>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</si>
  <si>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</si>
  <si>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</si>
  <si>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</si>
  <si>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</si>
  <si>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</si>
  <si>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</si>
  <si>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</si>
  <si>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</si>
  <si>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</si>
  <si>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</si>
  <si>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</si>
  <si>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</si>
  <si>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</si>
  <si>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</si>
  <si>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</si>
  <si>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</si>
  <si>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</si>
  <si>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</si>
  <si>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</si>
  <si>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</si>
  <si>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</si>
  <si>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</si>
  <si>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</si>
  <si>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</si>
  <si>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</si>
  <si>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</si>
  <si>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</si>
  <si>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</si>
  <si>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</si>
  <si>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</si>
  <si>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</si>
  <si>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</si>
  <si>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</si>
  <si>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</si>
  <si>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</si>
  <si>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</si>
  <si>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</si>
  <si>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</si>
  <si>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</si>
  <si>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</si>
  <si>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</si>
  <si>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</si>
  <si>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</si>
  <si>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</si>
  <si>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</si>
  <si>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</si>
  <si>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</si>
  <si>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</si>
  <si>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</si>
  <si>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</si>
  <si>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</si>
  <si>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</si>
  <si>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</si>
  <si>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</si>
  <si>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</si>
  <si>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</si>
  <si>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</si>
  <si>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</si>
  <si>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</si>
  <si>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</si>
  <si>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</si>
  <si>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</si>
  <si>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</si>
  <si>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</si>
  <si>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</si>
  <si>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</si>
  <si>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</si>
  <si>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</si>
  <si>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</si>
  <si>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</si>
  <si>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</si>
  <si>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</si>
  <si>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</si>
  <si>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</si>
  <si>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</si>
  <si>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</si>
  <si>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</si>
  <si>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</si>
  <si>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</si>
  <si>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</si>
  <si>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</si>
  <si>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</si>
  <si>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</si>
  <si>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</si>
  <si>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</si>
  <si>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</si>
  <si>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</si>
  <si>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</si>
  <si>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</si>
  <si>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</si>
  <si>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</si>
  <si>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</si>
  <si>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</si>
  <si>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</si>
  <si>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</si>
  <si>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</si>
  <si>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</si>
  <si>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</si>
  <si>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</si>
  <si>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</si>
  <si>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</si>
  <si>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</si>
  <si>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</si>
  <si>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</si>
  <si>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</si>
  <si>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</si>
  <si>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</si>
  <si>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</si>
  <si>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</si>
  <si>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</si>
  <si>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</si>
  <si>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</si>
  <si>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</si>
  <si>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</si>
  <si>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</si>
  <si>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</si>
  <si>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</si>
  <si>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</si>
  <si>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</si>
  <si>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</si>
  <si>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</si>
  <si>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</si>
  <si>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</si>
  <si>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Percent Funded</t>
  </si>
  <si>
    <t>(All)</t>
  </si>
  <si>
    <t>Row Labels</t>
  </si>
  <si>
    <t>Grand Total</t>
  </si>
  <si>
    <t>Column Labels</t>
  </si>
  <si>
    <t>Count of outcome</t>
  </si>
  <si>
    <t>`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</si>
  <si>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</si>
  <si>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</si>
  <si>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</si>
  <si>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</si>
  <si>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</si>
  <si>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</si>
  <si>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</si>
  <si>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</si>
  <si>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</si>
  <si>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</si>
  <si>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</si>
  <si>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</si>
  <si>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</si>
  <si>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</si>
  <si>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 )</t>
  </si>
  <si>
    <t>Goal</t>
  </si>
  <si>
    <t>Number Successful</t>
  </si>
  <si>
    <t>Number Failed</t>
  </si>
  <si>
    <t xml:space="preserve">Number Canceled </t>
  </si>
  <si>
    <t>Total Projects</t>
  </si>
  <si>
    <t>Percentage Sucessful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</si>
  <si>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</si>
  <si>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</si>
  <si>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</si>
  <si>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</si>
  <si>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</si>
  <si>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</si>
  <si>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</si>
  <si>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</si>
  <si>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</si>
  <si>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</si>
  <si>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</si>
  <si>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</si>
  <si>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</si>
  <si>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</si>
  <si>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</si>
  <si>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</si>
  <si>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</si>
  <si>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</si>
  <si>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</si>
  <si>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</si>
  <si>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</si>
  <si>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</si>
  <si>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Unsuccessful Campaigns</t>
  </si>
  <si>
    <t xml:space="preserve">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</si>
</sst>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D66C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5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0-4BDB-8CFB-4F9933DE301A}"/>
            </c:ext>
          </c:extLst>
        </c:ser>
        <c:ser>
          <c:idx val="1"/>
          <c:order val="1"/>
          <c:tx>
            <c:strRef>
              <c:f>'Category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0-4BDB-8CFB-4F9933DE301A}"/>
            </c:ext>
          </c:extLst>
        </c:ser>
        <c:ser>
          <c:idx val="2"/>
          <c:order val="2"/>
          <c:tx>
            <c:strRef>
              <c:f>'Category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0-4BDB-8CFB-4F9933DE301A}"/>
            </c:ext>
          </c:extLst>
        </c:ser>
        <c:ser>
          <c:idx val="3"/>
          <c:order val="3"/>
          <c:tx>
            <c:strRef>
              <c:f>'Category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0-4BDB-8CFB-4F9933DE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1641984"/>
        <c:axId val="1196056288"/>
      </c:barChart>
      <c:catAx>
        <c:axId val="13616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56288"/>
        <c:crosses val="autoZero"/>
        <c:auto val="1"/>
        <c:lblAlgn val="ctr"/>
        <c:lblOffset val="100"/>
        <c:noMultiLvlLbl val="0"/>
      </c:catAx>
      <c:valAx>
        <c:axId val="11960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F-4CBD-95CB-F0E674186EFA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F-4CBD-95CB-F0E674186EFA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F-4CBD-95CB-F0E674186EFA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F-4CBD-95CB-F0E67418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14784"/>
        <c:axId val="2137112608"/>
      </c:barChart>
      <c:catAx>
        <c:axId val="630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12608"/>
        <c:crosses val="autoZero"/>
        <c:auto val="1"/>
        <c:lblAlgn val="ctr"/>
        <c:lblOffset val="100"/>
        <c:noMultiLvlLbl val="0"/>
      </c:catAx>
      <c:valAx>
        <c:axId val="21371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[CrowdfundingBook.xlsx]Pivot-chart line graph!PivotTable3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78317622577881E-2"/>
          <c:y val="0.23390726402086623"/>
          <c:w val="0.69537930565696837"/>
          <c:h val="0.56725954016330882"/>
        </c:manualLayout>
      </c:layout>
      <c:lineChart>
        <c:grouping val="standard"/>
        <c:varyColors val="0"/>
        <c:ser>
          <c:idx val="0"/>
          <c:order val="0"/>
          <c:tx>
            <c:strRef>
              <c:f>'Pivot-chart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1-4AE3-96EF-AE43453C60CF}"/>
            </c:ext>
          </c:extLst>
        </c:ser>
        <c:ser>
          <c:idx val="1"/>
          <c:order val="1"/>
          <c:tx>
            <c:strRef>
              <c:f>'Pivot-chart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1-4AE3-96EF-AE43453C60CF}"/>
            </c:ext>
          </c:extLst>
        </c:ser>
        <c:ser>
          <c:idx val="2"/>
          <c:order val="2"/>
          <c:tx>
            <c:strRef>
              <c:f>'Pivot-chart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1-4AE3-96EF-AE43453C60CF}"/>
            </c:ext>
          </c:extLst>
        </c:ser>
        <c:ser>
          <c:idx val="3"/>
          <c:order val="3"/>
          <c:tx>
            <c:strRef>
              <c:f>'Pivot-chart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E1-4AE3-96EF-AE43453C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415696"/>
        <c:axId val="178248800"/>
      </c:lineChart>
      <c:catAx>
        <c:axId val="14164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8800"/>
        <c:crosses val="autoZero"/>
        <c:auto val="1"/>
        <c:lblAlgn val="ctr"/>
        <c:lblOffset val="100"/>
        <c:noMultiLvlLbl val="0"/>
      </c:catAx>
      <c:valAx>
        <c:axId val="1782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</a:t>
            </a:r>
            <a:r>
              <a:rPr lang="en-US" baseline="0"/>
              <a:t>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'Crowfunding 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6-48B3-A305-392C59C7AB05}"/>
            </c:ext>
          </c:extLst>
        </c:ser>
        <c:ser>
          <c:idx val="5"/>
          <c:order val="1"/>
          <c:tx>
            <c:strRef>
              <c:f>'Crowfunding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6-48B3-A305-392C59C7AB05}"/>
            </c:ext>
          </c:extLst>
        </c:ser>
        <c:ser>
          <c:idx val="6"/>
          <c:order val="2"/>
          <c:tx>
            <c:strRef>
              <c:f>'Crowfunding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F6-48B3-A305-392C59C7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806736"/>
        <c:axId val="1757902288"/>
      </c:lineChart>
      <c:catAx>
        <c:axId val="17638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02288"/>
        <c:crosses val="autoZero"/>
        <c:auto val="1"/>
        <c:lblAlgn val="ctr"/>
        <c:lblOffset val="100"/>
        <c:noMultiLvlLbl val="0"/>
      </c:catAx>
      <c:valAx>
        <c:axId val="175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9</xdr:row>
      <xdr:rowOff>15240</xdr:rowOff>
    </xdr:from>
    <xdr:to>
      <xdr:col>18</xdr:col>
      <xdr:colOff>19050</xdr:colOff>
      <xdr:row>30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E30CA-94A3-7988-23A8-E42D49959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402907</xdr:colOff>
      <xdr:row>3</xdr:row>
      <xdr:rowOff>75247</xdr:rowOff>
    </xdr:from>
    <xdr:to>
      <xdr:col>19</xdr:col>
      <xdr:colOff>605790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F85A2-1511-AB2C-753A-B871BCA92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113347</xdr:colOff>
      <xdr:row>4</xdr:row>
      <xdr:rowOff>186690</xdr:rowOff>
    </xdr:from>
    <xdr:to>
      <xdr:col>15</xdr:col>
      <xdr:colOff>587692</xdr:colOff>
      <xdr:row>18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742C4-40B4-325A-A4DD-EC2A2B4C9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739141</xdr:colOff>
      <xdr:row>15</xdr:row>
      <xdr:rowOff>75247</xdr:rowOff>
    </xdr:from>
    <xdr:to>
      <xdr:col>10</xdr:col>
      <xdr:colOff>361950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0DB23-8A05-3E35-E086-8DB45BD09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Aguilar" refreshedDate="45186.739563194446" createdVersion="8" refreshedVersion="8" minRefreshableVersion="3" recordCount="1001" xr:uid="{EACB2913-D0E0-45D7-8DAE-1B83E53DD25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298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Aguilar" refreshedDate="45186.808784259258" createdVersion="8" refreshedVersion="8" minRefreshableVersion="3" recordCount="1000" xr:uid="{37C9DDB8-2D4D-4CBB-994D-1BC33127983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29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 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 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 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503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9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202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50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801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302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1003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50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102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298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99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04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03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302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898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99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80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03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099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98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9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99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01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4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399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801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8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98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099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802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4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99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8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8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9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88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601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90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99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98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01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096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7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402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0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98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1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292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099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90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0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4998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493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601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80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199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499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1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99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59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899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02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401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9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96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798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599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60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1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98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497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01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99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503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20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301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99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19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0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98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496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1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02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7002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5999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3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02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95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698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02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10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30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91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802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95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197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1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9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102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101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201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9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98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99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80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20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99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96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708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802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0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02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01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97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01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199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493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6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701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401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01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99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611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99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901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05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201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01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902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70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03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79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198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404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39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7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59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97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99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6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9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01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696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30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3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396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2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203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05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298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501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101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902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97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30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95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99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9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97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04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98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601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9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0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2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899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302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0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02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59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9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6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04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802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10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01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6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3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299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098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799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199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101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7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899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03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399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99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691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09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96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401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99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702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04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6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02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99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49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60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9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98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12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301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89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98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60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303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02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9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9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0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99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899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88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497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01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299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303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299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600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0999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801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9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8004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99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96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99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03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8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4007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804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01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096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05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3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0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604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102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699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99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02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99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298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198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99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100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6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198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301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8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603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99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49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802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01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49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01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88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303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99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401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99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01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304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01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598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9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99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199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90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01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898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98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301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01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3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99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98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03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02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01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702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3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02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70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699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51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05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01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694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0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501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1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02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5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1001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0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798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99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70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9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0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0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99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30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106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299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99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699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601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02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297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601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99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06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2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97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9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898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09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9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8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699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01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99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80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9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60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702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799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1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80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904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903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4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99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89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1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904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1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21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9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1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99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0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8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20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98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02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407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79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4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206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199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3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395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203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101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03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02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98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698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7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298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7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97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01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95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802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40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9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10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098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02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096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0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798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04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9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599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303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9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89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0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202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9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912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51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96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49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702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8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9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799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504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9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499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97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1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1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0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01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04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99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8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602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01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601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59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701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297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3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06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1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07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07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99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98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0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495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93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05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0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893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799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3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2998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02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98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796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0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90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298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03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0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97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99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29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09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97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802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1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798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703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0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02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30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02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9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101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400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03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95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97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309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701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98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297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97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03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701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2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05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902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97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69998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501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205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10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899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9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699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06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99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496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0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01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3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99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39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395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95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297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902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1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9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01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7003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7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3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702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90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6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96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399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49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801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298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806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04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301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099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0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03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2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92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97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605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6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499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601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702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9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901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7995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02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3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3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5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01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503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7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299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97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01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0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89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1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299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798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08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01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30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099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70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0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5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01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98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8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39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399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98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0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601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399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5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8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96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295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02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1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201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298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10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95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601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602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795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403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701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01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29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9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099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39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901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102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02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699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98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901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97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899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4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501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394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8999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0999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50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39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0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19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96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99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01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802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399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9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09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898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0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799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0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796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099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099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301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0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20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98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1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098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901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1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899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02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598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59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9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7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2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8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1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399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20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6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8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99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1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03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01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196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01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701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99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70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596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98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99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603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01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9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597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0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30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403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9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401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29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601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97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601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98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9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2004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6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299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299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49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03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97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0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04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502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803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102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09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198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301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498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503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99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202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50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801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302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1003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50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102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298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99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04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03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302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898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99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80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03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099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98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98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99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01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4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399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801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8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98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099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802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4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99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8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8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9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88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601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90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99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98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01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096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7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402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0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98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1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292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099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901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0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4998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493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601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80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199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499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1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99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599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899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02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401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9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96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798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599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60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1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98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497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01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99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503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20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301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99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197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0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98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496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1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02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7002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5999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301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02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95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698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02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10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30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91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802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95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197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1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93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102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101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201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9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98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99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80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20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99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96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708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802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05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02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01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97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01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199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493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6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701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401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01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99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611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99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901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05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201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01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902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70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03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799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198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404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399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7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597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97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99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6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9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01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696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30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3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396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2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94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203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05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298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501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101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902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97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301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95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99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99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97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04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98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601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9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0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2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899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302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0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02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59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9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6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04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802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10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01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6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3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299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098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799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199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101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7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899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9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03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399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99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691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097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96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401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99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702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04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6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02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99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493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60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98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98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12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301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03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89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98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60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303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02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9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9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0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99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899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88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497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01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299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303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299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600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0999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801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9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8004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99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96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99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03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801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4007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804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01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096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05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3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0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604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102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699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99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02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99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298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198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99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100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6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198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301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8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603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99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49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802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01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49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01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88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303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99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401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99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01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304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01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598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9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99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199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90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01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898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98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301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01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3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99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98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03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02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7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01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702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3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02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70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699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511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05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01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694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01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501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1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02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5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1001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0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798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99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70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9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0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0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99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30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106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299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99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699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601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02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297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601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99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06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2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97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9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898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09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9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8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699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01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99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80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9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60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702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799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1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80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904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903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4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99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89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1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904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1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21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9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1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99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0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8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204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98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02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407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79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4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206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199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3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395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203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101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03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02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98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698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7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298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7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97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7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0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01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95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802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40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9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10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098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02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096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02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798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04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99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599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303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94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89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0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202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9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912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51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96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49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702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8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97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7999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504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9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499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97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1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1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1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0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01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04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99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8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602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01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601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599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701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297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3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06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1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07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07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99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98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0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495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93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05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01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893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799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3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2998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02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98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796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03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90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298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03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0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97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99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29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09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97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802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1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798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703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0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02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30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02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9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101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4004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03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95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97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3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309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701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98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297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97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03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701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2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05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902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97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69998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99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501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205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10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899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9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699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06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99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496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04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01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3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99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39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395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95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297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902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1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99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01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7003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7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3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702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90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6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96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399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498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801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298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806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04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301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099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0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03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2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92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97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605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6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499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601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702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9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901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7995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02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3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3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5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01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503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7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299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97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01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0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89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1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299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798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08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01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301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099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70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0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5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01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98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8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39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399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98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0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601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399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5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8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96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295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02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1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201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298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101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95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601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602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795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403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701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01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297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9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099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39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901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102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02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699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98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901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97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899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4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501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394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8999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09997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50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399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0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198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96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8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99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01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802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399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98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099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898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0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799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02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796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099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099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301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0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20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98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1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098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901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1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899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02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598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59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98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7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2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8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1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399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203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6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8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99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1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03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01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196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01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701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99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70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596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98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99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603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01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9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597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05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30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403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9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401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29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601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97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601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98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9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2004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8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6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299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299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49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03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97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0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04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502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803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102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09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198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301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498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BDEF8-1962-4913-9BA5-5C940AC6AB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BAB48-82E5-48FC-A388-8D26618FD7F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3605B-D200-4412-8E25-7AF604B7DBF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J1" workbookViewId="0">
      <selection activeCell="L1" sqref="L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customWidth="1"/>
    <col min="7" max="7" width="12.5" bestFit="1" customWidth="1"/>
    <col min="8" max="8" width="17.19921875" bestFit="1" customWidth="1"/>
    <col min="9" max="9" width="20.5" style="4" bestFit="1" customWidth="1"/>
    <col min="12" max="13" width="11.19921875" bestFit="1" customWidth="1"/>
    <col min="14" max="14" width="26.8984375" style="9" bestFit="1" customWidth="1"/>
    <col min="15" max="15" width="26.8984375" customWidth="1"/>
    <col min="18" max="18" width="28" bestFit="1" customWidth="1"/>
    <col min="19" max="19" width="15.398437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2065</v>
      </c>
      <c r="G1" s="1" t="s">
        <v>4</v>
      </c>
      <c r="H1" s="1" t="s">
        <v>5</v>
      </c>
      <c r="I1" s="1" t="s">
        <v>2064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v>1040</v>
      </c>
      <c r="G3" t="s">
        <v>20</v>
      </c>
      <c r="H3">
        <v>158</v>
      </c>
      <c r="I3" s="4"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0">(((L3/60)/60)/24)+DATE(1970,1,1)</f>
        <v>41870.208333333336</v>
      </c>
      <c r="O3" s="9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v>131.47878228782298</v>
      </c>
      <c r="G4" t="s">
        <v>20</v>
      </c>
      <c r="H4">
        <v>1425</v>
      </c>
      <c r="I4" s="4"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v>58.976190476190503</v>
      </c>
      <c r="G5" t="s">
        <v>14</v>
      </c>
      <c r="H5">
        <v>24</v>
      </c>
      <c r="I5" s="4">
        <v>103.20833333333333</v>
      </c>
      <c r="J5" t="s">
        <v>2116</v>
      </c>
      <c r="K5" t="s">
        <v>22</v>
      </c>
      <c r="L5">
        <v>1565499600</v>
      </c>
      <c r="M5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v>69.276315789473699</v>
      </c>
      <c r="G6" t="s">
        <v>14</v>
      </c>
      <c r="H6">
        <v>53</v>
      </c>
      <c r="I6" s="4"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v>173.61842105263202</v>
      </c>
      <c r="G7" t="s">
        <v>20</v>
      </c>
      <c r="H7">
        <v>174</v>
      </c>
      <c r="I7" s="4">
        <v>75.8333333333333</v>
      </c>
      <c r="J7" t="s">
        <v>36</v>
      </c>
      <c r="K7" t="s">
        <v>37</v>
      </c>
      <c r="L7">
        <v>1346130000</v>
      </c>
      <c r="M7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v>20.961538461538503</v>
      </c>
      <c r="G8" t="s">
        <v>14</v>
      </c>
      <c r="H8">
        <v>18</v>
      </c>
      <c r="I8" s="4"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v>327.57777777777801</v>
      </c>
      <c r="G9" t="s">
        <v>20</v>
      </c>
      <c r="H9">
        <v>227</v>
      </c>
      <c r="I9" s="4"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v>19.932788374205302</v>
      </c>
      <c r="G10" t="s">
        <v>47</v>
      </c>
      <c r="H10">
        <v>708</v>
      </c>
      <c r="I10" s="4"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v>51.741935483871003</v>
      </c>
      <c r="G11" t="s">
        <v>14</v>
      </c>
      <c r="H11">
        <v>44</v>
      </c>
      <c r="I11" s="4"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v>266.11538461538504</v>
      </c>
      <c r="G12" t="s">
        <v>20</v>
      </c>
      <c r="H12">
        <v>220</v>
      </c>
      <c r="I12" s="4"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v>48.095238095238102</v>
      </c>
      <c r="G13" t="s">
        <v>14</v>
      </c>
      <c r="H13">
        <v>27</v>
      </c>
      <c r="I13" s="4"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v>89.349206349206298</v>
      </c>
      <c r="G14" t="s">
        <v>14</v>
      </c>
      <c r="H14">
        <v>55</v>
      </c>
      <c r="I14" s="4"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v>245.11904761904799</v>
      </c>
      <c r="G15" t="s">
        <v>20</v>
      </c>
      <c r="H15">
        <v>98</v>
      </c>
      <c r="I15" s="4"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v>66.769503546099301</v>
      </c>
      <c r="G16" t="s">
        <v>14</v>
      </c>
      <c r="H16">
        <v>200</v>
      </c>
      <c r="I16" s="4"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v>47.307881773399004</v>
      </c>
      <c r="G17" t="s">
        <v>14</v>
      </c>
      <c r="H17">
        <v>452</v>
      </c>
      <c r="I17" s="4"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v>649.47058823529403</v>
      </c>
      <c r="G18" t="s">
        <v>20</v>
      </c>
      <c r="H18">
        <v>100</v>
      </c>
      <c r="I18" s="4"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v>159.39125295508302</v>
      </c>
      <c r="G19" t="s">
        <v>20</v>
      </c>
      <c r="H19">
        <v>1249</v>
      </c>
      <c r="I19" s="4"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v>66.912087912087898</v>
      </c>
      <c r="G20" t="s">
        <v>74</v>
      </c>
      <c r="H20">
        <v>135</v>
      </c>
      <c r="I20" s="4"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v>48.529600000000002</v>
      </c>
      <c r="G21" t="s">
        <v>14</v>
      </c>
      <c r="H21">
        <v>674</v>
      </c>
      <c r="I21" s="4"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v>112.242792109256</v>
      </c>
      <c r="G22" t="s">
        <v>20</v>
      </c>
      <c r="H22">
        <v>1396</v>
      </c>
      <c r="I22" s="4"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v>40.992553191489399</v>
      </c>
      <c r="G23" t="s">
        <v>14</v>
      </c>
      <c r="H23">
        <v>558</v>
      </c>
      <c r="I23" s="4"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v>128.07106598984802</v>
      </c>
      <c r="G24" t="s">
        <v>20</v>
      </c>
      <c r="H24">
        <v>890</v>
      </c>
      <c r="I24" s="4"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v>332.04444444444403</v>
      </c>
      <c r="G25" t="s">
        <v>20</v>
      </c>
      <c r="H25">
        <v>142</v>
      </c>
      <c r="I25" s="4"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v>112.83225108225099</v>
      </c>
      <c r="G26" t="s">
        <v>20</v>
      </c>
      <c r="H26">
        <v>2673</v>
      </c>
      <c r="I26" s="4"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v>216.43636363636398</v>
      </c>
      <c r="G27" t="s">
        <v>20</v>
      </c>
      <c r="H27">
        <v>163</v>
      </c>
      <c r="I27" s="4"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v>48.199069767441898</v>
      </c>
      <c r="G28" t="s">
        <v>74</v>
      </c>
      <c r="H28">
        <v>1480</v>
      </c>
      <c r="I28" s="4"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v>79.95</v>
      </c>
      <c r="G29" t="s">
        <v>14</v>
      </c>
      <c r="H29">
        <v>15</v>
      </c>
      <c r="I29" s="4"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v>105.22553516819599</v>
      </c>
      <c r="G30" t="s">
        <v>20</v>
      </c>
      <c r="H30">
        <v>2220</v>
      </c>
      <c r="I30" s="4"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v>328.89978213507601</v>
      </c>
      <c r="G31" t="s">
        <v>20</v>
      </c>
      <c r="H31">
        <v>1606</v>
      </c>
      <c r="I31" s="4"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v>160.611111111111</v>
      </c>
      <c r="G32" t="s">
        <v>20</v>
      </c>
      <c r="H32">
        <v>129</v>
      </c>
      <c r="I32" s="4"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v>310</v>
      </c>
      <c r="G33" t="s">
        <v>20</v>
      </c>
      <c r="H33">
        <v>226</v>
      </c>
      <c r="I33" s="4"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v>86.807920792079202</v>
      </c>
      <c r="G34" t="s">
        <v>14</v>
      </c>
      <c r="H34">
        <v>2307</v>
      </c>
      <c r="I34" s="4"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v>377.820717131474</v>
      </c>
      <c r="G35" t="s">
        <v>20</v>
      </c>
      <c r="H35">
        <v>5419</v>
      </c>
      <c r="I35" s="4"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v>150.806451612903</v>
      </c>
      <c r="G36" t="s">
        <v>20</v>
      </c>
      <c r="H36">
        <v>165</v>
      </c>
      <c r="I36" s="4"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v>150.301195219124</v>
      </c>
      <c r="G37" t="s">
        <v>20</v>
      </c>
      <c r="H37">
        <v>1965</v>
      </c>
      <c r="I37" s="4"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v>157.28571428571399</v>
      </c>
      <c r="G38" t="s">
        <v>20</v>
      </c>
      <c r="H38">
        <v>16</v>
      </c>
      <c r="I38" s="4"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v>139.98765432098801</v>
      </c>
      <c r="G39" t="s">
        <v>20</v>
      </c>
      <c r="H39">
        <v>107</v>
      </c>
      <c r="I39" s="4"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v>325.322580645161</v>
      </c>
      <c r="G40" t="s">
        <v>20</v>
      </c>
      <c r="H40">
        <v>134</v>
      </c>
      <c r="I40" s="4"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v>50.7777777777778</v>
      </c>
      <c r="G41" t="s">
        <v>14</v>
      </c>
      <c r="H41">
        <v>88</v>
      </c>
      <c r="I41" s="4"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v>169.06818181818198</v>
      </c>
      <c r="G42" t="s">
        <v>20</v>
      </c>
      <c r="H42">
        <v>198</v>
      </c>
      <c r="I42" s="4"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v>212.92857142857099</v>
      </c>
      <c r="G43" t="s">
        <v>20</v>
      </c>
      <c r="H43">
        <v>111</v>
      </c>
      <c r="I43" s="4"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v>443.944444444444</v>
      </c>
      <c r="G44" t="s">
        <v>20</v>
      </c>
      <c r="H44">
        <v>222</v>
      </c>
      <c r="I44" s="4"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v>185.93902439024399</v>
      </c>
      <c r="G45" t="s">
        <v>20</v>
      </c>
      <c r="H45">
        <v>6212</v>
      </c>
      <c r="I45" s="4"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v>658.8125</v>
      </c>
      <c r="G46" t="s">
        <v>20</v>
      </c>
      <c r="H46">
        <v>98</v>
      </c>
      <c r="I46" s="4"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v>47.684210526315802</v>
      </c>
      <c r="G47" t="s">
        <v>14</v>
      </c>
      <c r="H47">
        <v>48</v>
      </c>
      <c r="I47" s="4"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v>114.783783783784</v>
      </c>
      <c r="G48" t="s">
        <v>20</v>
      </c>
      <c r="H48">
        <v>92</v>
      </c>
      <c r="I48" s="4"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v>475.26666666666699</v>
      </c>
      <c r="G49" t="s">
        <v>20</v>
      </c>
      <c r="H49">
        <v>149</v>
      </c>
      <c r="I49" s="4"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v>386.97297297297297</v>
      </c>
      <c r="G50" t="s">
        <v>20</v>
      </c>
      <c r="H50">
        <v>2431</v>
      </c>
      <c r="I50" s="4"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v>189.625</v>
      </c>
      <c r="G51" t="s">
        <v>20</v>
      </c>
      <c r="H51">
        <v>303</v>
      </c>
      <c r="I51" s="4"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v>2</v>
      </c>
      <c r="G52" t="s">
        <v>14</v>
      </c>
      <c r="H52">
        <v>1</v>
      </c>
      <c r="I52" s="4"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v>91.8678051865908</v>
      </c>
      <c r="G53" t="s">
        <v>14</v>
      </c>
      <c r="H53">
        <v>1467</v>
      </c>
      <c r="I53" s="4"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v>34.1527777777778</v>
      </c>
      <c r="G54" t="s">
        <v>14</v>
      </c>
      <c r="H54">
        <v>75</v>
      </c>
      <c r="I54" s="4"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v>140.40909090909099</v>
      </c>
      <c r="G55" t="s">
        <v>20</v>
      </c>
      <c r="H55">
        <v>209</v>
      </c>
      <c r="I55" s="4"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v>89.866666666666688</v>
      </c>
      <c r="G56" t="s">
        <v>14</v>
      </c>
      <c r="H56">
        <v>120</v>
      </c>
      <c r="I56" s="4"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v>177.969696969697</v>
      </c>
      <c r="G57" t="s">
        <v>20</v>
      </c>
      <c r="H57">
        <v>131</v>
      </c>
      <c r="I57" s="4"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v>143.66249999999999</v>
      </c>
      <c r="G58" t="s">
        <v>20</v>
      </c>
      <c r="H58">
        <v>164</v>
      </c>
      <c r="I58" s="4"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v>215.27586206896601</v>
      </c>
      <c r="G59" t="s">
        <v>20</v>
      </c>
      <c r="H59">
        <v>201</v>
      </c>
      <c r="I59" s="4"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v>227.111111111111</v>
      </c>
      <c r="G60" t="s">
        <v>20</v>
      </c>
      <c r="H60">
        <v>211</v>
      </c>
      <c r="I60" s="4"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v>275.07142857142901</v>
      </c>
      <c r="G61" t="s">
        <v>20</v>
      </c>
      <c r="H61">
        <v>128</v>
      </c>
      <c r="I61" s="4"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v>144.37048832271799</v>
      </c>
      <c r="G62" t="s">
        <v>20</v>
      </c>
      <c r="H62">
        <v>1600</v>
      </c>
      <c r="I62" s="4"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v>92.745983935742998</v>
      </c>
      <c r="G63" t="s">
        <v>14</v>
      </c>
      <c r="H63">
        <v>2253</v>
      </c>
      <c r="I63" s="4"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v>722.6</v>
      </c>
      <c r="G64" t="s">
        <v>20</v>
      </c>
      <c r="H64">
        <v>249</v>
      </c>
      <c r="I64" s="4"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v>11.851063829787201</v>
      </c>
      <c r="G65" t="s">
        <v>14</v>
      </c>
      <c r="H65">
        <v>5</v>
      </c>
      <c r="I65" s="4"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v>97.642857142857096</v>
      </c>
      <c r="G66" t="s">
        <v>14</v>
      </c>
      <c r="H66">
        <v>38</v>
      </c>
      <c r="I66" s="4"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0"/>
        <v>43283.208333333328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v>236.147540983607</v>
      </c>
      <c r="G67" t="s">
        <v>20</v>
      </c>
      <c r="H67">
        <v>236</v>
      </c>
      <c r="I67" s="4"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2">(((L67/60)/60)/24)+DATE(1970,1,1)</f>
        <v>40570.25</v>
      </c>
      <c r="O67" s="9">
        <f t="shared" ref="O67:O130" si="3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v>45.068965517241402</v>
      </c>
      <c r="G68" t="s">
        <v>14</v>
      </c>
      <c r="H68">
        <v>12</v>
      </c>
      <c r="I68" s="4"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2"/>
        <v>42102.208333333328</v>
      </c>
      <c r="O68" s="9">
        <f t="shared" si="3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v>162.38567493112902</v>
      </c>
      <c r="G69" t="s">
        <v>20</v>
      </c>
      <c r="H69">
        <v>4065</v>
      </c>
      <c r="I69" s="4"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2"/>
        <v>40203.25</v>
      </c>
      <c r="O69" s="9">
        <f t="shared" si="3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v>254.52631578947398</v>
      </c>
      <c r="G70" t="s">
        <v>20</v>
      </c>
      <c r="H70">
        <v>246</v>
      </c>
      <c r="I70" s="4"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2"/>
        <v>42943.208333333328</v>
      </c>
      <c r="O70" s="9">
        <f t="shared" si="3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v>24.063291139240501</v>
      </c>
      <c r="G71" t="s">
        <v>74</v>
      </c>
      <c r="H71">
        <v>17</v>
      </c>
      <c r="I71" s="4"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2"/>
        <v>40531.25</v>
      </c>
      <c r="O71" s="9">
        <f t="shared" si="3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v>123.74140625000001</v>
      </c>
      <c r="G72" t="s">
        <v>20</v>
      </c>
      <c r="H72">
        <v>2475</v>
      </c>
      <c r="I72" s="4"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2"/>
        <v>40484.208333333336</v>
      </c>
      <c r="O72" s="9">
        <f t="shared" si="3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v>108.066666666667</v>
      </c>
      <c r="G73" t="s">
        <v>20</v>
      </c>
      <c r="H73">
        <v>76</v>
      </c>
      <c r="I73" s="4"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2"/>
        <v>43799.25</v>
      </c>
      <c r="O73" s="9">
        <f t="shared" si="3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v>670.33333333333292</v>
      </c>
      <c r="G74" t="s">
        <v>20</v>
      </c>
      <c r="H74">
        <v>54</v>
      </c>
      <c r="I74" s="4"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2"/>
        <v>42186.208333333328</v>
      </c>
      <c r="O74" s="9">
        <f t="shared" si="3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v>660.92857142857099</v>
      </c>
      <c r="G75" t="s">
        <v>20</v>
      </c>
      <c r="H75">
        <v>88</v>
      </c>
      <c r="I75" s="4"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2"/>
        <v>42701.25</v>
      </c>
      <c r="O75" s="9">
        <f t="shared" si="3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v>122.461538461538</v>
      </c>
      <c r="G76" t="s">
        <v>20</v>
      </c>
      <c r="H76">
        <v>85</v>
      </c>
      <c r="I76" s="4"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2"/>
        <v>42456.208333333328</v>
      </c>
      <c r="O76" s="9">
        <f t="shared" si="3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v>150.57731958762901</v>
      </c>
      <c r="G77" t="s">
        <v>20</v>
      </c>
      <c r="H77">
        <v>170</v>
      </c>
      <c r="I77" s="4"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2"/>
        <v>43296.208333333328</v>
      </c>
      <c r="O77" s="9">
        <f t="shared" si="3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v>78.106590724165997</v>
      </c>
      <c r="G78" t="s">
        <v>14</v>
      </c>
      <c r="H78">
        <v>1684</v>
      </c>
      <c r="I78" s="4"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2"/>
        <v>42027.25</v>
      </c>
      <c r="O78" s="9">
        <f t="shared" si="3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v>46.947368421052602</v>
      </c>
      <c r="G79" t="s">
        <v>14</v>
      </c>
      <c r="H79">
        <v>56</v>
      </c>
      <c r="I79" s="4"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2"/>
        <v>40448.208333333336</v>
      </c>
      <c r="O79" s="9">
        <f t="shared" si="3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v>300.8</v>
      </c>
      <c r="G80" t="s">
        <v>20</v>
      </c>
      <c r="H80">
        <v>330</v>
      </c>
      <c r="I80" s="4"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2"/>
        <v>43206.208333333328</v>
      </c>
      <c r="O80" s="9">
        <f t="shared" si="3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v>69.598615916954998</v>
      </c>
      <c r="G81" t="s">
        <v>14</v>
      </c>
      <c r="H81">
        <v>838</v>
      </c>
      <c r="I81" s="4"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2"/>
        <v>43267.208333333328</v>
      </c>
      <c r="O81" s="9">
        <f t="shared" si="3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v>637.45454545454493</v>
      </c>
      <c r="G82" t="s">
        <v>20</v>
      </c>
      <c r="H82">
        <v>127</v>
      </c>
      <c r="I82" s="4"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2"/>
        <v>42976.208333333328</v>
      </c>
      <c r="O82" s="9">
        <f t="shared" si="3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v>225.33928571428601</v>
      </c>
      <c r="G83" t="s">
        <v>20</v>
      </c>
      <c r="H83">
        <v>411</v>
      </c>
      <c r="I83" s="4"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2"/>
        <v>43062.25</v>
      </c>
      <c r="O83" s="9">
        <f t="shared" si="3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v>1497.3000000000002</v>
      </c>
      <c r="G84" t="s">
        <v>20</v>
      </c>
      <c r="H84">
        <v>180</v>
      </c>
      <c r="I84" s="4"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2"/>
        <v>43482.25</v>
      </c>
      <c r="O84" s="9">
        <f t="shared" si="3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v>37.590225563909804</v>
      </c>
      <c r="G85" t="s">
        <v>14</v>
      </c>
      <c r="H85">
        <v>1000</v>
      </c>
      <c r="I85" s="4"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2"/>
        <v>42579.208333333328</v>
      </c>
      <c r="O85" s="9">
        <f t="shared" si="3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v>132.36942675159199</v>
      </c>
      <c r="G86" t="s">
        <v>20</v>
      </c>
      <c r="H86">
        <v>374</v>
      </c>
      <c r="I86" s="4"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2"/>
        <v>41118.208333333336</v>
      </c>
      <c r="O86" s="9">
        <f t="shared" si="3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v>131.224489795918</v>
      </c>
      <c r="G87" t="s">
        <v>20</v>
      </c>
      <c r="H87">
        <v>71</v>
      </c>
      <c r="I87" s="4"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2"/>
        <v>40797.208333333336</v>
      </c>
      <c r="O87" s="9">
        <f t="shared" si="3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v>167.63513513513499</v>
      </c>
      <c r="G88" t="s">
        <v>20</v>
      </c>
      <c r="H88">
        <v>203</v>
      </c>
      <c r="I88" s="4"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2"/>
        <v>42128.208333333328</v>
      </c>
      <c r="O88" s="9">
        <f t="shared" si="3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v>61.984886649874106</v>
      </c>
      <c r="G89" t="s">
        <v>14</v>
      </c>
      <c r="H89">
        <v>1482</v>
      </c>
      <c r="I89" s="4"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2"/>
        <v>40610.25</v>
      </c>
      <c r="O89" s="9">
        <f t="shared" si="3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v>260.75</v>
      </c>
      <c r="G90" t="s">
        <v>20</v>
      </c>
      <c r="H90">
        <v>113</v>
      </c>
      <c r="I90" s="4"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2"/>
        <v>42110.208333333328</v>
      </c>
      <c r="O90" s="9">
        <f t="shared" si="3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v>252.58823529411799</v>
      </c>
      <c r="G91" t="s">
        <v>20</v>
      </c>
      <c r="H91">
        <v>96</v>
      </c>
      <c r="I91" s="4"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2"/>
        <v>40283.208333333336</v>
      </c>
      <c r="O91" s="9">
        <f t="shared" si="3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v>78.615384615384599</v>
      </c>
      <c r="G92" t="s">
        <v>14</v>
      </c>
      <c r="H92">
        <v>106</v>
      </c>
      <c r="I92" s="4"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2"/>
        <v>42425.25</v>
      </c>
      <c r="O92" s="9">
        <f t="shared" si="3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v>48.404406999351899</v>
      </c>
      <c r="G93" t="s">
        <v>14</v>
      </c>
      <c r="H93">
        <v>679</v>
      </c>
      <c r="I93" s="4"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2"/>
        <v>42588.208333333328</v>
      </c>
      <c r="O93" s="9">
        <f t="shared" si="3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v>258.875</v>
      </c>
      <c r="G94" t="s">
        <v>20</v>
      </c>
      <c r="H94">
        <v>498</v>
      </c>
      <c r="I94" s="4"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2"/>
        <v>40352.208333333336</v>
      </c>
      <c r="O94" s="9">
        <f t="shared" si="3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v>60.548713235294102</v>
      </c>
      <c r="G95" t="s">
        <v>74</v>
      </c>
      <c r="H95">
        <v>610</v>
      </c>
      <c r="I95" s="4"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2"/>
        <v>41202.208333333336</v>
      </c>
      <c r="O95" s="9">
        <f t="shared" si="3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v>303.68965517241401</v>
      </c>
      <c r="G96" t="s">
        <v>20</v>
      </c>
      <c r="H96">
        <v>180</v>
      </c>
      <c r="I96" s="4"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2"/>
        <v>43562.208333333328</v>
      </c>
      <c r="O96" s="9">
        <f t="shared" si="3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v>112.99999999999999</v>
      </c>
      <c r="G97" t="s">
        <v>20</v>
      </c>
      <c r="H97">
        <v>27</v>
      </c>
      <c r="I97" s="4"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2"/>
        <v>43752.208333333328</v>
      </c>
      <c r="O97" s="9">
        <f t="shared" si="3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v>217.37876614060298</v>
      </c>
      <c r="G98" t="s">
        <v>20</v>
      </c>
      <c r="H98">
        <v>2331</v>
      </c>
      <c r="I98" s="4"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2"/>
        <v>40612.25</v>
      </c>
      <c r="O98" s="9">
        <f t="shared" si="3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v>926.69230769230796</v>
      </c>
      <c r="G99" t="s">
        <v>20</v>
      </c>
      <c r="H99">
        <v>113</v>
      </c>
      <c r="I99" s="4"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2"/>
        <v>42180.208333333328</v>
      </c>
      <c r="O99" s="9">
        <f t="shared" si="3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v>33.692229038854798</v>
      </c>
      <c r="G100" t="s">
        <v>14</v>
      </c>
      <c r="H100">
        <v>1220</v>
      </c>
      <c r="I100" s="4"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2"/>
        <v>42212.208333333328</v>
      </c>
      <c r="O100" s="9">
        <f t="shared" si="3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v>196.72368421052599</v>
      </c>
      <c r="G101" t="s">
        <v>20</v>
      </c>
      <c r="H101">
        <v>164</v>
      </c>
      <c r="I101" s="4"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2"/>
        <v>41968.25</v>
      </c>
      <c r="O101" s="9">
        <f t="shared" si="3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v>1</v>
      </c>
      <c r="G102" t="s">
        <v>14</v>
      </c>
      <c r="H102">
        <v>1</v>
      </c>
      <c r="I102" s="4"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2"/>
        <v>40835.208333333336</v>
      </c>
      <c r="O102" s="9">
        <f t="shared" si="3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v>1021.44444444444</v>
      </c>
      <c r="G103" t="s">
        <v>20</v>
      </c>
      <c r="H103">
        <v>164</v>
      </c>
      <c r="I103" s="4"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2"/>
        <v>42056.25</v>
      </c>
      <c r="O103" s="9">
        <f t="shared" si="3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v>281.67567567567602</v>
      </c>
      <c r="G104" t="s">
        <v>20</v>
      </c>
      <c r="H104">
        <v>336</v>
      </c>
      <c r="I104" s="4"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2"/>
        <v>43234.208333333328</v>
      </c>
      <c r="O104" s="9">
        <f t="shared" si="3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v>24.610000000000003</v>
      </c>
      <c r="G105" t="s">
        <v>14</v>
      </c>
      <c r="H105">
        <v>37</v>
      </c>
      <c r="I105" s="4"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2"/>
        <v>40475.208333333336</v>
      </c>
      <c r="O105" s="9">
        <f t="shared" si="3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v>143.140100671141</v>
      </c>
      <c r="G106" t="s">
        <v>20</v>
      </c>
      <c r="H106">
        <v>1917</v>
      </c>
      <c r="I106" s="4"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2"/>
        <v>42878.208333333328</v>
      </c>
      <c r="O106" s="9">
        <f t="shared" si="3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v>144.54411764705898</v>
      </c>
      <c r="G107" t="s">
        <v>20</v>
      </c>
      <c r="H107">
        <v>95</v>
      </c>
      <c r="I107" s="4"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2"/>
        <v>41366.208333333336</v>
      </c>
      <c r="O107" s="9">
        <f t="shared" si="3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v>359.12820512820497</v>
      </c>
      <c r="G108" t="s">
        <v>20</v>
      </c>
      <c r="H108">
        <v>147</v>
      </c>
      <c r="I108" s="4"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2"/>
        <v>43716.208333333328</v>
      </c>
      <c r="O108" s="9">
        <f t="shared" si="3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v>186.48571428571401</v>
      </c>
      <c r="G109" t="s">
        <v>20</v>
      </c>
      <c r="H109">
        <v>86</v>
      </c>
      <c r="I109" s="4"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2"/>
        <v>43213.208333333328</v>
      </c>
      <c r="O109" s="9">
        <f t="shared" si="3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v>595.26666666666699</v>
      </c>
      <c r="G110" t="s">
        <v>20</v>
      </c>
      <c r="H110">
        <v>83</v>
      </c>
      <c r="I110" s="4"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2"/>
        <v>41005.208333333336</v>
      </c>
      <c r="O110" s="9">
        <f t="shared" si="3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v>59.211538461538503</v>
      </c>
      <c r="G111" t="s">
        <v>14</v>
      </c>
      <c r="H111">
        <v>60</v>
      </c>
      <c r="I111" s="4"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2"/>
        <v>41651.25</v>
      </c>
      <c r="O111" s="9">
        <f t="shared" si="3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v>14.9627808988764</v>
      </c>
      <c r="G112" t="s">
        <v>14</v>
      </c>
      <c r="H112">
        <v>296</v>
      </c>
      <c r="I112" s="4"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2"/>
        <v>43354.208333333328</v>
      </c>
      <c r="O112" s="9">
        <f t="shared" si="3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v>119.95602605863201</v>
      </c>
      <c r="G113" t="s">
        <v>20</v>
      </c>
      <c r="H113">
        <v>676</v>
      </c>
      <c r="I113" s="4"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2"/>
        <v>41174.208333333336</v>
      </c>
      <c r="O113" s="9">
        <f t="shared" si="3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v>268.82978723404301</v>
      </c>
      <c r="G114" t="s">
        <v>20</v>
      </c>
      <c r="H114">
        <v>361</v>
      </c>
      <c r="I114" s="4"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2"/>
        <v>41875.208333333336</v>
      </c>
      <c r="O114" s="9">
        <f t="shared" si="3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v>376.87878787878799</v>
      </c>
      <c r="G115" t="s">
        <v>20</v>
      </c>
      <c r="H115">
        <v>131</v>
      </c>
      <c r="I115" s="4"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2"/>
        <v>42990.208333333328</v>
      </c>
      <c r="O115" s="9">
        <f t="shared" si="3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v>727.15789473684197</v>
      </c>
      <c r="G116" t="s">
        <v>20</v>
      </c>
      <c r="H116">
        <v>126</v>
      </c>
      <c r="I116" s="4"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2"/>
        <v>43564.208333333328</v>
      </c>
      <c r="O116" s="9">
        <f t="shared" si="3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v>87.211757648470297</v>
      </c>
      <c r="G117" t="s">
        <v>14</v>
      </c>
      <c r="H117">
        <v>3304</v>
      </c>
      <c r="I117" s="4"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2"/>
        <v>43056.25</v>
      </c>
      <c r="O117" s="9">
        <f t="shared" si="3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v>88</v>
      </c>
      <c r="G118" t="s">
        <v>14</v>
      </c>
      <c r="H118">
        <v>73</v>
      </c>
      <c r="I118" s="4"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2"/>
        <v>42265.208333333328</v>
      </c>
      <c r="O118" s="9">
        <f t="shared" si="3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v>173.93877551020401</v>
      </c>
      <c r="G119" t="s">
        <v>20</v>
      </c>
      <c r="H119">
        <v>275</v>
      </c>
      <c r="I119" s="4"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2"/>
        <v>40808.208333333336</v>
      </c>
      <c r="O119" s="9">
        <f t="shared" si="3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v>117.611111111111</v>
      </c>
      <c r="G120" t="s">
        <v>20</v>
      </c>
      <c r="H120">
        <v>67</v>
      </c>
      <c r="I120" s="4"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2"/>
        <v>41665.25</v>
      </c>
      <c r="O120" s="9">
        <f t="shared" si="3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v>214.96</v>
      </c>
      <c r="G121" t="s">
        <v>20</v>
      </c>
      <c r="H121">
        <v>154</v>
      </c>
      <c r="I121" s="4"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2"/>
        <v>41806.208333333336</v>
      </c>
      <c r="O121" s="9">
        <f t="shared" si="3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v>149.496671105193</v>
      </c>
      <c r="G122" t="s">
        <v>20</v>
      </c>
      <c r="H122">
        <v>1782</v>
      </c>
      <c r="I122" s="4"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2"/>
        <v>42111.208333333328</v>
      </c>
      <c r="O122" s="9">
        <f t="shared" si="3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v>219.33995584988998</v>
      </c>
      <c r="G123" t="s">
        <v>20</v>
      </c>
      <c r="H123">
        <v>903</v>
      </c>
      <c r="I123" s="4"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2"/>
        <v>41917.208333333336</v>
      </c>
      <c r="O123" s="9">
        <f t="shared" si="3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v>64.367690058479496</v>
      </c>
      <c r="G124" t="s">
        <v>14</v>
      </c>
      <c r="H124">
        <v>3387</v>
      </c>
      <c r="I124" s="4"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2"/>
        <v>41970.25</v>
      </c>
      <c r="O124" s="9">
        <f t="shared" si="3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v>18.6223972988182</v>
      </c>
      <c r="G125" t="s">
        <v>14</v>
      </c>
      <c r="H125">
        <v>662</v>
      </c>
      <c r="I125" s="4"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2"/>
        <v>42332.25</v>
      </c>
      <c r="O125" s="9">
        <f t="shared" si="3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v>367.769230769231</v>
      </c>
      <c r="G126" t="s">
        <v>20</v>
      </c>
      <c r="H126">
        <v>94</v>
      </c>
      <c r="I126" s="4"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2"/>
        <v>43598.208333333328</v>
      </c>
      <c r="O126" s="9">
        <f t="shared" si="3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v>159.905660377358</v>
      </c>
      <c r="G127" t="s">
        <v>20</v>
      </c>
      <c r="H127">
        <v>180</v>
      </c>
      <c r="I127" s="4"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2"/>
        <v>43362.208333333328</v>
      </c>
      <c r="O127" s="9">
        <f t="shared" si="3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v>38.633185349611502</v>
      </c>
      <c r="G128" t="s">
        <v>14</v>
      </c>
      <c r="H128">
        <v>774</v>
      </c>
      <c r="I128" s="4"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2"/>
        <v>42596.208333333328</v>
      </c>
      <c r="O128" s="9">
        <f t="shared" si="3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v>51.421511627907002</v>
      </c>
      <c r="G129" t="s">
        <v>14</v>
      </c>
      <c r="H129">
        <v>672</v>
      </c>
      <c r="I129" s="4"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2"/>
        <v>40310.208333333336</v>
      </c>
      <c r="O129" s="9">
        <f t="shared" si="3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v>60.334277620396605</v>
      </c>
      <c r="G130" t="s">
        <v>74</v>
      </c>
      <c r="H130">
        <v>532</v>
      </c>
      <c r="I130" s="4"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2"/>
        <v>40417.208333333336</v>
      </c>
      <c r="O130" s="9">
        <f t="shared" si="3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v>3.2026936026935999</v>
      </c>
      <c r="G131" t="s">
        <v>74</v>
      </c>
      <c r="H131">
        <v>55</v>
      </c>
      <c r="I131" s="4"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4">(((L131/60)/60)/24)+DATE(1970,1,1)</f>
        <v>42038.25</v>
      </c>
      <c r="O131" s="9">
        <f t="shared" ref="O131:O194" si="5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v>155.46875</v>
      </c>
      <c r="G132" t="s">
        <v>20</v>
      </c>
      <c r="H132">
        <v>533</v>
      </c>
      <c r="I132" s="4"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4"/>
        <v>40842.208333333336</v>
      </c>
      <c r="O132" s="9">
        <f t="shared" si="5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v>100.85974499089301</v>
      </c>
      <c r="G133" t="s">
        <v>20</v>
      </c>
      <c r="H133">
        <v>2443</v>
      </c>
      <c r="I133" s="4"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4"/>
        <v>41607.25</v>
      </c>
      <c r="O133" s="9">
        <f t="shared" si="5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v>116.181818181818</v>
      </c>
      <c r="G134" t="s">
        <v>20</v>
      </c>
      <c r="H134">
        <v>89</v>
      </c>
      <c r="I134" s="4"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4"/>
        <v>43112.25</v>
      </c>
      <c r="O134" s="9">
        <f t="shared" si="5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v>310.777777777778</v>
      </c>
      <c r="G135" t="s">
        <v>20</v>
      </c>
      <c r="H135">
        <v>159</v>
      </c>
      <c r="I135" s="4"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4"/>
        <v>40767.208333333336</v>
      </c>
      <c r="O135" s="9">
        <f t="shared" si="5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v>89.736683417085402</v>
      </c>
      <c r="G136" t="s">
        <v>14</v>
      </c>
      <c r="H136">
        <v>940</v>
      </c>
      <c r="I136" s="4"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4"/>
        <v>40713.208333333336</v>
      </c>
      <c r="O136" s="9">
        <f t="shared" si="5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v>71.272727272727295</v>
      </c>
      <c r="G137" t="s">
        <v>14</v>
      </c>
      <c r="H137">
        <v>117</v>
      </c>
      <c r="I137" s="4"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4"/>
        <v>41340.25</v>
      </c>
      <c r="O137" s="9">
        <f t="shared" si="5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v>3.2862318840579698</v>
      </c>
      <c r="G138" t="s">
        <v>74</v>
      </c>
      <c r="H138">
        <v>58</v>
      </c>
      <c r="I138" s="4"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4"/>
        <v>41797.208333333336</v>
      </c>
      <c r="O138" s="9">
        <f t="shared" si="5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v>261.777777777778</v>
      </c>
      <c r="G139" t="s">
        <v>20</v>
      </c>
      <c r="H139">
        <v>50</v>
      </c>
      <c r="I139" s="4"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4"/>
        <v>40457.208333333336</v>
      </c>
      <c r="O139" s="9">
        <f t="shared" si="5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v>96</v>
      </c>
      <c r="G140" t="s">
        <v>14</v>
      </c>
      <c r="H140">
        <v>115</v>
      </c>
      <c r="I140" s="4"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4"/>
        <v>41180.208333333336</v>
      </c>
      <c r="O140" s="9">
        <f t="shared" si="5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v>20.8968512486428</v>
      </c>
      <c r="G141" t="s">
        <v>14</v>
      </c>
      <c r="H141">
        <v>326</v>
      </c>
      <c r="I141" s="4"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4"/>
        <v>42115.208333333328</v>
      </c>
      <c r="O141" s="9">
        <f t="shared" si="5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v>223.16363636363602</v>
      </c>
      <c r="G142" t="s">
        <v>20</v>
      </c>
      <c r="H142">
        <v>186</v>
      </c>
      <c r="I142" s="4"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4"/>
        <v>43156.25</v>
      </c>
      <c r="O142" s="9">
        <f t="shared" si="5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v>101.59097978227101</v>
      </c>
      <c r="G143" t="s">
        <v>20</v>
      </c>
      <c r="H143">
        <v>1071</v>
      </c>
      <c r="I143" s="4"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4"/>
        <v>42167.208333333328</v>
      </c>
      <c r="O143" s="9">
        <f t="shared" si="5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v>230.03999999999996</v>
      </c>
      <c r="G144" t="s">
        <v>20</v>
      </c>
      <c r="H144">
        <v>117</v>
      </c>
      <c r="I144" s="4"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4"/>
        <v>41005.208333333336</v>
      </c>
      <c r="O144" s="9">
        <f t="shared" si="5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v>135.59259259259301</v>
      </c>
      <c r="G145" t="s">
        <v>20</v>
      </c>
      <c r="H145">
        <v>70</v>
      </c>
      <c r="I145" s="4"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4"/>
        <v>40357.208333333336</v>
      </c>
      <c r="O145" s="9">
        <f t="shared" si="5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v>129.1</v>
      </c>
      <c r="G146" t="s">
        <v>20</v>
      </c>
      <c r="H146">
        <v>135</v>
      </c>
      <c r="I146" s="4"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4"/>
        <v>43633.208333333328</v>
      </c>
      <c r="O146" s="9">
        <f t="shared" si="5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v>236.512</v>
      </c>
      <c r="G147" t="s">
        <v>20</v>
      </c>
      <c r="H147">
        <v>768</v>
      </c>
      <c r="I147" s="4"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4"/>
        <v>41889.208333333336</v>
      </c>
      <c r="O147" s="9">
        <f t="shared" si="5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v>17.25</v>
      </c>
      <c r="G148" t="s">
        <v>74</v>
      </c>
      <c r="H148">
        <v>51</v>
      </c>
      <c r="I148" s="4"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4"/>
        <v>40855.25</v>
      </c>
      <c r="O148" s="9">
        <f t="shared" si="5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v>112.493975903614</v>
      </c>
      <c r="G149" t="s">
        <v>20</v>
      </c>
      <c r="H149">
        <v>199</v>
      </c>
      <c r="I149" s="4"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4"/>
        <v>42534.208333333328</v>
      </c>
      <c r="O149" s="9">
        <f t="shared" si="5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v>121.021505376344</v>
      </c>
      <c r="G150" t="s">
        <v>20</v>
      </c>
      <c r="H150">
        <v>107</v>
      </c>
      <c r="I150" s="4"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4"/>
        <v>42941.208333333328</v>
      </c>
      <c r="O150" s="9">
        <f t="shared" si="5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v>219.870967741935</v>
      </c>
      <c r="G151" t="s">
        <v>20</v>
      </c>
      <c r="H151">
        <v>195</v>
      </c>
      <c r="I151" s="4"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4"/>
        <v>41275.25</v>
      </c>
      <c r="O151" s="9">
        <f t="shared" si="5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v>1</v>
      </c>
      <c r="G152" t="s">
        <v>14</v>
      </c>
      <c r="H152">
        <v>1</v>
      </c>
      <c r="I152" s="4"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4"/>
        <v>43450.25</v>
      </c>
      <c r="O152" s="9">
        <f t="shared" si="5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v>64.166909620991291</v>
      </c>
      <c r="G153" t="s">
        <v>14</v>
      </c>
      <c r="H153">
        <v>1467</v>
      </c>
      <c r="I153" s="4"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4"/>
        <v>41799.208333333336</v>
      </c>
      <c r="O153" s="9">
        <f t="shared" si="5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v>423.06746987951806</v>
      </c>
      <c r="G154" t="s">
        <v>20</v>
      </c>
      <c r="H154">
        <v>3376</v>
      </c>
      <c r="I154" s="4"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4"/>
        <v>42783.25</v>
      </c>
      <c r="O154" s="9">
        <f t="shared" si="5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v>92.984160506863802</v>
      </c>
      <c r="G155" t="s">
        <v>14</v>
      </c>
      <c r="H155">
        <v>5681</v>
      </c>
      <c r="I155" s="4"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4"/>
        <v>41201.208333333336</v>
      </c>
      <c r="O155" s="9">
        <f t="shared" si="5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v>58.756567425569195</v>
      </c>
      <c r="G156" t="s">
        <v>14</v>
      </c>
      <c r="H156">
        <v>1059</v>
      </c>
      <c r="I156" s="4"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4"/>
        <v>42502.208333333328</v>
      </c>
      <c r="O156" s="9">
        <f t="shared" si="5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v>65.022222222222197</v>
      </c>
      <c r="G157" t="s">
        <v>14</v>
      </c>
      <c r="H157">
        <v>1194</v>
      </c>
      <c r="I157" s="4"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4"/>
        <v>40262.208333333336</v>
      </c>
      <c r="O157" s="9">
        <f t="shared" si="5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v>73.93956043956041</v>
      </c>
      <c r="G158" t="s">
        <v>74</v>
      </c>
      <c r="H158">
        <v>379</v>
      </c>
      <c r="I158" s="4"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4"/>
        <v>43743.208333333328</v>
      </c>
      <c r="O158" s="9">
        <f t="shared" si="5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v>52.666666666666693</v>
      </c>
      <c r="G159" t="s">
        <v>14</v>
      </c>
      <c r="H159">
        <v>30</v>
      </c>
      <c r="I159" s="4"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4"/>
        <v>41638.25</v>
      </c>
      <c r="O159" s="9">
        <f t="shared" si="5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v>220.95238095238102</v>
      </c>
      <c r="G160" t="s">
        <v>20</v>
      </c>
      <c r="H160">
        <v>41</v>
      </c>
      <c r="I160" s="4"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4"/>
        <v>42346.25</v>
      </c>
      <c r="O160" s="9">
        <f t="shared" si="5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v>100.01150627615101</v>
      </c>
      <c r="G161" t="s">
        <v>20</v>
      </c>
      <c r="H161">
        <v>1821</v>
      </c>
      <c r="I161" s="4"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4"/>
        <v>43551.208333333328</v>
      </c>
      <c r="O161" s="9">
        <f t="shared" si="5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v>162.3125</v>
      </c>
      <c r="G162" t="s">
        <v>20</v>
      </c>
      <c r="H162">
        <v>164</v>
      </c>
      <c r="I162" s="4"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4"/>
        <v>43582.208333333328</v>
      </c>
      <c r="O162" s="9">
        <f t="shared" si="5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v>78.181818181818201</v>
      </c>
      <c r="G163" t="s">
        <v>14</v>
      </c>
      <c r="H163">
        <v>75</v>
      </c>
      <c r="I163" s="4"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4"/>
        <v>42270.208333333328</v>
      </c>
      <c r="O163" s="9">
        <f t="shared" si="5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v>149.73770491803299</v>
      </c>
      <c r="G164" t="s">
        <v>20</v>
      </c>
      <c r="H164">
        <v>157</v>
      </c>
      <c r="I164" s="4"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4"/>
        <v>43442.25</v>
      </c>
      <c r="O164" s="9">
        <f t="shared" si="5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v>253.25714285714298</v>
      </c>
      <c r="G165" t="s">
        <v>20</v>
      </c>
      <c r="H165">
        <v>246</v>
      </c>
      <c r="I165" s="4"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4"/>
        <v>43028.208333333328</v>
      </c>
      <c r="O165" s="9">
        <f t="shared" si="5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v>100.16943521594699</v>
      </c>
      <c r="G166" t="s">
        <v>20</v>
      </c>
      <c r="H166">
        <v>1396</v>
      </c>
      <c r="I166" s="4"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4"/>
        <v>43016.208333333328</v>
      </c>
      <c r="O166" s="9">
        <f t="shared" si="5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v>121.99004424778801</v>
      </c>
      <c r="G167" t="s">
        <v>20</v>
      </c>
      <c r="H167">
        <v>2506</v>
      </c>
      <c r="I167" s="4"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4"/>
        <v>42948.208333333328</v>
      </c>
      <c r="O167" s="9">
        <f t="shared" si="5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v>137.132653061224</v>
      </c>
      <c r="G168" t="s">
        <v>20</v>
      </c>
      <c r="H168">
        <v>244</v>
      </c>
      <c r="I168" s="4"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4"/>
        <v>40534.25</v>
      </c>
      <c r="O168" s="9">
        <f t="shared" si="5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v>415.53846153846206</v>
      </c>
      <c r="G169" t="s">
        <v>20</v>
      </c>
      <c r="H169">
        <v>146</v>
      </c>
      <c r="I169" s="4"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4"/>
        <v>41435.208333333336</v>
      </c>
      <c r="O169" s="9">
        <f t="shared" si="5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v>31.309133489461399</v>
      </c>
      <c r="G170" t="s">
        <v>14</v>
      </c>
      <c r="H170">
        <v>955</v>
      </c>
      <c r="I170" s="4"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4"/>
        <v>43518.25</v>
      </c>
      <c r="O170" s="9">
        <f t="shared" si="5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v>424.08154506437796</v>
      </c>
      <c r="G171" t="s">
        <v>20</v>
      </c>
      <c r="H171">
        <v>1267</v>
      </c>
      <c r="I171" s="4"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4"/>
        <v>41077.208333333336</v>
      </c>
      <c r="O171" s="9">
        <f t="shared" si="5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v>2.93886230728336</v>
      </c>
      <c r="G172" t="s">
        <v>14</v>
      </c>
      <c r="H172">
        <v>67</v>
      </c>
      <c r="I172" s="4"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4"/>
        <v>42950.208333333328</v>
      </c>
      <c r="O172" s="9">
        <f t="shared" si="5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v>10.632653061224499</v>
      </c>
      <c r="G173" t="s">
        <v>14</v>
      </c>
      <c r="H173">
        <v>5</v>
      </c>
      <c r="I173" s="4"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4"/>
        <v>41718.208333333336</v>
      </c>
      <c r="O173" s="9">
        <f t="shared" si="5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v>82.875</v>
      </c>
      <c r="G174" t="s">
        <v>14</v>
      </c>
      <c r="H174">
        <v>26</v>
      </c>
      <c r="I174" s="4"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4"/>
        <v>41839.208333333336</v>
      </c>
      <c r="O174" s="9">
        <f t="shared" si="5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v>163.014477766287</v>
      </c>
      <c r="G175" t="s">
        <v>20</v>
      </c>
      <c r="H175">
        <v>1561</v>
      </c>
      <c r="I175" s="4"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4"/>
        <v>41412.208333333336</v>
      </c>
      <c r="O175" s="9">
        <f t="shared" si="5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v>894.66666666666708</v>
      </c>
      <c r="G176" t="s">
        <v>20</v>
      </c>
      <c r="H176">
        <v>48</v>
      </c>
      <c r="I176" s="4"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4"/>
        <v>42282.208333333328</v>
      </c>
      <c r="O176" s="9">
        <f t="shared" si="5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v>26.191501103752802</v>
      </c>
      <c r="G177" t="s">
        <v>14</v>
      </c>
      <c r="H177">
        <v>1130</v>
      </c>
      <c r="I177" s="4"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4"/>
        <v>42613.208333333328</v>
      </c>
      <c r="O177" s="9">
        <f t="shared" si="5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v>74.834782608695605</v>
      </c>
      <c r="G178" t="s">
        <v>14</v>
      </c>
      <c r="H178">
        <v>782</v>
      </c>
      <c r="I178" s="4"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4"/>
        <v>42616.208333333328</v>
      </c>
      <c r="O178" s="9">
        <f t="shared" si="5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v>416.47680412371102</v>
      </c>
      <c r="G179" t="s">
        <v>20</v>
      </c>
      <c r="H179">
        <v>2739</v>
      </c>
      <c r="I179" s="4"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4"/>
        <v>40497.25</v>
      </c>
      <c r="O179" s="9">
        <f t="shared" si="5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v>96.2083333333333</v>
      </c>
      <c r="G180" t="s">
        <v>14</v>
      </c>
      <c r="H180">
        <v>210</v>
      </c>
      <c r="I180" s="4"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4"/>
        <v>42999.208333333328</v>
      </c>
      <c r="O180" s="9">
        <f t="shared" si="5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v>357.71910112359501</v>
      </c>
      <c r="G181" t="s">
        <v>20</v>
      </c>
      <c r="H181">
        <v>3537</v>
      </c>
      <c r="I181" s="4"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4"/>
        <v>41350.208333333336</v>
      </c>
      <c r="O181" s="9">
        <f t="shared" si="5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v>308.45714285714297</v>
      </c>
      <c r="G182" t="s">
        <v>20</v>
      </c>
      <c r="H182">
        <v>2107</v>
      </c>
      <c r="I182" s="4"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4"/>
        <v>40259.208333333336</v>
      </c>
      <c r="O182" s="9">
        <f t="shared" si="5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v>61.802325581395301</v>
      </c>
      <c r="G183" t="s">
        <v>14</v>
      </c>
      <c r="H183">
        <v>136</v>
      </c>
      <c r="I183" s="4"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4"/>
        <v>43012.208333333328</v>
      </c>
      <c r="O183" s="9">
        <f t="shared" si="5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v>722.32472324723199</v>
      </c>
      <c r="G184" t="s">
        <v>20</v>
      </c>
      <c r="H184">
        <v>3318</v>
      </c>
      <c r="I184" s="4"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4"/>
        <v>43631.208333333328</v>
      </c>
      <c r="O184" s="9">
        <f t="shared" si="5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v>69.117647058823493</v>
      </c>
      <c r="G185" t="s">
        <v>14</v>
      </c>
      <c r="H185">
        <v>86</v>
      </c>
      <c r="I185" s="4"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4"/>
        <v>40430.208333333336</v>
      </c>
      <c r="O185" s="9">
        <f t="shared" si="5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v>293.055555555556</v>
      </c>
      <c r="G186" t="s">
        <v>20</v>
      </c>
      <c r="H186">
        <v>340</v>
      </c>
      <c r="I186" s="4"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4"/>
        <v>43588.208333333328</v>
      </c>
      <c r="O186" s="9">
        <f t="shared" si="5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v>71.8</v>
      </c>
      <c r="G187" t="s">
        <v>14</v>
      </c>
      <c r="H187">
        <v>19</v>
      </c>
      <c r="I187" s="4"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4"/>
        <v>43233.208333333328</v>
      </c>
      <c r="O187" s="9">
        <f t="shared" si="5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v>31.934684684684701</v>
      </c>
      <c r="G188" t="s">
        <v>14</v>
      </c>
      <c r="H188">
        <v>886</v>
      </c>
      <c r="I188" s="4"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4"/>
        <v>41782.208333333336</v>
      </c>
      <c r="O188" s="9">
        <f t="shared" si="5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v>229.87375415282401</v>
      </c>
      <c r="G189" t="s">
        <v>20</v>
      </c>
      <c r="H189">
        <v>1442</v>
      </c>
      <c r="I189" s="4"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4"/>
        <v>41328.25</v>
      </c>
      <c r="O189" s="9">
        <f t="shared" si="5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v>32.012195121951201</v>
      </c>
      <c r="G190" t="s">
        <v>14</v>
      </c>
      <c r="H190">
        <v>35</v>
      </c>
      <c r="I190" s="4"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4"/>
        <v>41975.25</v>
      </c>
      <c r="O190" s="9">
        <f t="shared" si="5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v>23.525352848928399</v>
      </c>
      <c r="G191" t="s">
        <v>74</v>
      </c>
      <c r="H191">
        <v>441</v>
      </c>
      <c r="I191" s="4"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4"/>
        <v>42433.25</v>
      </c>
      <c r="O191" s="9">
        <f t="shared" si="5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v>68.594594594594611</v>
      </c>
      <c r="G192" t="s">
        <v>14</v>
      </c>
      <c r="H192">
        <v>24</v>
      </c>
      <c r="I192" s="4"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4"/>
        <v>41429.208333333336</v>
      </c>
      <c r="O192" s="9">
        <f t="shared" si="5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v>37.952380952380999</v>
      </c>
      <c r="G193" t="s">
        <v>14</v>
      </c>
      <c r="H193">
        <v>86</v>
      </c>
      <c r="I193" s="4"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4"/>
        <v>43536.208333333328</v>
      </c>
      <c r="O193" s="9">
        <f t="shared" si="5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v>19.992957746478901</v>
      </c>
      <c r="G194" t="s">
        <v>14</v>
      </c>
      <c r="H194">
        <v>243</v>
      </c>
      <c r="I194" s="4"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4"/>
        <v>41817.208333333336</v>
      </c>
      <c r="O194" s="9">
        <f t="shared" si="5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v>45.636363636363605</v>
      </c>
      <c r="G195" t="s">
        <v>14</v>
      </c>
      <c r="H195">
        <v>65</v>
      </c>
      <c r="I195" s="4"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6">(((L195/60)/60)/24)+DATE(1970,1,1)</f>
        <v>43198.208333333328</v>
      </c>
      <c r="O195" s="9">
        <f t="shared" ref="O195:O258" si="7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v>122.76056338028201</v>
      </c>
      <c r="G196" t="s">
        <v>20</v>
      </c>
      <c r="H196">
        <v>126</v>
      </c>
      <c r="I196" s="4"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6"/>
        <v>42261.208333333328</v>
      </c>
      <c r="O196" s="9">
        <f t="shared" si="7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v>361.75316455696202</v>
      </c>
      <c r="G197" t="s">
        <v>20</v>
      </c>
      <c r="H197">
        <v>524</v>
      </c>
      <c r="I197" s="4"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6"/>
        <v>43310.208333333328</v>
      </c>
      <c r="O197" s="9">
        <f t="shared" si="7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v>63.146341463414601</v>
      </c>
      <c r="G198" t="s">
        <v>14</v>
      </c>
      <c r="H198">
        <v>100</v>
      </c>
      <c r="I198" s="4"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6"/>
        <v>42616.208333333328</v>
      </c>
      <c r="O198" s="9">
        <f t="shared" si="7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v>298.20475319926902</v>
      </c>
      <c r="G199" t="s">
        <v>20</v>
      </c>
      <c r="H199">
        <v>1989</v>
      </c>
      <c r="I199" s="4"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6"/>
        <v>42909.208333333328</v>
      </c>
      <c r="O199" s="9">
        <f t="shared" si="7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v>9.5585443037974702</v>
      </c>
      <c r="G200" t="s">
        <v>14</v>
      </c>
      <c r="H200">
        <v>168</v>
      </c>
      <c r="I200" s="4"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6"/>
        <v>40396.208333333336</v>
      </c>
      <c r="O200" s="9">
        <f t="shared" si="7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v>53.7777777777778</v>
      </c>
      <c r="G201" t="s">
        <v>14</v>
      </c>
      <c r="H201">
        <v>13</v>
      </c>
      <c r="I201" s="4"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6"/>
        <v>42192.208333333328</v>
      </c>
      <c r="O201" s="9">
        <f t="shared" si="7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v>2</v>
      </c>
      <c r="G202" t="s">
        <v>14</v>
      </c>
      <c r="H202">
        <v>1</v>
      </c>
      <c r="I202" s="4"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6"/>
        <v>40262.208333333336</v>
      </c>
      <c r="O202" s="9">
        <f t="shared" si="7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v>681.19047619047603</v>
      </c>
      <c r="G203" t="s">
        <v>20</v>
      </c>
      <c r="H203">
        <v>157</v>
      </c>
      <c r="I203" s="4"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6"/>
        <v>41845.208333333336</v>
      </c>
      <c r="O203" s="9">
        <f t="shared" si="7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v>78.831325301204799</v>
      </c>
      <c r="G204" t="s">
        <v>74</v>
      </c>
      <c r="H204">
        <v>82</v>
      </c>
      <c r="I204" s="4"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6"/>
        <v>40818.208333333336</v>
      </c>
      <c r="O204" s="9">
        <f t="shared" si="7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v>134.40792216817198</v>
      </c>
      <c r="G205" t="s">
        <v>20</v>
      </c>
      <c r="H205">
        <v>4498</v>
      </c>
      <c r="I205" s="4"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6"/>
        <v>42752.25</v>
      </c>
      <c r="O205" s="9">
        <f t="shared" si="7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v>3.3719999999999999</v>
      </c>
      <c r="G206" t="s">
        <v>14</v>
      </c>
      <c r="H206">
        <v>40</v>
      </c>
      <c r="I206" s="4"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6"/>
        <v>40636.208333333336</v>
      </c>
      <c r="O206" s="9">
        <f t="shared" si="7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v>431.84615384615404</v>
      </c>
      <c r="G207" t="s">
        <v>20</v>
      </c>
      <c r="H207">
        <v>80</v>
      </c>
      <c r="I207" s="4"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6"/>
        <v>43390.208333333328</v>
      </c>
      <c r="O207" s="9">
        <f t="shared" si="7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v>38.844444444444399</v>
      </c>
      <c r="G208" t="s">
        <v>74</v>
      </c>
      <c r="H208">
        <v>57</v>
      </c>
      <c r="I208" s="4"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6"/>
        <v>40236.25</v>
      </c>
      <c r="O208" s="9">
        <f t="shared" si="7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v>425.7</v>
      </c>
      <c r="G209" t="s">
        <v>20</v>
      </c>
      <c r="H209">
        <v>43</v>
      </c>
      <c r="I209" s="4"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6"/>
        <v>43340.208333333328</v>
      </c>
      <c r="O209" s="9">
        <f t="shared" si="7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v>101.122397155917</v>
      </c>
      <c r="G210" t="s">
        <v>20</v>
      </c>
      <c r="H210">
        <v>2053</v>
      </c>
      <c r="I210" s="4"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6"/>
        <v>43048.25</v>
      </c>
      <c r="O210" s="9">
        <f t="shared" si="7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v>21.1886889460154</v>
      </c>
      <c r="G211" t="s">
        <v>47</v>
      </c>
      <c r="H211">
        <v>808</v>
      </c>
      <c r="I211" s="4"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6"/>
        <v>42496.208333333328</v>
      </c>
      <c r="O211" s="9">
        <f t="shared" si="7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v>67.425531914893597</v>
      </c>
      <c r="G212" t="s">
        <v>14</v>
      </c>
      <c r="H212">
        <v>226</v>
      </c>
      <c r="I212" s="4"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6"/>
        <v>42797.25</v>
      </c>
      <c r="O212" s="9">
        <f t="shared" si="7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v>94.923371647509597</v>
      </c>
      <c r="G213" t="s">
        <v>14</v>
      </c>
      <c r="H213">
        <v>1625</v>
      </c>
      <c r="I213" s="4"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6"/>
        <v>41513.208333333336</v>
      </c>
      <c r="O213" s="9">
        <f t="shared" si="7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v>151.85185185185199</v>
      </c>
      <c r="G214" t="s">
        <v>20</v>
      </c>
      <c r="H214">
        <v>168</v>
      </c>
      <c r="I214" s="4"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6"/>
        <v>43814.25</v>
      </c>
      <c r="O214" s="9">
        <f t="shared" si="7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v>195.163822525597</v>
      </c>
      <c r="G215" t="s">
        <v>20</v>
      </c>
      <c r="H215">
        <v>4289</v>
      </c>
      <c r="I215" s="4"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6"/>
        <v>40488.208333333336</v>
      </c>
      <c r="O215" s="9">
        <f t="shared" si="7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v>1023.14285714286</v>
      </c>
      <c r="G216" t="s">
        <v>20</v>
      </c>
      <c r="H216">
        <v>165</v>
      </c>
      <c r="I216" s="4"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6"/>
        <v>40409.208333333336</v>
      </c>
      <c r="O216" s="9">
        <f t="shared" si="7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v>3.8418367346938798</v>
      </c>
      <c r="G217" t="s">
        <v>14</v>
      </c>
      <c r="H217">
        <v>143</v>
      </c>
      <c r="I217" s="4"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6"/>
        <v>43509.25</v>
      </c>
      <c r="O217" s="9">
        <f t="shared" si="7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v>155.07066557107601</v>
      </c>
      <c r="G218" t="s">
        <v>20</v>
      </c>
      <c r="H218">
        <v>1815</v>
      </c>
      <c r="I218" s="4"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6"/>
        <v>40869.25</v>
      </c>
      <c r="O218" s="9">
        <f t="shared" si="7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v>44.753477588871696</v>
      </c>
      <c r="G219" t="s">
        <v>14</v>
      </c>
      <c r="H219">
        <v>934</v>
      </c>
      <c r="I219" s="4"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6"/>
        <v>43583.208333333328</v>
      </c>
      <c r="O219" s="9">
        <f t="shared" si="7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v>215.94736842105303</v>
      </c>
      <c r="G220" t="s">
        <v>20</v>
      </c>
      <c r="H220">
        <v>397</v>
      </c>
      <c r="I220" s="4"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6"/>
        <v>40858.25</v>
      </c>
      <c r="O220" s="9">
        <f t="shared" si="7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v>332.127098321343</v>
      </c>
      <c r="G221" t="s">
        <v>20</v>
      </c>
      <c r="H221">
        <v>1539</v>
      </c>
      <c r="I221" s="4"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6"/>
        <v>41137.208333333336</v>
      </c>
      <c r="O221" s="9">
        <f t="shared" si="7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v>8.4430379746835396</v>
      </c>
      <c r="G222" t="s">
        <v>14</v>
      </c>
      <c r="H222">
        <v>17</v>
      </c>
      <c r="I222" s="4"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6"/>
        <v>40725.208333333336</v>
      </c>
      <c r="O222" s="9">
        <f t="shared" si="7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v>98.6255144032922</v>
      </c>
      <c r="G223" t="s">
        <v>14</v>
      </c>
      <c r="H223">
        <v>2179</v>
      </c>
      <c r="I223" s="4"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6"/>
        <v>41081.208333333336</v>
      </c>
      <c r="O223" s="9">
        <f t="shared" si="7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v>137.979166666667</v>
      </c>
      <c r="G224" t="s">
        <v>20</v>
      </c>
      <c r="H224">
        <v>138</v>
      </c>
      <c r="I224" s="4"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6"/>
        <v>41914.208333333336</v>
      </c>
      <c r="O224" s="9">
        <f t="shared" si="7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v>93.810996563573894</v>
      </c>
      <c r="G225" t="s">
        <v>14</v>
      </c>
      <c r="H225">
        <v>931</v>
      </c>
      <c r="I225" s="4"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6"/>
        <v>42445.208333333328</v>
      </c>
      <c r="O225" s="9">
        <f t="shared" si="7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v>403.63930885529203</v>
      </c>
      <c r="G226" t="s">
        <v>20</v>
      </c>
      <c r="H226">
        <v>3594</v>
      </c>
      <c r="I226" s="4"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6"/>
        <v>41906.208333333336</v>
      </c>
      <c r="O226" s="9">
        <f t="shared" si="7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v>260.17404129793505</v>
      </c>
      <c r="G227" t="s">
        <v>20</v>
      </c>
      <c r="H227">
        <v>5880</v>
      </c>
      <c r="I227" s="4"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6"/>
        <v>41762.208333333336</v>
      </c>
      <c r="O227" s="9">
        <f t="shared" si="7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v>366.63333333333298</v>
      </c>
      <c r="G228" t="s">
        <v>20</v>
      </c>
      <c r="H228">
        <v>112</v>
      </c>
      <c r="I228" s="4"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6"/>
        <v>40276.208333333336</v>
      </c>
      <c r="O228" s="9">
        <f t="shared" si="7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v>168.72085385878501</v>
      </c>
      <c r="G229" t="s">
        <v>20</v>
      </c>
      <c r="H229">
        <v>943</v>
      </c>
      <c r="I229" s="4"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6"/>
        <v>42139.208333333328</v>
      </c>
      <c r="O229" s="9">
        <f t="shared" si="7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v>119.90717911530101</v>
      </c>
      <c r="G230" t="s">
        <v>20</v>
      </c>
      <c r="H230">
        <v>2468</v>
      </c>
      <c r="I230" s="4"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6"/>
        <v>42613.208333333328</v>
      </c>
      <c r="O230" s="9">
        <f t="shared" si="7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v>193.68925233644902</v>
      </c>
      <c r="G231" t="s">
        <v>20</v>
      </c>
      <c r="H231">
        <v>2551</v>
      </c>
      <c r="I231" s="4"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6"/>
        <v>42887.208333333328</v>
      </c>
      <c r="O231" s="9">
        <f t="shared" si="7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v>420.16666666666697</v>
      </c>
      <c r="G232" t="s">
        <v>20</v>
      </c>
      <c r="H232">
        <v>101</v>
      </c>
      <c r="I232" s="4"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6"/>
        <v>43805.25</v>
      </c>
      <c r="O232" s="9">
        <f t="shared" si="7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v>76.7083333333333</v>
      </c>
      <c r="G233" t="s">
        <v>74</v>
      </c>
      <c r="H233">
        <v>67</v>
      </c>
      <c r="I233" s="4"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6"/>
        <v>41415.208333333336</v>
      </c>
      <c r="O233" s="9">
        <f t="shared" si="7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v>171.26470588235301</v>
      </c>
      <c r="G234" t="s">
        <v>20</v>
      </c>
      <c r="H234">
        <v>92</v>
      </c>
      <c r="I234" s="4"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6"/>
        <v>42576.208333333328</v>
      </c>
      <c r="O234" s="9">
        <f t="shared" si="7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v>157.894736842105</v>
      </c>
      <c r="G235" t="s">
        <v>20</v>
      </c>
      <c r="H235">
        <v>62</v>
      </c>
      <c r="I235" s="4"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6"/>
        <v>40706.208333333336</v>
      </c>
      <c r="O235" s="9">
        <f t="shared" si="7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v>109.08</v>
      </c>
      <c r="G236" t="s">
        <v>20</v>
      </c>
      <c r="H236">
        <v>149</v>
      </c>
      <c r="I236" s="4"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6"/>
        <v>42969.208333333328</v>
      </c>
      <c r="O236" s="9">
        <f t="shared" si="7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v>41.732558139534895</v>
      </c>
      <c r="G237" t="s">
        <v>14</v>
      </c>
      <c r="H237">
        <v>92</v>
      </c>
      <c r="I237" s="4"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6"/>
        <v>42779.25</v>
      </c>
      <c r="O237" s="9">
        <f t="shared" si="7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v>10.944303797468399</v>
      </c>
      <c r="G238" t="s">
        <v>14</v>
      </c>
      <c r="H238">
        <v>57</v>
      </c>
      <c r="I238" s="4"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6"/>
        <v>43641.208333333328</v>
      </c>
      <c r="O238" s="9">
        <f t="shared" si="7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v>159.37634408602199</v>
      </c>
      <c r="G239" t="s">
        <v>20</v>
      </c>
      <c r="H239">
        <v>329</v>
      </c>
      <c r="I239" s="4"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6"/>
        <v>41754.208333333336</v>
      </c>
      <c r="O239" s="9">
        <f t="shared" si="7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v>422.41666666666697</v>
      </c>
      <c r="G240" t="s">
        <v>20</v>
      </c>
      <c r="H240">
        <v>97</v>
      </c>
      <c r="I240" s="4"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6"/>
        <v>43083.25</v>
      </c>
      <c r="O240" s="9">
        <f t="shared" si="7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v>97.71875</v>
      </c>
      <c r="G241" t="s">
        <v>14</v>
      </c>
      <c r="H241">
        <v>41</v>
      </c>
      <c r="I241" s="4"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6"/>
        <v>42245.208333333328</v>
      </c>
      <c r="O241" s="9">
        <f t="shared" si="7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v>418.78911564625804</v>
      </c>
      <c r="G242" t="s">
        <v>20</v>
      </c>
      <c r="H242">
        <v>1784</v>
      </c>
      <c r="I242" s="4"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6"/>
        <v>40396.208333333336</v>
      </c>
      <c r="O242" s="9">
        <f t="shared" si="7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v>101.916320474777</v>
      </c>
      <c r="G243" t="s">
        <v>20</v>
      </c>
      <c r="H243">
        <v>1684</v>
      </c>
      <c r="I243" s="4"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6"/>
        <v>41742.208333333336</v>
      </c>
      <c r="O243" s="9">
        <f t="shared" si="7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v>127.72619047619</v>
      </c>
      <c r="G244" t="s">
        <v>20</v>
      </c>
      <c r="H244">
        <v>250</v>
      </c>
      <c r="I244" s="4"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6"/>
        <v>42865.208333333328</v>
      </c>
      <c r="O244" s="9">
        <f t="shared" si="7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v>445.21739130434798</v>
      </c>
      <c r="G245" t="s">
        <v>20</v>
      </c>
      <c r="H245">
        <v>238</v>
      </c>
      <c r="I245" s="4"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6"/>
        <v>43163.25</v>
      </c>
      <c r="O245" s="9">
        <f t="shared" si="7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v>569.71428571428601</v>
      </c>
      <c r="G246" t="s">
        <v>20</v>
      </c>
      <c r="H246">
        <v>53</v>
      </c>
      <c r="I246" s="4"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6"/>
        <v>41834.208333333336</v>
      </c>
      <c r="O246" s="9">
        <f t="shared" si="7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v>509.34482758620697</v>
      </c>
      <c r="G247" t="s">
        <v>20</v>
      </c>
      <c r="H247">
        <v>214</v>
      </c>
      <c r="I247" s="4"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6"/>
        <v>41736.208333333336</v>
      </c>
      <c r="O247" s="9">
        <f t="shared" si="7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v>325.53333333333302</v>
      </c>
      <c r="G248" t="s">
        <v>20</v>
      </c>
      <c r="H248">
        <v>222</v>
      </c>
      <c r="I248" s="4"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6"/>
        <v>41491.208333333336</v>
      </c>
      <c r="O248" s="9">
        <f t="shared" si="7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v>932.616161616162</v>
      </c>
      <c r="G249" t="s">
        <v>20</v>
      </c>
      <c r="H249">
        <v>1884</v>
      </c>
      <c r="I249" s="4"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6"/>
        <v>42726.25</v>
      </c>
      <c r="O249" s="9">
        <f t="shared" si="7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v>211.33870967741899</v>
      </c>
      <c r="G250" t="s">
        <v>20</v>
      </c>
      <c r="H250">
        <v>218</v>
      </c>
      <c r="I250" s="4"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6"/>
        <v>42004.25</v>
      </c>
      <c r="O250" s="9">
        <f t="shared" si="7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v>273.32520325203302</v>
      </c>
      <c r="G251" t="s">
        <v>20</v>
      </c>
      <c r="H251">
        <v>6465</v>
      </c>
      <c r="I251" s="4"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6"/>
        <v>42006.25</v>
      </c>
      <c r="O251" s="9">
        <f t="shared" si="7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v>3</v>
      </c>
      <c r="G252" t="s">
        <v>14</v>
      </c>
      <c r="H252">
        <v>1</v>
      </c>
      <c r="I252" s="4"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6"/>
        <v>40203.25</v>
      </c>
      <c r="O252" s="9">
        <f t="shared" si="7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v>54.084507042253506</v>
      </c>
      <c r="G253" t="s">
        <v>14</v>
      </c>
      <c r="H253">
        <v>101</v>
      </c>
      <c r="I253" s="4"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6"/>
        <v>41252.25</v>
      </c>
      <c r="O253" s="9">
        <f t="shared" si="7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v>626.29999999999995</v>
      </c>
      <c r="G254" t="s">
        <v>20</v>
      </c>
      <c r="H254">
        <v>59</v>
      </c>
      <c r="I254" s="4"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6"/>
        <v>41572.208333333336</v>
      </c>
      <c r="O254" s="9">
        <f t="shared" si="7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v>89.021399176954702</v>
      </c>
      <c r="G255" t="s">
        <v>14</v>
      </c>
      <c r="H255">
        <v>1335</v>
      </c>
      <c r="I255" s="4"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6"/>
        <v>40641.208333333336</v>
      </c>
      <c r="O255" s="9">
        <f t="shared" si="7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v>184.89130434782598</v>
      </c>
      <c r="G256" t="s">
        <v>20</v>
      </c>
      <c r="H256">
        <v>88</v>
      </c>
      <c r="I256" s="4"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6"/>
        <v>42787.25</v>
      </c>
      <c r="O256" s="9">
        <f t="shared" si="7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v>120.167701863354</v>
      </c>
      <c r="G257" t="s">
        <v>20</v>
      </c>
      <c r="H257">
        <v>1697</v>
      </c>
      <c r="I257" s="4"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6"/>
        <v>40590.25</v>
      </c>
      <c r="O257" s="9">
        <f t="shared" si="7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v>23.390243902439</v>
      </c>
      <c r="G258" t="s">
        <v>14</v>
      </c>
      <c r="H258">
        <v>15</v>
      </c>
      <c r="I258" s="4"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6"/>
        <v>42393.25</v>
      </c>
      <c r="O258" s="9">
        <f t="shared" si="7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v>146</v>
      </c>
      <c r="G259" t="s">
        <v>20</v>
      </c>
      <c r="H259">
        <v>92</v>
      </c>
      <c r="I259" s="4"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8">(((L259/60)/60)/24)+DATE(1970,1,1)</f>
        <v>41338.25</v>
      </c>
      <c r="O259" s="9">
        <f t="shared" ref="O259:O322" si="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v>268.48</v>
      </c>
      <c r="G260" t="s">
        <v>20</v>
      </c>
      <c r="H260">
        <v>186</v>
      </c>
      <c r="I260" s="4"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8"/>
        <v>42712.25</v>
      </c>
      <c r="O260" s="9">
        <f t="shared" si="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v>597.5</v>
      </c>
      <c r="G261" t="s">
        <v>20</v>
      </c>
      <c r="H261">
        <v>138</v>
      </c>
      <c r="I261" s="4"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8"/>
        <v>41251.25</v>
      </c>
      <c r="O261" s="9">
        <f t="shared" si="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v>157.69841269841299</v>
      </c>
      <c r="G262" t="s">
        <v>20</v>
      </c>
      <c r="H262">
        <v>261</v>
      </c>
      <c r="I262" s="4"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8"/>
        <v>41180.208333333336</v>
      </c>
      <c r="O262" s="9">
        <f t="shared" si="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v>31.2016607354686</v>
      </c>
      <c r="G263" t="s">
        <v>14</v>
      </c>
      <c r="H263">
        <v>454</v>
      </c>
      <c r="I263" s="4"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8"/>
        <v>40415.208333333336</v>
      </c>
      <c r="O263" s="9">
        <f t="shared" si="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v>313.41176470588204</v>
      </c>
      <c r="G264" t="s">
        <v>20</v>
      </c>
      <c r="H264">
        <v>107</v>
      </c>
      <c r="I264" s="4"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8"/>
        <v>40638.208333333336</v>
      </c>
      <c r="O264" s="9">
        <f t="shared" si="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v>370.89655172413802</v>
      </c>
      <c r="G265" t="s">
        <v>20</v>
      </c>
      <c r="H265">
        <v>199</v>
      </c>
      <c r="I265" s="4"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8"/>
        <v>40187.25</v>
      </c>
      <c r="O265" s="9">
        <f t="shared" si="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v>362.66447368421103</v>
      </c>
      <c r="G266" t="s">
        <v>20</v>
      </c>
      <c r="H266">
        <v>5512</v>
      </c>
      <c r="I266" s="4"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8"/>
        <v>41317.25</v>
      </c>
      <c r="O266" s="9">
        <f t="shared" si="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v>123.08163265306101</v>
      </c>
      <c r="G267" t="s">
        <v>20</v>
      </c>
      <c r="H267">
        <v>86</v>
      </c>
      <c r="I267" s="4"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8"/>
        <v>42372.25</v>
      </c>
      <c r="O267" s="9">
        <f t="shared" si="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v>76.7667560321716</v>
      </c>
      <c r="G268" t="s">
        <v>14</v>
      </c>
      <c r="H268">
        <v>3182</v>
      </c>
      <c r="I268" s="4"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8"/>
        <v>41950.25</v>
      </c>
      <c r="O268" s="9">
        <f t="shared" si="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v>233.62012987013</v>
      </c>
      <c r="G269" t="s">
        <v>20</v>
      </c>
      <c r="H269">
        <v>2768</v>
      </c>
      <c r="I269" s="4"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8"/>
        <v>41206.208333333336</v>
      </c>
      <c r="O269" s="9">
        <f t="shared" si="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v>180.53333333333299</v>
      </c>
      <c r="G270" t="s">
        <v>20</v>
      </c>
      <c r="H270">
        <v>48</v>
      </c>
      <c r="I270" s="4"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8"/>
        <v>41186.208333333336</v>
      </c>
      <c r="O270" s="9">
        <f t="shared" si="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v>252.62857142857098</v>
      </c>
      <c r="G271" t="s">
        <v>20</v>
      </c>
      <c r="H271">
        <v>87</v>
      </c>
      <c r="I271" s="4"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8"/>
        <v>43496.25</v>
      </c>
      <c r="O271" s="9">
        <f t="shared" si="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v>27.176538240367996</v>
      </c>
      <c r="G272" t="s">
        <v>74</v>
      </c>
      <c r="H272">
        <v>1890</v>
      </c>
      <c r="I272" s="4"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8"/>
        <v>40514.25</v>
      </c>
      <c r="O272" s="9">
        <f t="shared" si="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v>1.27065712426805</v>
      </c>
      <c r="G273" t="s">
        <v>47</v>
      </c>
      <c r="H273">
        <v>61</v>
      </c>
      <c r="I273" s="4"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8"/>
        <v>42345.25</v>
      </c>
      <c r="O273" s="9">
        <f t="shared" si="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v>304.00978473581199</v>
      </c>
      <c r="G274" t="s">
        <v>20</v>
      </c>
      <c r="H274">
        <v>1894</v>
      </c>
      <c r="I274" s="4"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8"/>
        <v>43656.208333333328</v>
      </c>
      <c r="O274" s="9">
        <f t="shared" si="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v>137.230769230769</v>
      </c>
      <c r="G275" t="s">
        <v>20</v>
      </c>
      <c r="H275">
        <v>282</v>
      </c>
      <c r="I275" s="4"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8"/>
        <v>42995.208333333328</v>
      </c>
      <c r="O275" s="9">
        <f t="shared" si="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v>32.2083333333333</v>
      </c>
      <c r="G276" t="s">
        <v>14</v>
      </c>
      <c r="H276">
        <v>15</v>
      </c>
      <c r="I276" s="4"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8"/>
        <v>43045.25</v>
      </c>
      <c r="O276" s="9">
        <f t="shared" si="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v>241.51282051282101</v>
      </c>
      <c r="G277" t="s">
        <v>20</v>
      </c>
      <c r="H277">
        <v>116</v>
      </c>
      <c r="I277" s="4"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8"/>
        <v>43561.208333333328</v>
      </c>
      <c r="O277" s="9">
        <f t="shared" si="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v>96.8</v>
      </c>
      <c r="G278" t="s">
        <v>14</v>
      </c>
      <c r="H278">
        <v>133</v>
      </c>
      <c r="I278" s="4"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8"/>
        <v>41018.208333333336</v>
      </c>
      <c r="O278" s="9">
        <f t="shared" si="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v>1066.42857142857</v>
      </c>
      <c r="G279" t="s">
        <v>20</v>
      </c>
      <c r="H279">
        <v>83</v>
      </c>
      <c r="I279" s="4"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8"/>
        <v>40378.208333333336</v>
      </c>
      <c r="O279" s="9">
        <f t="shared" si="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v>325.88888888888897</v>
      </c>
      <c r="G280" t="s">
        <v>20</v>
      </c>
      <c r="H280">
        <v>91</v>
      </c>
      <c r="I280" s="4"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8"/>
        <v>41239.25</v>
      </c>
      <c r="O280" s="9">
        <f t="shared" si="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v>170.70000000000002</v>
      </c>
      <c r="G281" t="s">
        <v>20</v>
      </c>
      <c r="H281">
        <v>546</v>
      </c>
      <c r="I281" s="4"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8"/>
        <v>43346.208333333328</v>
      </c>
      <c r="O281" s="9">
        <f t="shared" si="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v>581.44000000000005</v>
      </c>
      <c r="G282" t="s">
        <v>20</v>
      </c>
      <c r="H282">
        <v>393</v>
      </c>
      <c r="I282" s="4"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8"/>
        <v>43060.25</v>
      </c>
      <c r="O282" s="9">
        <f t="shared" si="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v>91.520972644376897</v>
      </c>
      <c r="G283" t="s">
        <v>14</v>
      </c>
      <c r="H283">
        <v>2062</v>
      </c>
      <c r="I283" s="4"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8"/>
        <v>40979.25</v>
      </c>
      <c r="O283" s="9">
        <f t="shared" si="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v>108.04761904761899</v>
      </c>
      <c r="G284" t="s">
        <v>20</v>
      </c>
      <c r="H284">
        <v>133</v>
      </c>
      <c r="I284" s="4"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8"/>
        <v>42701.25</v>
      </c>
      <c r="O284" s="9">
        <f t="shared" si="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v>18.728395061728399</v>
      </c>
      <c r="G285" t="s">
        <v>14</v>
      </c>
      <c r="H285">
        <v>29</v>
      </c>
      <c r="I285" s="4"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8"/>
        <v>42520.208333333328</v>
      </c>
      <c r="O285" s="9">
        <f t="shared" si="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v>83.193877551020407</v>
      </c>
      <c r="G286" t="s">
        <v>14</v>
      </c>
      <c r="H286">
        <v>132</v>
      </c>
      <c r="I286" s="4"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8"/>
        <v>41030.208333333336</v>
      </c>
      <c r="O286" s="9">
        <f t="shared" si="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v>706.33333333333303</v>
      </c>
      <c r="G287" t="s">
        <v>20</v>
      </c>
      <c r="H287">
        <v>254</v>
      </c>
      <c r="I287" s="4"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8"/>
        <v>42623.208333333328</v>
      </c>
      <c r="O287" s="9">
        <f t="shared" si="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v>17.446030330062399</v>
      </c>
      <c r="G288" t="s">
        <v>74</v>
      </c>
      <c r="H288">
        <v>184</v>
      </c>
      <c r="I288" s="4"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8"/>
        <v>42697.25</v>
      </c>
      <c r="O288" s="9">
        <f t="shared" si="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v>209.73015873015899</v>
      </c>
      <c r="G289" t="s">
        <v>20</v>
      </c>
      <c r="H289">
        <v>176</v>
      </c>
      <c r="I289" s="4"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8"/>
        <v>42122.208333333328</v>
      </c>
      <c r="O289" s="9">
        <f t="shared" si="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v>97.785714285714292</v>
      </c>
      <c r="G290" t="s">
        <v>14</v>
      </c>
      <c r="H290">
        <v>137</v>
      </c>
      <c r="I290" s="4"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8"/>
        <v>40982.208333333336</v>
      </c>
      <c r="O290" s="9">
        <f t="shared" si="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v>1684.25</v>
      </c>
      <c r="G291" t="s">
        <v>20</v>
      </c>
      <c r="H291">
        <v>337</v>
      </c>
      <c r="I291" s="4"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8"/>
        <v>42219.208333333328</v>
      </c>
      <c r="O291" s="9">
        <f t="shared" si="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v>54.402135231316691</v>
      </c>
      <c r="G292" t="s">
        <v>14</v>
      </c>
      <c r="H292">
        <v>908</v>
      </c>
      <c r="I292" s="4"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8"/>
        <v>41404.208333333336</v>
      </c>
      <c r="O292" s="9">
        <f t="shared" si="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v>456.61111111111097</v>
      </c>
      <c r="G293" t="s">
        <v>20</v>
      </c>
      <c r="H293">
        <v>107</v>
      </c>
      <c r="I293" s="4"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8"/>
        <v>40831.208333333336</v>
      </c>
      <c r="O293" s="9">
        <f t="shared" si="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v>9.8219178082191796</v>
      </c>
      <c r="G294" t="s">
        <v>14</v>
      </c>
      <c r="H294">
        <v>10</v>
      </c>
      <c r="I294" s="4"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8"/>
        <v>40984.208333333336</v>
      </c>
      <c r="O294" s="9">
        <f t="shared" si="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v>16.384615384615401</v>
      </c>
      <c r="G295" t="s">
        <v>74</v>
      </c>
      <c r="H295">
        <v>32</v>
      </c>
      <c r="I295" s="4"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8"/>
        <v>40456.208333333336</v>
      </c>
      <c r="O295" s="9">
        <f t="shared" si="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v>1339.6666666666699</v>
      </c>
      <c r="G296" t="s">
        <v>20</v>
      </c>
      <c r="H296">
        <v>183</v>
      </c>
      <c r="I296" s="4"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8"/>
        <v>43399.208333333328</v>
      </c>
      <c r="O296" s="9">
        <f t="shared" si="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v>35.650077760497702</v>
      </c>
      <c r="G297" t="s">
        <v>14</v>
      </c>
      <c r="H297">
        <v>1910</v>
      </c>
      <c r="I297" s="4"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8"/>
        <v>41562.208333333336</v>
      </c>
      <c r="O297" s="9">
        <f t="shared" si="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v>54.950819672131104</v>
      </c>
      <c r="G298" t="s">
        <v>14</v>
      </c>
      <c r="H298">
        <v>38</v>
      </c>
      <c r="I298" s="4"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8"/>
        <v>43493.25</v>
      </c>
      <c r="O298" s="9">
        <f t="shared" si="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v>94.2361111111111</v>
      </c>
      <c r="G299" t="s">
        <v>14</v>
      </c>
      <c r="H299">
        <v>104</v>
      </c>
      <c r="I299" s="4"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8"/>
        <v>41653.25</v>
      </c>
      <c r="O299" s="9">
        <f t="shared" si="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v>143.914285714286</v>
      </c>
      <c r="G300" t="s">
        <v>20</v>
      </c>
      <c r="H300">
        <v>72</v>
      </c>
      <c r="I300" s="4"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8"/>
        <v>42426.25</v>
      </c>
      <c r="O300" s="9">
        <f t="shared" si="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v>51.421052631578902</v>
      </c>
      <c r="G301" t="s">
        <v>14</v>
      </c>
      <c r="H301">
        <v>49</v>
      </c>
      <c r="I301" s="4"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8"/>
        <v>42432.25</v>
      </c>
      <c r="O301" s="9">
        <f t="shared" si="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v>5</v>
      </c>
      <c r="G302" t="s">
        <v>14</v>
      </c>
      <c r="H302">
        <v>1</v>
      </c>
      <c r="I302" s="4"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8"/>
        <v>42977.208333333328</v>
      </c>
      <c r="O302" s="9">
        <f t="shared" si="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v>1344.6666666666699</v>
      </c>
      <c r="G303" t="s">
        <v>20</v>
      </c>
      <c r="H303">
        <v>295</v>
      </c>
      <c r="I303" s="4"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8"/>
        <v>42061.25</v>
      </c>
      <c r="O303" s="9">
        <f t="shared" si="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v>31.844940867279899</v>
      </c>
      <c r="G304" t="s">
        <v>14</v>
      </c>
      <c r="H304">
        <v>245</v>
      </c>
      <c r="I304" s="4"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8"/>
        <v>43345.208333333328</v>
      </c>
      <c r="O304" s="9">
        <f t="shared" si="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v>82.617647058823493</v>
      </c>
      <c r="G305" t="s">
        <v>14</v>
      </c>
      <c r="H305">
        <v>32</v>
      </c>
      <c r="I305" s="4"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8"/>
        <v>42376.25</v>
      </c>
      <c r="O305" s="9">
        <f t="shared" si="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v>546.142857142857</v>
      </c>
      <c r="G306" t="s">
        <v>20</v>
      </c>
      <c r="H306">
        <v>142</v>
      </c>
      <c r="I306" s="4"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8"/>
        <v>42589.208333333328</v>
      </c>
      <c r="O306" s="9">
        <f t="shared" si="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v>286.21428571428601</v>
      </c>
      <c r="G307" t="s">
        <v>20</v>
      </c>
      <c r="H307">
        <v>85</v>
      </c>
      <c r="I307" s="4"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8"/>
        <v>42448.208333333328</v>
      </c>
      <c r="O307" s="9">
        <f t="shared" si="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v>7.9076923076923098</v>
      </c>
      <c r="G308" t="s">
        <v>14</v>
      </c>
      <c r="H308">
        <v>7</v>
      </c>
      <c r="I308" s="4"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8"/>
        <v>42930.208333333328</v>
      </c>
      <c r="O308" s="9">
        <f t="shared" si="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v>132.13677811550198</v>
      </c>
      <c r="G309" t="s">
        <v>20</v>
      </c>
      <c r="H309">
        <v>659</v>
      </c>
      <c r="I309" s="4"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8"/>
        <v>41066.208333333336</v>
      </c>
      <c r="O309" s="9">
        <f t="shared" si="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v>74.077834179357012</v>
      </c>
      <c r="G310" t="s">
        <v>14</v>
      </c>
      <c r="H310">
        <v>803</v>
      </c>
      <c r="I310" s="4"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8"/>
        <v>40651.208333333336</v>
      </c>
      <c r="O310" s="9">
        <f t="shared" si="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v>75.292682926829301</v>
      </c>
      <c r="G311" t="s">
        <v>74</v>
      </c>
      <c r="H311">
        <v>75</v>
      </c>
      <c r="I311" s="4"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8"/>
        <v>40807.208333333336</v>
      </c>
      <c r="O311" s="9">
        <f t="shared" si="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v>20.3333333333333</v>
      </c>
      <c r="G312" t="s">
        <v>14</v>
      </c>
      <c r="H312">
        <v>16</v>
      </c>
      <c r="I312" s="4"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8"/>
        <v>40277.208333333336</v>
      </c>
      <c r="O312" s="9">
        <f t="shared" si="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v>203.36507936507903</v>
      </c>
      <c r="G313" t="s">
        <v>20</v>
      </c>
      <c r="H313">
        <v>121</v>
      </c>
      <c r="I313" s="4"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8"/>
        <v>40590.25</v>
      </c>
      <c r="O313" s="9">
        <f t="shared" si="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v>310.22842639593898</v>
      </c>
      <c r="G314" t="s">
        <v>20</v>
      </c>
      <c r="H314">
        <v>3742</v>
      </c>
      <c r="I314" s="4"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8"/>
        <v>41572.208333333336</v>
      </c>
      <c r="O314" s="9">
        <f t="shared" si="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v>395.31818181818198</v>
      </c>
      <c r="G315" t="s">
        <v>20</v>
      </c>
      <c r="H315">
        <v>223</v>
      </c>
      <c r="I315" s="4"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8"/>
        <v>40966.25</v>
      </c>
      <c r="O315" s="9">
        <f t="shared" si="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v>294.71428571428601</v>
      </c>
      <c r="G316" t="s">
        <v>20</v>
      </c>
      <c r="H316">
        <v>133</v>
      </c>
      <c r="I316" s="4"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8"/>
        <v>43536.208333333328</v>
      </c>
      <c r="O316" s="9">
        <f t="shared" si="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v>33.894736842105303</v>
      </c>
      <c r="G317" t="s">
        <v>14</v>
      </c>
      <c r="H317">
        <v>31</v>
      </c>
      <c r="I317" s="4"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8"/>
        <v>41783.208333333336</v>
      </c>
      <c r="O317" s="9">
        <f t="shared" si="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v>66.6770833333333</v>
      </c>
      <c r="G318" t="s">
        <v>14</v>
      </c>
      <c r="H318">
        <v>108</v>
      </c>
      <c r="I318" s="4"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8"/>
        <v>43788.25</v>
      </c>
      <c r="O318" s="9">
        <f t="shared" si="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v>19.227272727272702</v>
      </c>
      <c r="G319" t="s">
        <v>14</v>
      </c>
      <c r="H319">
        <v>30</v>
      </c>
      <c r="I319" s="4"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8"/>
        <v>42869.208333333328</v>
      </c>
      <c r="O319" s="9">
        <f t="shared" si="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v>15.842105263157899</v>
      </c>
      <c r="G320" t="s">
        <v>14</v>
      </c>
      <c r="H320">
        <v>17</v>
      </c>
      <c r="I320" s="4"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8"/>
        <v>41684.25</v>
      </c>
      <c r="O320" s="9">
        <f t="shared" si="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v>38.702380952380999</v>
      </c>
      <c r="G321" t="s">
        <v>74</v>
      </c>
      <c r="H321">
        <v>64</v>
      </c>
      <c r="I321" s="4"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8"/>
        <v>40402.208333333336</v>
      </c>
      <c r="O321" s="9">
        <f t="shared" si="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v>9.5876777251184802</v>
      </c>
      <c r="G322" t="s">
        <v>14</v>
      </c>
      <c r="H322">
        <v>80</v>
      </c>
      <c r="I322" s="4"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8"/>
        <v>40673.208333333336</v>
      </c>
      <c r="O322" s="9">
        <f t="shared" si="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v>94.144366197183103</v>
      </c>
      <c r="G323" t="s">
        <v>14</v>
      </c>
      <c r="H323">
        <v>2468</v>
      </c>
      <c r="I323" s="4"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10">(((L323/60)/60)/24)+DATE(1970,1,1)</f>
        <v>40634.208333333336</v>
      </c>
      <c r="O323" s="9">
        <f t="shared" ref="O323:O386" si="1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v>166.562340966921</v>
      </c>
      <c r="G324" t="s">
        <v>20</v>
      </c>
      <c r="H324">
        <v>5168</v>
      </c>
      <c r="I324" s="4"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10"/>
        <v>40507.25</v>
      </c>
      <c r="O324" s="9">
        <f t="shared" si="11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v>24.134831460674199</v>
      </c>
      <c r="G325" t="s">
        <v>14</v>
      </c>
      <c r="H325">
        <v>26</v>
      </c>
      <c r="I325" s="4"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10"/>
        <v>41725.208333333336</v>
      </c>
      <c r="O325" s="9">
        <f t="shared" si="11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v>164.05633802816899</v>
      </c>
      <c r="G326" t="s">
        <v>20</v>
      </c>
      <c r="H326">
        <v>307</v>
      </c>
      <c r="I326" s="4"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10"/>
        <v>42176.208333333328</v>
      </c>
      <c r="O326" s="9">
        <f t="shared" si="11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v>90.723076923076889</v>
      </c>
      <c r="G327" t="s">
        <v>14</v>
      </c>
      <c r="H327">
        <v>73</v>
      </c>
      <c r="I327" s="4"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10"/>
        <v>43267.208333333328</v>
      </c>
      <c r="O327" s="9">
        <f t="shared" si="11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v>46.1944444444444</v>
      </c>
      <c r="G328" t="s">
        <v>14</v>
      </c>
      <c r="H328">
        <v>128</v>
      </c>
      <c r="I328" s="4"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10"/>
        <v>42364.25</v>
      </c>
      <c r="O328" s="9">
        <f t="shared" si="11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v>38.538461538461497</v>
      </c>
      <c r="G329" t="s">
        <v>14</v>
      </c>
      <c r="H329">
        <v>33</v>
      </c>
      <c r="I329" s="4"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10"/>
        <v>43705.208333333328</v>
      </c>
      <c r="O329" s="9">
        <f t="shared" si="11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v>133.562310030395</v>
      </c>
      <c r="G330" t="s">
        <v>20</v>
      </c>
      <c r="H330">
        <v>2441</v>
      </c>
      <c r="I330" s="4"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10"/>
        <v>43434.25</v>
      </c>
      <c r="O330" s="9">
        <f t="shared" si="11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v>22.896588486140701</v>
      </c>
      <c r="G331" t="s">
        <v>47</v>
      </c>
      <c r="H331">
        <v>211</v>
      </c>
      <c r="I331" s="4"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10"/>
        <v>42716.25</v>
      </c>
      <c r="O331" s="9">
        <f t="shared" si="11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v>184.95548961424299</v>
      </c>
      <c r="G332" t="s">
        <v>20</v>
      </c>
      <c r="H332">
        <v>1385</v>
      </c>
      <c r="I332" s="4"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10"/>
        <v>43077.25</v>
      </c>
      <c r="O332" s="9">
        <f t="shared" si="11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v>443.72727272727303</v>
      </c>
      <c r="G333" t="s">
        <v>20</v>
      </c>
      <c r="H333">
        <v>190</v>
      </c>
      <c r="I333" s="4"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10"/>
        <v>40896.25</v>
      </c>
      <c r="O333" s="9">
        <f t="shared" si="11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v>199.980676328502</v>
      </c>
      <c r="G334" t="s">
        <v>20</v>
      </c>
      <c r="H334">
        <v>470</v>
      </c>
      <c r="I334" s="4"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10"/>
        <v>41361.208333333336</v>
      </c>
      <c r="O334" s="9">
        <f t="shared" si="1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v>123.95833333333299</v>
      </c>
      <c r="G335" t="s">
        <v>20</v>
      </c>
      <c r="H335">
        <v>253</v>
      </c>
      <c r="I335" s="4"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10"/>
        <v>43424.25</v>
      </c>
      <c r="O335" s="9">
        <f t="shared" si="11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v>186.61329305136002</v>
      </c>
      <c r="G336" t="s">
        <v>20</v>
      </c>
      <c r="H336">
        <v>1113</v>
      </c>
      <c r="I336" s="4"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10"/>
        <v>43110.25</v>
      </c>
      <c r="O336" s="9">
        <f t="shared" si="11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v>114.285385500575</v>
      </c>
      <c r="G337" t="s">
        <v>20</v>
      </c>
      <c r="H337">
        <v>2283</v>
      </c>
      <c r="I337" s="4"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10"/>
        <v>43784.25</v>
      </c>
      <c r="O337" s="9">
        <f t="shared" si="11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v>97.032531824610999</v>
      </c>
      <c r="G338" t="s">
        <v>14</v>
      </c>
      <c r="H338">
        <v>1072</v>
      </c>
      <c r="I338" s="4"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10"/>
        <v>40527.25</v>
      </c>
      <c r="O338" s="9">
        <f t="shared" si="11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v>122.81904761904801</v>
      </c>
      <c r="G339" t="s">
        <v>20</v>
      </c>
      <c r="H339">
        <v>1095</v>
      </c>
      <c r="I339" s="4"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10"/>
        <v>43780.25</v>
      </c>
      <c r="O339" s="9">
        <f t="shared" si="11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v>179.14326647564499</v>
      </c>
      <c r="G340" t="s">
        <v>20</v>
      </c>
      <c r="H340">
        <v>1690</v>
      </c>
      <c r="I340" s="4"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10"/>
        <v>40821.208333333336</v>
      </c>
      <c r="O340" s="9">
        <f t="shared" si="11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v>79.951577402788004</v>
      </c>
      <c r="G341" t="s">
        <v>74</v>
      </c>
      <c r="H341">
        <v>1297</v>
      </c>
      <c r="I341" s="4"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10"/>
        <v>42949.208333333328</v>
      </c>
      <c r="O341" s="9">
        <f t="shared" si="11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v>94.242587601078199</v>
      </c>
      <c r="G342" t="s">
        <v>14</v>
      </c>
      <c r="H342">
        <v>393</v>
      </c>
      <c r="I342" s="4"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10"/>
        <v>40889.25</v>
      </c>
      <c r="O342" s="9">
        <f t="shared" si="11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v>84.669291338582696</v>
      </c>
      <c r="G343" t="s">
        <v>14</v>
      </c>
      <c r="H343">
        <v>1257</v>
      </c>
      <c r="I343" s="4"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10"/>
        <v>42244.208333333328</v>
      </c>
      <c r="O343" s="9">
        <f t="shared" si="11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v>66.521920668058499</v>
      </c>
      <c r="G344" t="s">
        <v>14</v>
      </c>
      <c r="H344">
        <v>328</v>
      </c>
      <c r="I344" s="4"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10"/>
        <v>41475.208333333336</v>
      </c>
      <c r="O344" s="9">
        <f t="shared" si="11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v>53.922222222222203</v>
      </c>
      <c r="G345" t="s">
        <v>14</v>
      </c>
      <c r="H345">
        <v>147</v>
      </c>
      <c r="I345" s="4"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10"/>
        <v>41597.25</v>
      </c>
      <c r="O345" s="9">
        <f t="shared" si="11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v>41.983299595141702</v>
      </c>
      <c r="G346" t="s">
        <v>14</v>
      </c>
      <c r="H346">
        <v>830</v>
      </c>
      <c r="I346" s="4"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10"/>
        <v>43122.25</v>
      </c>
      <c r="O346" s="9">
        <f t="shared" si="11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v>14.6947969543147</v>
      </c>
      <c r="G347" t="s">
        <v>14</v>
      </c>
      <c r="H347">
        <v>331</v>
      </c>
      <c r="I347" s="4"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10"/>
        <v>42194.208333333328</v>
      </c>
      <c r="O347" s="9">
        <f t="shared" si="11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v>34.475000000000001</v>
      </c>
      <c r="G348" t="s">
        <v>14</v>
      </c>
      <c r="H348">
        <v>25</v>
      </c>
      <c r="I348" s="4"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10"/>
        <v>42971.208333333328</v>
      </c>
      <c r="O348" s="9">
        <f t="shared" si="11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v>1400.7777777777801</v>
      </c>
      <c r="G349" t="s">
        <v>20</v>
      </c>
      <c r="H349">
        <v>191</v>
      </c>
      <c r="I349" s="4"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10"/>
        <v>42046.25</v>
      </c>
      <c r="O349" s="9">
        <f t="shared" si="1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v>71.770351758794007</v>
      </c>
      <c r="G350" t="s">
        <v>14</v>
      </c>
      <c r="H350">
        <v>3483</v>
      </c>
      <c r="I350" s="4"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10"/>
        <v>42782.25</v>
      </c>
      <c r="O350" s="9">
        <f t="shared" si="11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v>53.074115044247804</v>
      </c>
      <c r="G351" t="s">
        <v>14</v>
      </c>
      <c r="H351">
        <v>923</v>
      </c>
      <c r="I351" s="4"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10"/>
        <v>42930.208333333328</v>
      </c>
      <c r="O351" s="9">
        <f t="shared" si="11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v>5</v>
      </c>
      <c r="G352" t="s">
        <v>14</v>
      </c>
      <c r="H352">
        <v>1</v>
      </c>
      <c r="I352" s="4"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10"/>
        <v>42144.208333333328</v>
      </c>
      <c r="O352" s="9">
        <f t="shared" si="11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v>127.70715249662601</v>
      </c>
      <c r="G353" t="s">
        <v>20</v>
      </c>
      <c r="H353">
        <v>2013</v>
      </c>
      <c r="I353" s="4"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10"/>
        <v>42240.208333333328</v>
      </c>
      <c r="O353" s="9">
        <f t="shared" si="11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v>34.892857142857096</v>
      </c>
      <c r="G354" t="s">
        <v>14</v>
      </c>
      <c r="H354">
        <v>33</v>
      </c>
      <c r="I354" s="4"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10"/>
        <v>42315.25</v>
      </c>
      <c r="O354" s="9">
        <f t="shared" si="11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v>410.59821428571405</v>
      </c>
      <c r="G355" t="s">
        <v>20</v>
      </c>
      <c r="H355">
        <v>1703</v>
      </c>
      <c r="I355" s="4"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10"/>
        <v>43651.208333333328</v>
      </c>
      <c r="O355" s="9">
        <f t="shared" si="11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v>123.737704918033</v>
      </c>
      <c r="G356" t="s">
        <v>20</v>
      </c>
      <c r="H356">
        <v>80</v>
      </c>
      <c r="I356" s="4"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10"/>
        <v>41520.208333333336</v>
      </c>
      <c r="O356" s="9">
        <f t="shared" si="11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v>58.973684210526301</v>
      </c>
      <c r="G357" t="s">
        <v>47</v>
      </c>
      <c r="H357">
        <v>86</v>
      </c>
      <c r="I357" s="4"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10"/>
        <v>42757.25</v>
      </c>
      <c r="O357" s="9">
        <f t="shared" si="1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v>36.892473118279604</v>
      </c>
      <c r="G358" t="s">
        <v>14</v>
      </c>
      <c r="H358">
        <v>40</v>
      </c>
      <c r="I358" s="4"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10"/>
        <v>40922.25</v>
      </c>
      <c r="O358" s="9">
        <f t="shared" si="11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v>184.91304347826102</v>
      </c>
      <c r="G359" t="s">
        <v>20</v>
      </c>
      <c r="H359">
        <v>41</v>
      </c>
      <c r="I359" s="4"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10"/>
        <v>42250.208333333328</v>
      </c>
      <c r="O359" s="9">
        <f t="shared" si="11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v>11.814432989690699</v>
      </c>
      <c r="G360" t="s">
        <v>14</v>
      </c>
      <c r="H360">
        <v>23</v>
      </c>
      <c r="I360" s="4"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10"/>
        <v>43322.208333333328</v>
      </c>
      <c r="O360" s="9">
        <f t="shared" si="11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v>298.7</v>
      </c>
      <c r="G361" t="s">
        <v>20</v>
      </c>
      <c r="H361">
        <v>187</v>
      </c>
      <c r="I361" s="4"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10"/>
        <v>40782.208333333336</v>
      </c>
      <c r="O361" s="9">
        <f t="shared" si="11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v>226.35175879396999</v>
      </c>
      <c r="G362" t="s">
        <v>20</v>
      </c>
      <c r="H362">
        <v>2875</v>
      </c>
      <c r="I362" s="4"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10"/>
        <v>40544.25</v>
      </c>
      <c r="O362" s="9">
        <f t="shared" si="11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v>173.56363636363602</v>
      </c>
      <c r="G363" t="s">
        <v>20</v>
      </c>
      <c r="H363">
        <v>88</v>
      </c>
      <c r="I363" s="4"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10"/>
        <v>43015.208333333328</v>
      </c>
      <c r="O363" s="9">
        <f t="shared" si="11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v>371.756756756757</v>
      </c>
      <c r="G364" t="s">
        <v>20</v>
      </c>
      <c r="H364">
        <v>191</v>
      </c>
      <c r="I364" s="4"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10"/>
        <v>40570.25</v>
      </c>
      <c r="O364" s="9">
        <f t="shared" si="11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v>160.19230769230799</v>
      </c>
      <c r="G365" t="s">
        <v>20</v>
      </c>
      <c r="H365">
        <v>139</v>
      </c>
      <c r="I365" s="4"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10"/>
        <v>40904.25</v>
      </c>
      <c r="O365" s="9">
        <f t="shared" si="11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v>1616.3333333333298</v>
      </c>
      <c r="G366" t="s">
        <v>20</v>
      </c>
      <c r="H366">
        <v>186</v>
      </c>
      <c r="I366" s="4"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10"/>
        <v>43164.25</v>
      </c>
      <c r="O366" s="9">
        <f t="shared" si="11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v>733.4375</v>
      </c>
      <c r="G367" t="s">
        <v>20</v>
      </c>
      <c r="H367">
        <v>112</v>
      </c>
      <c r="I367" s="4"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10"/>
        <v>42733.25</v>
      </c>
      <c r="O367" s="9">
        <f t="shared" si="11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v>592.11111111111109</v>
      </c>
      <c r="G368" t="s">
        <v>20</v>
      </c>
      <c r="H368">
        <v>101</v>
      </c>
      <c r="I368" s="4"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10"/>
        <v>40546.25</v>
      </c>
      <c r="O368" s="9">
        <f t="shared" si="11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v>18.8888888888889</v>
      </c>
      <c r="G369" t="s">
        <v>14</v>
      </c>
      <c r="H369">
        <v>75</v>
      </c>
      <c r="I369" s="4"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10"/>
        <v>41930.208333333336</v>
      </c>
      <c r="O369" s="9">
        <f t="shared" si="11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v>276.80769230769198</v>
      </c>
      <c r="G370" t="s">
        <v>20</v>
      </c>
      <c r="H370">
        <v>206</v>
      </c>
      <c r="I370" s="4"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10"/>
        <v>40464.208333333336</v>
      </c>
      <c r="O370" s="9">
        <f t="shared" si="11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v>273.01851851851899</v>
      </c>
      <c r="G371" t="s">
        <v>20</v>
      </c>
      <c r="H371">
        <v>154</v>
      </c>
      <c r="I371" s="4"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10"/>
        <v>41308.25</v>
      </c>
      <c r="O371" s="9">
        <f t="shared" si="11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v>159.363312555655</v>
      </c>
      <c r="G372" t="s">
        <v>20</v>
      </c>
      <c r="H372">
        <v>5966</v>
      </c>
      <c r="I372" s="4"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10"/>
        <v>43570.208333333328</v>
      </c>
      <c r="O372" s="9">
        <f t="shared" si="11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v>67.869978858351004</v>
      </c>
      <c r="G373" t="s">
        <v>14</v>
      </c>
      <c r="H373">
        <v>2176</v>
      </c>
      <c r="I373" s="4"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10"/>
        <v>42043.25</v>
      </c>
      <c r="O373" s="9">
        <f t="shared" si="11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v>1591.55555555556</v>
      </c>
      <c r="G374" t="s">
        <v>20</v>
      </c>
      <c r="H374">
        <v>169</v>
      </c>
      <c r="I374" s="4"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10"/>
        <v>42012.25</v>
      </c>
      <c r="O374" s="9">
        <f t="shared" si="11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v>730.18222222222198</v>
      </c>
      <c r="G375" t="s">
        <v>20</v>
      </c>
      <c r="H375">
        <v>2106</v>
      </c>
      <c r="I375" s="4"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10"/>
        <v>42964.208333333328</v>
      </c>
      <c r="O375" s="9">
        <f t="shared" si="11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v>13.185782556750301</v>
      </c>
      <c r="G376" t="s">
        <v>14</v>
      </c>
      <c r="H376">
        <v>441</v>
      </c>
      <c r="I376" s="4"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10"/>
        <v>43476.25</v>
      </c>
      <c r="O376" s="9">
        <f t="shared" si="11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v>54.7777777777778</v>
      </c>
      <c r="G377" t="s">
        <v>14</v>
      </c>
      <c r="H377">
        <v>25</v>
      </c>
      <c r="I377" s="4"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10"/>
        <v>42293.208333333328</v>
      </c>
      <c r="O377" s="9">
        <f t="shared" si="11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v>361.02941176470603</v>
      </c>
      <c r="G378" t="s">
        <v>20</v>
      </c>
      <c r="H378">
        <v>131</v>
      </c>
      <c r="I378" s="4"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10"/>
        <v>41826.208333333336</v>
      </c>
      <c r="O378" s="9">
        <f t="shared" si="11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v>10.2575452716298</v>
      </c>
      <c r="G379" t="s">
        <v>14</v>
      </c>
      <c r="H379">
        <v>127</v>
      </c>
      <c r="I379" s="4"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10"/>
        <v>43760.208333333328</v>
      </c>
      <c r="O379" s="9">
        <f t="shared" si="11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v>13.962962962962999</v>
      </c>
      <c r="G380" t="s">
        <v>14</v>
      </c>
      <c r="H380">
        <v>355</v>
      </c>
      <c r="I380" s="4"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10"/>
        <v>43241.208333333328</v>
      </c>
      <c r="O380" s="9">
        <f t="shared" si="11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v>40.4444444444444</v>
      </c>
      <c r="G381" t="s">
        <v>14</v>
      </c>
      <c r="H381">
        <v>44</v>
      </c>
      <c r="I381" s="4"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10"/>
        <v>40843.208333333336</v>
      </c>
      <c r="O381" s="9">
        <f t="shared" si="11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v>160.32</v>
      </c>
      <c r="G382" t="s">
        <v>20</v>
      </c>
      <c r="H382">
        <v>84</v>
      </c>
      <c r="I382" s="4"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10"/>
        <v>41448.208333333336</v>
      </c>
      <c r="O382" s="9">
        <f t="shared" si="11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v>183.94339622641499</v>
      </c>
      <c r="G383" t="s">
        <v>20</v>
      </c>
      <c r="H383">
        <v>155</v>
      </c>
      <c r="I383" s="4"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10"/>
        <v>42163.208333333328</v>
      </c>
      <c r="O383" s="9">
        <f t="shared" si="11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v>63.769230769230802</v>
      </c>
      <c r="G384" t="s">
        <v>14</v>
      </c>
      <c r="H384">
        <v>67</v>
      </c>
      <c r="I384" s="4"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10"/>
        <v>43024.208333333328</v>
      </c>
      <c r="O384" s="9">
        <f t="shared" si="11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v>225.38095238095201</v>
      </c>
      <c r="G385" t="s">
        <v>20</v>
      </c>
      <c r="H385">
        <v>189</v>
      </c>
      <c r="I385" s="4"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10"/>
        <v>43509.25</v>
      </c>
      <c r="O385" s="9">
        <f t="shared" si="11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v>172.00961538461499</v>
      </c>
      <c r="G386" t="s">
        <v>20</v>
      </c>
      <c r="H386">
        <v>4799</v>
      </c>
      <c r="I386" s="4"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10"/>
        <v>42776.25</v>
      </c>
      <c r="O386" s="9">
        <f t="shared" si="11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v>146.16709511568101</v>
      </c>
      <c r="G387" t="s">
        <v>20</v>
      </c>
      <c r="H387">
        <v>1137</v>
      </c>
      <c r="I387" s="4"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12">(((L387/60)/60)/24)+DATE(1970,1,1)</f>
        <v>43553.208333333328</v>
      </c>
      <c r="O387" s="9">
        <f t="shared" ref="O387:O450" si="13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v>76.423616236162388</v>
      </c>
      <c r="G388" t="s">
        <v>14</v>
      </c>
      <c r="H388">
        <v>1068</v>
      </c>
      <c r="I388" s="4"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12"/>
        <v>40355.208333333336</v>
      </c>
      <c r="O388" s="9">
        <f t="shared" si="13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v>39.261467889908303</v>
      </c>
      <c r="G389" t="s">
        <v>14</v>
      </c>
      <c r="H389">
        <v>424</v>
      </c>
      <c r="I389" s="4"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12"/>
        <v>41072.208333333336</v>
      </c>
      <c r="O389" s="9">
        <f t="shared" si="13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v>11.270034843205599</v>
      </c>
      <c r="G390" t="s">
        <v>74</v>
      </c>
      <c r="H390">
        <v>145</v>
      </c>
      <c r="I390" s="4"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12"/>
        <v>40912.25</v>
      </c>
      <c r="O390" s="9">
        <f t="shared" si="13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v>122.11084337349401</v>
      </c>
      <c r="G391" t="s">
        <v>20</v>
      </c>
      <c r="H391">
        <v>1152</v>
      </c>
      <c r="I391" s="4"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12"/>
        <v>40479.208333333336</v>
      </c>
      <c r="O391" s="9">
        <f t="shared" si="13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v>186.541666666667</v>
      </c>
      <c r="G392" t="s">
        <v>20</v>
      </c>
      <c r="H392">
        <v>50</v>
      </c>
      <c r="I392" s="4"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12"/>
        <v>41530.208333333336</v>
      </c>
      <c r="O392" s="9">
        <f t="shared" si="13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v>7.2731788079470201</v>
      </c>
      <c r="G393" t="s">
        <v>14</v>
      </c>
      <c r="H393">
        <v>151</v>
      </c>
      <c r="I393" s="4"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12"/>
        <v>41653.25</v>
      </c>
      <c r="O393" s="9">
        <f t="shared" si="13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v>65.642371234207999</v>
      </c>
      <c r="G394" t="s">
        <v>14</v>
      </c>
      <c r="H394">
        <v>1608</v>
      </c>
      <c r="I394" s="4"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12"/>
        <v>40549.25</v>
      </c>
      <c r="O394" s="9">
        <f t="shared" si="13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v>228.96178343949001</v>
      </c>
      <c r="G395" t="s">
        <v>20</v>
      </c>
      <c r="H395">
        <v>3059</v>
      </c>
      <c r="I395" s="4"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12"/>
        <v>42933.208333333328</v>
      </c>
      <c r="O395" s="9">
        <f t="shared" si="13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v>469.37499999999994</v>
      </c>
      <c r="G396" t="s">
        <v>20</v>
      </c>
      <c r="H396">
        <v>34</v>
      </c>
      <c r="I396" s="4"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12"/>
        <v>41484.208333333336</v>
      </c>
      <c r="O396" s="9">
        <f t="shared" si="13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v>130.11267605633802</v>
      </c>
      <c r="G397" t="s">
        <v>20</v>
      </c>
      <c r="H397">
        <v>220</v>
      </c>
      <c r="I397" s="4"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12"/>
        <v>40885.25</v>
      </c>
      <c r="O397" s="9">
        <f t="shared" si="13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v>167.054229934924</v>
      </c>
      <c r="G398" t="s">
        <v>20</v>
      </c>
      <c r="H398">
        <v>1604</v>
      </c>
      <c r="I398" s="4"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12"/>
        <v>43378.208333333328</v>
      </c>
      <c r="O398" s="9">
        <f t="shared" si="13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v>173.864197530864</v>
      </c>
      <c r="G399" t="s">
        <v>20</v>
      </c>
      <c r="H399">
        <v>454</v>
      </c>
      <c r="I399" s="4"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12"/>
        <v>41417.208333333336</v>
      </c>
      <c r="O399" s="9">
        <f t="shared" si="13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v>717.76470588235304</v>
      </c>
      <c r="G400" t="s">
        <v>20</v>
      </c>
      <c r="H400">
        <v>123</v>
      </c>
      <c r="I400" s="4"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12"/>
        <v>43228.208333333328</v>
      </c>
      <c r="O400" s="9">
        <f t="shared" si="13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v>63.8509763617677</v>
      </c>
      <c r="G401" t="s">
        <v>14</v>
      </c>
      <c r="H401">
        <v>941</v>
      </c>
      <c r="I401" s="4"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12"/>
        <v>40576.25</v>
      </c>
      <c r="O401" s="9">
        <f t="shared" si="13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v>2</v>
      </c>
      <c r="G402" t="s">
        <v>14</v>
      </c>
      <c r="H402">
        <v>1</v>
      </c>
      <c r="I402" s="4"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12"/>
        <v>41502.208333333336</v>
      </c>
      <c r="O402" s="9">
        <f t="shared" si="13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v>1530.2222222222201</v>
      </c>
      <c r="G403" t="s">
        <v>20</v>
      </c>
      <c r="H403">
        <v>299</v>
      </c>
      <c r="I403" s="4"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12"/>
        <v>43765.208333333328</v>
      </c>
      <c r="O403" s="9">
        <f t="shared" si="13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v>40.356164383561598</v>
      </c>
      <c r="G404" t="s">
        <v>14</v>
      </c>
      <c r="H404">
        <v>40</v>
      </c>
      <c r="I404" s="4"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12"/>
        <v>40914.25</v>
      </c>
      <c r="O404" s="9">
        <f t="shared" si="13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v>86.220633299284998</v>
      </c>
      <c r="G405" t="s">
        <v>14</v>
      </c>
      <c r="H405">
        <v>3015</v>
      </c>
      <c r="I405" s="4"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12"/>
        <v>40310.208333333336</v>
      </c>
      <c r="O405" s="9">
        <f t="shared" si="13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v>315.58486707566499</v>
      </c>
      <c r="G406" t="s">
        <v>20</v>
      </c>
      <c r="H406">
        <v>2237</v>
      </c>
      <c r="I406" s="4"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12"/>
        <v>43053.25</v>
      </c>
      <c r="O406" s="9">
        <f t="shared" si="13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v>89.618243243243199</v>
      </c>
      <c r="G407" t="s">
        <v>14</v>
      </c>
      <c r="H407">
        <v>435</v>
      </c>
      <c r="I407" s="4"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12"/>
        <v>43255.208333333328</v>
      </c>
      <c r="O407" s="9">
        <f t="shared" si="13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v>182.14503816793902</v>
      </c>
      <c r="G408" t="s">
        <v>20</v>
      </c>
      <c r="H408">
        <v>645</v>
      </c>
      <c r="I408" s="4"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12"/>
        <v>41304.25</v>
      </c>
      <c r="O408" s="9">
        <f t="shared" si="13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v>355.88235294117601</v>
      </c>
      <c r="G409" t="s">
        <v>20</v>
      </c>
      <c r="H409">
        <v>484</v>
      </c>
      <c r="I409" s="4"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12"/>
        <v>43751.208333333328</v>
      </c>
      <c r="O409" s="9">
        <f t="shared" si="13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v>131.83695652173898</v>
      </c>
      <c r="G410" t="s">
        <v>20</v>
      </c>
      <c r="H410">
        <v>154</v>
      </c>
      <c r="I410" s="4"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12"/>
        <v>42541.208333333328</v>
      </c>
      <c r="O410" s="9">
        <f t="shared" si="13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v>46.315634218289098</v>
      </c>
      <c r="G411" t="s">
        <v>14</v>
      </c>
      <c r="H411">
        <v>714</v>
      </c>
      <c r="I411" s="4"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12"/>
        <v>42843.208333333328</v>
      </c>
      <c r="O411" s="9">
        <f t="shared" si="13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v>36.132726089785301</v>
      </c>
      <c r="G412" t="s">
        <v>47</v>
      </c>
      <c r="H412">
        <v>1111</v>
      </c>
      <c r="I412" s="4"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12"/>
        <v>42122.208333333328</v>
      </c>
      <c r="O412" s="9">
        <f t="shared" si="13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v>104.62820512820501</v>
      </c>
      <c r="G413" t="s">
        <v>20</v>
      </c>
      <c r="H413">
        <v>82</v>
      </c>
      <c r="I413" s="4"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12"/>
        <v>42884.208333333328</v>
      </c>
      <c r="O413" s="9">
        <f t="shared" si="13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v>668.857142857143</v>
      </c>
      <c r="G414" t="s">
        <v>20</v>
      </c>
      <c r="H414">
        <v>134</v>
      </c>
      <c r="I414" s="4"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12"/>
        <v>41642.25</v>
      </c>
      <c r="O414" s="9">
        <f t="shared" si="13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v>62.072823218997399</v>
      </c>
      <c r="G415" t="s">
        <v>47</v>
      </c>
      <c r="H415">
        <v>1089</v>
      </c>
      <c r="I415" s="4"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12"/>
        <v>43431.25</v>
      </c>
      <c r="O415" s="9">
        <f t="shared" si="13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v>84.699787460148798</v>
      </c>
      <c r="G416" t="s">
        <v>14</v>
      </c>
      <c r="H416">
        <v>5497</v>
      </c>
      <c r="I416" s="4"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12"/>
        <v>40288.208333333336</v>
      </c>
      <c r="O416" s="9">
        <f t="shared" si="13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v>11.0590308370044</v>
      </c>
      <c r="G417" t="s">
        <v>14</v>
      </c>
      <c r="H417">
        <v>418</v>
      </c>
      <c r="I417" s="4"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12"/>
        <v>40921.25</v>
      </c>
      <c r="O417" s="9">
        <f t="shared" si="13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v>43.838781575037103</v>
      </c>
      <c r="G418" t="s">
        <v>14</v>
      </c>
      <c r="H418">
        <v>1439</v>
      </c>
      <c r="I418" s="4"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12"/>
        <v>40560.25</v>
      </c>
      <c r="O418" s="9">
        <f t="shared" si="13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v>55.470588235294102</v>
      </c>
      <c r="G419" t="s">
        <v>14</v>
      </c>
      <c r="H419">
        <v>15</v>
      </c>
      <c r="I419" s="4"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12"/>
        <v>43407.208333333328</v>
      </c>
      <c r="O419" s="9">
        <f t="shared" si="13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v>57.3995113011607</v>
      </c>
      <c r="G420" t="s">
        <v>14</v>
      </c>
      <c r="H420">
        <v>1999</v>
      </c>
      <c r="I420" s="4"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12"/>
        <v>41035.208333333336</v>
      </c>
      <c r="O420" s="9">
        <f t="shared" si="13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v>123.43497363796101</v>
      </c>
      <c r="G421" t="s">
        <v>20</v>
      </c>
      <c r="H421">
        <v>5203</v>
      </c>
      <c r="I421" s="4"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12"/>
        <v>40899.25</v>
      </c>
      <c r="O421" s="9">
        <f t="shared" si="13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v>128.46</v>
      </c>
      <c r="G422" t="s">
        <v>20</v>
      </c>
      <c r="H422">
        <v>94</v>
      </c>
      <c r="I422" s="4"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12"/>
        <v>42911.208333333328</v>
      </c>
      <c r="O422" s="9">
        <f t="shared" si="13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v>63.989361702127702</v>
      </c>
      <c r="G423" t="s">
        <v>14</v>
      </c>
      <c r="H423">
        <v>118</v>
      </c>
      <c r="I423" s="4"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12"/>
        <v>42915.208333333328</v>
      </c>
      <c r="O423" s="9">
        <f t="shared" si="13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v>127.298850574713</v>
      </c>
      <c r="G424" t="s">
        <v>20</v>
      </c>
      <c r="H424">
        <v>205</v>
      </c>
      <c r="I424" s="4"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12"/>
        <v>40285.208333333336</v>
      </c>
      <c r="O424" s="9">
        <f t="shared" si="13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v>10.6380243572395</v>
      </c>
      <c r="G425" t="s">
        <v>14</v>
      </c>
      <c r="H425">
        <v>162</v>
      </c>
      <c r="I425" s="4"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12"/>
        <v>40808.208333333336</v>
      </c>
      <c r="O425" s="9">
        <f t="shared" si="13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v>40.470588235294102</v>
      </c>
      <c r="G426" t="s">
        <v>14</v>
      </c>
      <c r="H426">
        <v>83</v>
      </c>
      <c r="I426" s="4"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12"/>
        <v>43208.208333333328</v>
      </c>
      <c r="O426" s="9">
        <f t="shared" si="13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v>287.66666666666703</v>
      </c>
      <c r="G427" t="s">
        <v>20</v>
      </c>
      <c r="H427">
        <v>92</v>
      </c>
      <c r="I427" s="4"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12"/>
        <v>42213.208333333328</v>
      </c>
      <c r="O427" s="9">
        <f t="shared" si="13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v>572.944444444444</v>
      </c>
      <c r="G428" t="s">
        <v>20</v>
      </c>
      <c r="H428">
        <v>219</v>
      </c>
      <c r="I428" s="4"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12"/>
        <v>41332.25</v>
      </c>
      <c r="O428" s="9">
        <f t="shared" si="13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v>112.904297994269</v>
      </c>
      <c r="G429" t="s">
        <v>20</v>
      </c>
      <c r="H429">
        <v>2526</v>
      </c>
      <c r="I429" s="4"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12"/>
        <v>41895.208333333336</v>
      </c>
      <c r="O429" s="9">
        <f t="shared" si="13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v>46.387573964496994</v>
      </c>
      <c r="G430" t="s">
        <v>14</v>
      </c>
      <c r="H430">
        <v>747</v>
      </c>
      <c r="I430" s="4"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12"/>
        <v>40585.25</v>
      </c>
      <c r="O430" s="9">
        <f t="shared" si="13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v>90.675916230366511</v>
      </c>
      <c r="G431" t="s">
        <v>74</v>
      </c>
      <c r="H431">
        <v>2138</v>
      </c>
      <c r="I431" s="4"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12"/>
        <v>41680.25</v>
      </c>
      <c r="O431" s="9">
        <f t="shared" si="13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v>67.740740740740705</v>
      </c>
      <c r="G432" t="s">
        <v>14</v>
      </c>
      <c r="H432">
        <v>84</v>
      </c>
      <c r="I432" s="4"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12"/>
        <v>43737.208333333328</v>
      </c>
      <c r="O432" s="9">
        <f t="shared" si="13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v>192.49019607843101</v>
      </c>
      <c r="G433" t="s">
        <v>20</v>
      </c>
      <c r="H433">
        <v>94</v>
      </c>
      <c r="I433" s="4"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12"/>
        <v>43273.208333333328</v>
      </c>
      <c r="O433" s="9">
        <f t="shared" si="13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v>82.714285714285694</v>
      </c>
      <c r="G434" t="s">
        <v>14</v>
      </c>
      <c r="H434">
        <v>91</v>
      </c>
      <c r="I434" s="4"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12"/>
        <v>41761.208333333336</v>
      </c>
      <c r="O434" s="9">
        <f t="shared" si="13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v>54.16392092257</v>
      </c>
      <c r="G435" t="s">
        <v>14</v>
      </c>
      <c r="H435">
        <v>792</v>
      </c>
      <c r="I435" s="4"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12"/>
        <v>41603.25</v>
      </c>
      <c r="O435" s="9">
        <f t="shared" si="13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v>16.7222222222222</v>
      </c>
      <c r="G436" t="s">
        <v>74</v>
      </c>
      <c r="H436">
        <v>10</v>
      </c>
      <c r="I436" s="4"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12"/>
        <v>42705.25</v>
      </c>
      <c r="O436" s="9">
        <f t="shared" si="13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v>116.87664041994701</v>
      </c>
      <c r="G437" t="s">
        <v>20</v>
      </c>
      <c r="H437">
        <v>1713</v>
      </c>
      <c r="I437" s="4"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12"/>
        <v>41988.25</v>
      </c>
      <c r="O437" s="9">
        <f t="shared" si="13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v>1052.1538461538501</v>
      </c>
      <c r="G438" t="s">
        <v>20</v>
      </c>
      <c r="H438">
        <v>249</v>
      </c>
      <c r="I438" s="4"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12"/>
        <v>43575.208333333328</v>
      </c>
      <c r="O438" s="9">
        <f t="shared" si="13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v>123.07407407407401</v>
      </c>
      <c r="G439" t="s">
        <v>20</v>
      </c>
      <c r="H439">
        <v>192</v>
      </c>
      <c r="I439" s="4"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12"/>
        <v>42260.208333333328</v>
      </c>
      <c r="O439" s="9">
        <f t="shared" si="13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v>178.63855421686702</v>
      </c>
      <c r="G440" t="s">
        <v>20</v>
      </c>
      <c r="H440">
        <v>247</v>
      </c>
      <c r="I440" s="4"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12"/>
        <v>41337.25</v>
      </c>
      <c r="O440" s="9">
        <f t="shared" si="13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v>355.281690140845</v>
      </c>
      <c r="G441" t="s">
        <v>20</v>
      </c>
      <c r="H441">
        <v>2293</v>
      </c>
      <c r="I441" s="4"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12"/>
        <v>42680.208333333328</v>
      </c>
      <c r="O441" s="9">
        <f t="shared" si="13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v>161.906341463415</v>
      </c>
      <c r="G442" t="s">
        <v>20</v>
      </c>
      <c r="H442">
        <v>3131</v>
      </c>
      <c r="I442" s="4"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12"/>
        <v>42916.208333333328</v>
      </c>
      <c r="O442" s="9">
        <f t="shared" si="13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v>24.9142857142857</v>
      </c>
      <c r="G443" t="s">
        <v>14</v>
      </c>
      <c r="H443">
        <v>32</v>
      </c>
      <c r="I443" s="4"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12"/>
        <v>41025.208333333336</v>
      </c>
      <c r="O443" s="9">
        <f t="shared" si="13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v>198.722222222222</v>
      </c>
      <c r="G444" t="s">
        <v>20</v>
      </c>
      <c r="H444">
        <v>143</v>
      </c>
      <c r="I444" s="4"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12"/>
        <v>42980.208333333328</v>
      </c>
      <c r="O444" s="9">
        <f t="shared" si="13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v>34.752688172043001</v>
      </c>
      <c r="G445" t="s">
        <v>74</v>
      </c>
      <c r="H445">
        <v>90</v>
      </c>
      <c r="I445" s="4"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12"/>
        <v>40451.208333333336</v>
      </c>
      <c r="O445" s="9">
        <f t="shared" si="13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v>176.41935483871001</v>
      </c>
      <c r="G446" t="s">
        <v>20</v>
      </c>
      <c r="H446">
        <v>296</v>
      </c>
      <c r="I446" s="4"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12"/>
        <v>40748.208333333336</v>
      </c>
      <c r="O446" s="9">
        <f t="shared" si="13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v>511.38095238095201</v>
      </c>
      <c r="G447" t="s">
        <v>20</v>
      </c>
      <c r="H447">
        <v>170</v>
      </c>
      <c r="I447" s="4"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12"/>
        <v>40515.25</v>
      </c>
      <c r="O447" s="9">
        <f t="shared" si="13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v>82.044117647058798</v>
      </c>
      <c r="G448" t="s">
        <v>14</v>
      </c>
      <c r="H448">
        <v>186</v>
      </c>
      <c r="I448" s="4"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12"/>
        <v>41261.25</v>
      </c>
      <c r="O448" s="9">
        <f t="shared" si="13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v>24.326030927835099</v>
      </c>
      <c r="G449" t="s">
        <v>74</v>
      </c>
      <c r="H449">
        <v>439</v>
      </c>
      <c r="I449" s="4"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12"/>
        <v>43088.25</v>
      </c>
      <c r="O449" s="9">
        <f t="shared" si="13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v>50.482758620689708</v>
      </c>
      <c r="G450" t="s">
        <v>14</v>
      </c>
      <c r="H450">
        <v>605</v>
      </c>
      <c r="I450" s="4"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12"/>
        <v>41378.208333333336</v>
      </c>
      <c r="O450" s="9">
        <f t="shared" si="13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v>967</v>
      </c>
      <c r="G451" t="s">
        <v>20</v>
      </c>
      <c r="H451">
        <v>86</v>
      </c>
      <c r="I451" s="4"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14">(((L451/60)/60)/24)+DATE(1970,1,1)</f>
        <v>43530.25</v>
      </c>
      <c r="O451" s="9">
        <f t="shared" ref="O451:O514" si="15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v>4</v>
      </c>
      <c r="G452" t="s">
        <v>14</v>
      </c>
      <c r="H452">
        <v>1</v>
      </c>
      <c r="I452" s="4"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14"/>
        <v>43394.208333333328</v>
      </c>
      <c r="O452" s="9">
        <f t="shared" si="15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v>122.845013477089</v>
      </c>
      <c r="G453" t="s">
        <v>20</v>
      </c>
      <c r="H453">
        <v>6286</v>
      </c>
      <c r="I453" s="4"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14"/>
        <v>42935.208333333328</v>
      </c>
      <c r="O453" s="9">
        <f t="shared" si="15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v>63.4375</v>
      </c>
      <c r="G454" t="s">
        <v>14</v>
      </c>
      <c r="H454">
        <v>31</v>
      </c>
      <c r="I454" s="4"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14"/>
        <v>40365.208333333336</v>
      </c>
      <c r="O454" s="9">
        <f t="shared" si="15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v>56.331688596491205</v>
      </c>
      <c r="G455" t="s">
        <v>14</v>
      </c>
      <c r="H455">
        <v>1181</v>
      </c>
      <c r="I455" s="4"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14"/>
        <v>42705.25</v>
      </c>
      <c r="O455" s="9">
        <f t="shared" si="15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v>44.074999999999996</v>
      </c>
      <c r="G456" t="s">
        <v>14</v>
      </c>
      <c r="H456">
        <v>39</v>
      </c>
      <c r="I456" s="4"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14"/>
        <v>41568.208333333336</v>
      </c>
      <c r="O456" s="9">
        <f t="shared" si="15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v>118.37253218884101</v>
      </c>
      <c r="G457" t="s">
        <v>20</v>
      </c>
      <c r="H457">
        <v>3727</v>
      </c>
      <c r="I457" s="4"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14"/>
        <v>40809.208333333336</v>
      </c>
      <c r="O457" s="9">
        <f t="shared" si="15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v>104.12431693989099</v>
      </c>
      <c r="G458" t="s">
        <v>20</v>
      </c>
      <c r="H458">
        <v>1605</v>
      </c>
      <c r="I458" s="4"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14"/>
        <v>43141.25</v>
      </c>
      <c r="O458" s="9">
        <f t="shared" si="15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v>26.640000000000004</v>
      </c>
      <c r="G459" t="s">
        <v>14</v>
      </c>
      <c r="H459">
        <v>46</v>
      </c>
      <c r="I459" s="4"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14"/>
        <v>42657.208333333328</v>
      </c>
      <c r="O459" s="9">
        <f t="shared" si="15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v>351.20118343195304</v>
      </c>
      <c r="G460" t="s">
        <v>20</v>
      </c>
      <c r="H460">
        <v>2120</v>
      </c>
      <c r="I460" s="4"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14"/>
        <v>40265.208333333336</v>
      </c>
      <c r="O460" s="9">
        <f t="shared" si="15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v>90.063492063492106</v>
      </c>
      <c r="G461" t="s">
        <v>14</v>
      </c>
      <c r="H461">
        <v>105</v>
      </c>
      <c r="I461" s="4"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14"/>
        <v>42001.25</v>
      </c>
      <c r="O461" s="9">
        <f t="shared" si="15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v>171.625</v>
      </c>
      <c r="G462" t="s">
        <v>20</v>
      </c>
      <c r="H462">
        <v>50</v>
      </c>
      <c r="I462" s="4"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14"/>
        <v>40399.208333333336</v>
      </c>
      <c r="O462" s="9">
        <f t="shared" si="15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v>141.04655870445299</v>
      </c>
      <c r="G463" t="s">
        <v>20</v>
      </c>
      <c r="H463">
        <v>2080</v>
      </c>
      <c r="I463" s="4"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14"/>
        <v>41757.208333333336</v>
      </c>
      <c r="O463" s="9">
        <f t="shared" si="15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v>30.579449152542399</v>
      </c>
      <c r="G464" t="s">
        <v>14</v>
      </c>
      <c r="H464">
        <v>535</v>
      </c>
      <c r="I464" s="4"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14"/>
        <v>41304.25</v>
      </c>
      <c r="O464" s="9">
        <f t="shared" si="15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v>108.164556962025</v>
      </c>
      <c r="G465" t="s">
        <v>20</v>
      </c>
      <c r="H465">
        <v>2105</v>
      </c>
      <c r="I465" s="4"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14"/>
        <v>41639.25</v>
      </c>
      <c r="O465" s="9">
        <f t="shared" si="15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v>133.455056179775</v>
      </c>
      <c r="G466" t="s">
        <v>20</v>
      </c>
      <c r="H466">
        <v>2436</v>
      </c>
      <c r="I466" s="4"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14"/>
        <v>43142.25</v>
      </c>
      <c r="O466" s="9">
        <f t="shared" si="15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v>187.85106382978699</v>
      </c>
      <c r="G467" t="s">
        <v>20</v>
      </c>
      <c r="H467">
        <v>80</v>
      </c>
      <c r="I467" s="4"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14"/>
        <v>43127.25</v>
      </c>
      <c r="O467" s="9">
        <f t="shared" si="15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v>332</v>
      </c>
      <c r="G468" t="s">
        <v>20</v>
      </c>
      <c r="H468">
        <v>42</v>
      </c>
      <c r="I468" s="4"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14"/>
        <v>41409.208333333336</v>
      </c>
      <c r="O468" s="9">
        <f t="shared" si="15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v>575.21428571428601</v>
      </c>
      <c r="G469" t="s">
        <v>20</v>
      </c>
      <c r="H469">
        <v>139</v>
      </c>
      <c r="I469" s="4"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14"/>
        <v>42331.25</v>
      </c>
      <c r="O469" s="9">
        <f t="shared" si="15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v>40.5</v>
      </c>
      <c r="G470" t="s">
        <v>14</v>
      </c>
      <c r="H470">
        <v>16</v>
      </c>
      <c r="I470" s="4"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14"/>
        <v>43569.208333333328</v>
      </c>
      <c r="O470" s="9">
        <f t="shared" si="15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v>184.42857142857102</v>
      </c>
      <c r="G471" t="s">
        <v>20</v>
      </c>
      <c r="H471">
        <v>159</v>
      </c>
      <c r="I471" s="4"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14"/>
        <v>42142.208333333328</v>
      </c>
      <c r="O471" s="9">
        <f t="shared" si="15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v>285.805555555556</v>
      </c>
      <c r="G472" t="s">
        <v>20</v>
      </c>
      <c r="H472">
        <v>381</v>
      </c>
      <c r="I472" s="4"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14"/>
        <v>42716.25</v>
      </c>
      <c r="O472" s="9">
        <f t="shared" si="15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v>319</v>
      </c>
      <c r="G473" t="s">
        <v>20</v>
      </c>
      <c r="H473">
        <v>194</v>
      </c>
      <c r="I473" s="4"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14"/>
        <v>41031.208333333336</v>
      </c>
      <c r="O473" s="9">
        <f t="shared" si="15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v>39.234070221066297</v>
      </c>
      <c r="G474" t="s">
        <v>14</v>
      </c>
      <c r="H474">
        <v>575</v>
      </c>
      <c r="I474" s="4"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14"/>
        <v>43535.208333333328</v>
      </c>
      <c r="O474" s="9">
        <f t="shared" si="15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v>178.14000000000001</v>
      </c>
      <c r="G475" t="s">
        <v>20</v>
      </c>
      <c r="H475">
        <v>106</v>
      </c>
      <c r="I475" s="4"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14"/>
        <v>43277.208333333328</v>
      </c>
      <c r="O475" s="9">
        <f t="shared" si="15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v>365.15</v>
      </c>
      <c r="G476" t="s">
        <v>20</v>
      </c>
      <c r="H476">
        <v>142</v>
      </c>
      <c r="I476" s="4"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14"/>
        <v>41989.25</v>
      </c>
      <c r="O476" s="9">
        <f t="shared" si="15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v>113.94594594594601</v>
      </c>
      <c r="G477" t="s">
        <v>20</v>
      </c>
      <c r="H477">
        <v>211</v>
      </c>
      <c r="I477" s="4"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14"/>
        <v>41450.208333333336</v>
      </c>
      <c r="O477" s="9">
        <f t="shared" si="15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v>29.828720626631899</v>
      </c>
      <c r="G478" t="s">
        <v>14</v>
      </c>
      <c r="H478">
        <v>1120</v>
      </c>
      <c r="I478" s="4"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14"/>
        <v>43322.208333333328</v>
      </c>
      <c r="O478" s="9">
        <f t="shared" si="15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v>54.270588235294106</v>
      </c>
      <c r="G479" t="s">
        <v>14</v>
      </c>
      <c r="H479">
        <v>113</v>
      </c>
      <c r="I479" s="4"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14"/>
        <v>40720.208333333336</v>
      </c>
      <c r="O479" s="9">
        <f t="shared" si="15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v>236.341569767442</v>
      </c>
      <c r="G480" t="s">
        <v>20</v>
      </c>
      <c r="H480">
        <v>2756</v>
      </c>
      <c r="I480" s="4"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14"/>
        <v>42072.208333333328</v>
      </c>
      <c r="O480" s="9">
        <f t="shared" si="15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v>512.91666666666697</v>
      </c>
      <c r="G481" t="s">
        <v>20</v>
      </c>
      <c r="H481">
        <v>173</v>
      </c>
      <c r="I481" s="4"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14"/>
        <v>42945.208333333328</v>
      </c>
      <c r="O481" s="9">
        <f t="shared" si="15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v>100.651162790698</v>
      </c>
      <c r="G482" t="s">
        <v>20</v>
      </c>
      <c r="H482">
        <v>87</v>
      </c>
      <c r="I482" s="4"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14"/>
        <v>40248.25</v>
      </c>
      <c r="O482" s="9">
        <f t="shared" si="15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v>81.348423194303194</v>
      </c>
      <c r="G483" t="s">
        <v>14</v>
      </c>
      <c r="H483">
        <v>1538</v>
      </c>
      <c r="I483" s="4"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14"/>
        <v>41913.208333333336</v>
      </c>
      <c r="O483" s="9">
        <f t="shared" si="15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v>16.404761904761898</v>
      </c>
      <c r="G484" t="s">
        <v>14</v>
      </c>
      <c r="H484">
        <v>9</v>
      </c>
      <c r="I484" s="4"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14"/>
        <v>40963.25</v>
      </c>
      <c r="O484" s="9">
        <f t="shared" si="15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v>52.774617067833695</v>
      </c>
      <c r="G485" t="s">
        <v>14</v>
      </c>
      <c r="H485">
        <v>554</v>
      </c>
      <c r="I485" s="4"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14"/>
        <v>43811.25</v>
      </c>
      <c r="O485" s="9">
        <f t="shared" si="15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v>260.20608108108098</v>
      </c>
      <c r="G486" t="s">
        <v>20</v>
      </c>
      <c r="H486">
        <v>1572</v>
      </c>
      <c r="I486" s="4"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14"/>
        <v>41855.208333333336</v>
      </c>
      <c r="O486" s="9">
        <f t="shared" si="15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v>30.732891832229598</v>
      </c>
      <c r="G487" t="s">
        <v>14</v>
      </c>
      <c r="H487">
        <v>648</v>
      </c>
      <c r="I487" s="4"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14"/>
        <v>43626.208333333328</v>
      </c>
      <c r="O487" s="9">
        <f t="shared" si="15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v>13.5</v>
      </c>
      <c r="G488" t="s">
        <v>14</v>
      </c>
      <c r="H488">
        <v>21</v>
      </c>
      <c r="I488" s="4"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14"/>
        <v>43168.25</v>
      </c>
      <c r="O488" s="9">
        <f t="shared" si="15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v>178.625566636446</v>
      </c>
      <c r="G489" t="s">
        <v>20</v>
      </c>
      <c r="H489">
        <v>2346</v>
      </c>
      <c r="I489" s="4"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14"/>
        <v>42845.208333333328</v>
      </c>
      <c r="O489" s="9">
        <f t="shared" si="15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v>220.05660377358498</v>
      </c>
      <c r="G490" t="s">
        <v>20</v>
      </c>
      <c r="H490">
        <v>115</v>
      </c>
      <c r="I490" s="4"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14"/>
        <v>42403.25</v>
      </c>
      <c r="O490" s="9">
        <f t="shared" si="15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v>101.51086956521699</v>
      </c>
      <c r="G491" t="s">
        <v>20</v>
      </c>
      <c r="H491">
        <v>85</v>
      </c>
      <c r="I491" s="4"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14"/>
        <v>40406.208333333336</v>
      </c>
      <c r="O491" s="9">
        <f t="shared" si="15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v>191.5</v>
      </c>
      <c r="G492" t="s">
        <v>20</v>
      </c>
      <c r="H492">
        <v>144</v>
      </c>
      <c r="I492" s="4"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14"/>
        <v>43786.25</v>
      </c>
      <c r="O492" s="9">
        <f t="shared" si="15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v>305.34683098591501</v>
      </c>
      <c r="G493" t="s">
        <v>20</v>
      </c>
      <c r="H493">
        <v>2443</v>
      </c>
      <c r="I493" s="4"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14"/>
        <v>41456.208333333336</v>
      </c>
      <c r="O493" s="9">
        <f t="shared" si="15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v>23.995287958115199</v>
      </c>
      <c r="G494" t="s">
        <v>74</v>
      </c>
      <c r="H494">
        <v>595</v>
      </c>
      <c r="I494" s="4"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14"/>
        <v>40336.208333333336</v>
      </c>
      <c r="O494" s="9">
        <f t="shared" si="15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v>723.77777777777806</v>
      </c>
      <c r="G495" t="s">
        <v>20</v>
      </c>
      <c r="H495">
        <v>64</v>
      </c>
      <c r="I495" s="4"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14"/>
        <v>43645.208333333328</v>
      </c>
      <c r="O495" s="9">
        <f t="shared" si="15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v>547.36</v>
      </c>
      <c r="G496" t="s">
        <v>20</v>
      </c>
      <c r="H496">
        <v>268</v>
      </c>
      <c r="I496" s="4"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14"/>
        <v>40990.208333333336</v>
      </c>
      <c r="O496" s="9">
        <f t="shared" si="15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v>414.49999999999994</v>
      </c>
      <c r="G497" t="s">
        <v>20</v>
      </c>
      <c r="H497">
        <v>195</v>
      </c>
      <c r="I497" s="4"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14"/>
        <v>41800.208333333336</v>
      </c>
      <c r="O497" s="9">
        <f t="shared" si="15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v>0.90696409140369993</v>
      </c>
      <c r="G498" t="s">
        <v>14</v>
      </c>
      <c r="H498">
        <v>54</v>
      </c>
      <c r="I498" s="4"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14"/>
        <v>42876.208333333328</v>
      </c>
      <c r="O498" s="9">
        <f t="shared" si="15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v>34.173469387755098</v>
      </c>
      <c r="G499" t="s">
        <v>14</v>
      </c>
      <c r="H499">
        <v>120</v>
      </c>
      <c r="I499" s="4"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14"/>
        <v>42724.25</v>
      </c>
      <c r="O499" s="9">
        <f t="shared" si="15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v>23.948810754912099</v>
      </c>
      <c r="G500" t="s">
        <v>14</v>
      </c>
      <c r="H500">
        <v>579</v>
      </c>
      <c r="I500" s="4"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14"/>
        <v>42005.25</v>
      </c>
      <c r="O500" s="9">
        <f t="shared" si="15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v>48.072649572649603</v>
      </c>
      <c r="G501" t="s">
        <v>14</v>
      </c>
      <c r="H501">
        <v>2072</v>
      </c>
      <c r="I501" s="4"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14"/>
        <v>42444.208333333328</v>
      </c>
      <c r="O501" s="9">
        <f t="shared" si="15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14"/>
        <v>41395.208333333336</v>
      </c>
      <c r="O502" s="9">
        <f t="shared" si="15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v>70.1451822916667</v>
      </c>
      <c r="G503" t="s">
        <v>14</v>
      </c>
      <c r="H503">
        <v>1796</v>
      </c>
      <c r="I503" s="4"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14"/>
        <v>41345.208333333336</v>
      </c>
      <c r="O503" s="9">
        <f t="shared" si="15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v>529.92307692307702</v>
      </c>
      <c r="G504" t="s">
        <v>20</v>
      </c>
      <c r="H504">
        <v>186</v>
      </c>
      <c r="I504" s="4"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14"/>
        <v>41117.208333333336</v>
      </c>
      <c r="O504" s="9">
        <f t="shared" si="15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v>180.32549019607799</v>
      </c>
      <c r="G505" t="s">
        <v>20</v>
      </c>
      <c r="H505">
        <v>460</v>
      </c>
      <c r="I505" s="4"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14"/>
        <v>42186.208333333328</v>
      </c>
      <c r="O505" s="9">
        <f t="shared" si="15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v>92.320000000000007</v>
      </c>
      <c r="G506" t="s">
        <v>14</v>
      </c>
      <c r="H506">
        <v>62</v>
      </c>
      <c r="I506" s="4"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14"/>
        <v>42142.208333333328</v>
      </c>
      <c r="O506" s="9">
        <f t="shared" si="15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v>13.9010011123471</v>
      </c>
      <c r="G507" t="s">
        <v>14</v>
      </c>
      <c r="H507">
        <v>347</v>
      </c>
      <c r="I507" s="4"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14"/>
        <v>41341.25</v>
      </c>
      <c r="O507" s="9">
        <f t="shared" si="15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v>927.07777777777801</v>
      </c>
      <c r="G508" t="s">
        <v>20</v>
      </c>
      <c r="H508">
        <v>2528</v>
      </c>
      <c r="I508" s="4"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14"/>
        <v>43062.25</v>
      </c>
      <c r="O508" s="9">
        <f t="shared" si="15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v>39.857142857142904</v>
      </c>
      <c r="G509" t="s">
        <v>14</v>
      </c>
      <c r="H509">
        <v>19</v>
      </c>
      <c r="I509" s="4"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14"/>
        <v>41373.208333333336</v>
      </c>
      <c r="O509" s="9">
        <f t="shared" si="15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v>112.229299363057</v>
      </c>
      <c r="G510" t="s">
        <v>20</v>
      </c>
      <c r="H510">
        <v>3657</v>
      </c>
      <c r="I510" s="4"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14"/>
        <v>43310.208333333328</v>
      </c>
      <c r="O510" s="9">
        <f t="shared" si="15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v>70.925816023738903</v>
      </c>
      <c r="G511" t="s">
        <v>14</v>
      </c>
      <c r="H511">
        <v>1258</v>
      </c>
      <c r="I511" s="4"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14"/>
        <v>41034.208333333336</v>
      </c>
      <c r="O511" s="9">
        <f t="shared" si="15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v>119.089743589744</v>
      </c>
      <c r="G512" t="s">
        <v>20</v>
      </c>
      <c r="H512">
        <v>131</v>
      </c>
      <c r="I512" s="4"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14"/>
        <v>43251.208333333328</v>
      </c>
      <c r="O512" s="9">
        <f t="shared" si="15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v>24.017591339648199</v>
      </c>
      <c r="G513" t="s">
        <v>14</v>
      </c>
      <c r="H513">
        <v>362</v>
      </c>
      <c r="I513" s="4"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14"/>
        <v>43671.208333333328</v>
      </c>
      <c r="O513" s="9">
        <f t="shared" si="15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v>139.318681318681</v>
      </c>
      <c r="G514" t="s">
        <v>20</v>
      </c>
      <c r="H514">
        <v>239</v>
      </c>
      <c r="I514" s="4"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14"/>
        <v>41825.208333333336</v>
      </c>
      <c r="O514" s="9">
        <f t="shared" si="15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v>39.277108433734895</v>
      </c>
      <c r="G515" t="s">
        <v>74</v>
      </c>
      <c r="H515">
        <v>35</v>
      </c>
      <c r="I515" s="4"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16">(((L515/60)/60)/24)+DATE(1970,1,1)</f>
        <v>40430.208333333336</v>
      </c>
      <c r="O515" s="9">
        <f t="shared" ref="O515:O578" si="17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v>22.4390771449171</v>
      </c>
      <c r="G516" t="s">
        <v>74</v>
      </c>
      <c r="H516">
        <v>528</v>
      </c>
      <c r="I516" s="4"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16"/>
        <v>41614.25</v>
      </c>
      <c r="O516" s="9">
        <f t="shared" si="17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v>55.779069767441904</v>
      </c>
      <c r="G517" t="s">
        <v>14</v>
      </c>
      <c r="H517">
        <v>133</v>
      </c>
      <c r="I517" s="4"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16"/>
        <v>40900.25</v>
      </c>
      <c r="O517" s="9">
        <f t="shared" si="17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v>42.523125996810201</v>
      </c>
      <c r="G518" t="s">
        <v>14</v>
      </c>
      <c r="H518">
        <v>846</v>
      </c>
      <c r="I518" s="4"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16"/>
        <v>40396.208333333336</v>
      </c>
      <c r="O518" s="9">
        <f t="shared" si="17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v>112.00000000000001</v>
      </c>
      <c r="G519" t="s">
        <v>20</v>
      </c>
      <c r="H519">
        <v>78</v>
      </c>
      <c r="I519" s="4"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16"/>
        <v>42860.208333333328</v>
      </c>
      <c r="O519" s="9">
        <f t="shared" si="17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v>7.068181818181821</v>
      </c>
      <c r="G520" t="s">
        <v>14</v>
      </c>
      <c r="H520">
        <v>10</v>
      </c>
      <c r="I520" s="4"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16"/>
        <v>43154.25</v>
      </c>
      <c r="O520" s="9">
        <f t="shared" si="17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v>101.745638716939</v>
      </c>
      <c r="G521" t="s">
        <v>20</v>
      </c>
      <c r="H521">
        <v>1773</v>
      </c>
      <c r="I521" s="4"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16"/>
        <v>42012.25</v>
      </c>
      <c r="O521" s="9">
        <f t="shared" si="17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v>425.75</v>
      </c>
      <c r="G522" t="s">
        <v>20</v>
      </c>
      <c r="H522">
        <v>32</v>
      </c>
      <c r="I522" s="4"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16"/>
        <v>43574.208333333328</v>
      </c>
      <c r="O522" s="9">
        <f t="shared" si="17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v>145.539473684211</v>
      </c>
      <c r="G523" t="s">
        <v>20</v>
      </c>
      <c r="H523">
        <v>369</v>
      </c>
      <c r="I523" s="4"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16"/>
        <v>42605.208333333328</v>
      </c>
      <c r="O523" s="9">
        <f t="shared" si="17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v>32.453465346534699</v>
      </c>
      <c r="G524" t="s">
        <v>14</v>
      </c>
      <c r="H524">
        <v>191</v>
      </c>
      <c r="I524" s="4"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16"/>
        <v>41093.208333333336</v>
      </c>
      <c r="O524" s="9">
        <f t="shared" si="17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v>700.33333333333303</v>
      </c>
      <c r="G525" t="s">
        <v>20</v>
      </c>
      <c r="H525">
        <v>89</v>
      </c>
      <c r="I525" s="4"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16"/>
        <v>40241.25</v>
      </c>
      <c r="O525" s="9">
        <f t="shared" si="17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v>83.90486039296789</v>
      </c>
      <c r="G526" t="s">
        <v>14</v>
      </c>
      <c r="H526">
        <v>1979</v>
      </c>
      <c r="I526" s="4"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16"/>
        <v>40294.208333333336</v>
      </c>
      <c r="O526" s="9">
        <f t="shared" si="17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v>84.190476190476204</v>
      </c>
      <c r="G527" t="s">
        <v>14</v>
      </c>
      <c r="H527">
        <v>63</v>
      </c>
      <c r="I527" s="4"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16"/>
        <v>40505.25</v>
      </c>
      <c r="O527" s="9">
        <f t="shared" si="17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v>155.95180722891598</v>
      </c>
      <c r="G528" t="s">
        <v>20</v>
      </c>
      <c r="H528">
        <v>147</v>
      </c>
      <c r="I528" s="4"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16"/>
        <v>42364.25</v>
      </c>
      <c r="O528" s="9">
        <f t="shared" si="17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v>99.619450317124702</v>
      </c>
      <c r="G529" t="s">
        <v>14</v>
      </c>
      <c r="H529">
        <v>6080</v>
      </c>
      <c r="I529" s="4"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16"/>
        <v>42405.25</v>
      </c>
      <c r="O529" s="9">
        <f t="shared" si="17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v>80.300000000000011</v>
      </c>
      <c r="G530" t="s">
        <v>14</v>
      </c>
      <c r="H530">
        <v>80</v>
      </c>
      <c r="I530" s="4"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16"/>
        <v>41601.25</v>
      </c>
      <c r="O530" s="9">
        <f t="shared" si="17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v>11.2549019607843</v>
      </c>
      <c r="G531" t="s">
        <v>14</v>
      </c>
      <c r="H531">
        <v>9</v>
      </c>
      <c r="I531" s="4"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16"/>
        <v>41769.208333333336</v>
      </c>
      <c r="O531" s="9">
        <f t="shared" si="17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v>91.740952380952407</v>
      </c>
      <c r="G532" t="s">
        <v>14</v>
      </c>
      <c r="H532">
        <v>1784</v>
      </c>
      <c r="I532" s="4"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16"/>
        <v>40421.208333333336</v>
      </c>
      <c r="O532" s="9">
        <f t="shared" si="17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v>95.521156936261391</v>
      </c>
      <c r="G533" t="s">
        <v>47</v>
      </c>
      <c r="H533">
        <v>3640</v>
      </c>
      <c r="I533" s="4"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16"/>
        <v>41589.25</v>
      </c>
      <c r="O533" s="9">
        <f t="shared" si="17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v>502.87499999999994</v>
      </c>
      <c r="G534" t="s">
        <v>20</v>
      </c>
      <c r="H534">
        <v>126</v>
      </c>
      <c r="I534" s="4"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16"/>
        <v>43125.25</v>
      </c>
      <c r="O534" s="9">
        <f t="shared" si="17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v>159.24394463667798</v>
      </c>
      <c r="G535" t="s">
        <v>20</v>
      </c>
      <c r="H535">
        <v>2218</v>
      </c>
      <c r="I535" s="4"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16"/>
        <v>41479.208333333336</v>
      </c>
      <c r="O535" s="9">
        <f t="shared" si="17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v>15.0224466891134</v>
      </c>
      <c r="G536" t="s">
        <v>14</v>
      </c>
      <c r="H536">
        <v>243</v>
      </c>
      <c r="I536" s="4"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16"/>
        <v>43329.208333333328</v>
      </c>
      <c r="O536" s="9">
        <f t="shared" si="17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v>482.03846153846206</v>
      </c>
      <c r="G537" t="s">
        <v>20</v>
      </c>
      <c r="H537">
        <v>202</v>
      </c>
      <c r="I537" s="4"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16"/>
        <v>43259.208333333328</v>
      </c>
      <c r="O537" s="9">
        <f t="shared" si="17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v>149.96938775510199</v>
      </c>
      <c r="G538" t="s">
        <v>20</v>
      </c>
      <c r="H538">
        <v>140</v>
      </c>
      <c r="I538" s="4"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16"/>
        <v>40414.208333333336</v>
      </c>
      <c r="O538" s="9">
        <f t="shared" si="17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v>117.221563981043</v>
      </c>
      <c r="G539" t="s">
        <v>20</v>
      </c>
      <c r="H539">
        <v>1052</v>
      </c>
      <c r="I539" s="4"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16"/>
        <v>43342.208333333328</v>
      </c>
      <c r="O539" s="9">
        <f t="shared" si="17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v>37.695968274950395</v>
      </c>
      <c r="G540" t="s">
        <v>14</v>
      </c>
      <c r="H540">
        <v>1296</v>
      </c>
      <c r="I540" s="4"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16"/>
        <v>41539.208333333336</v>
      </c>
      <c r="O540" s="9">
        <f t="shared" si="17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v>72.653061224489804</v>
      </c>
      <c r="G541" t="s">
        <v>14</v>
      </c>
      <c r="H541">
        <v>77</v>
      </c>
      <c r="I541" s="4"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16"/>
        <v>43647.208333333328</v>
      </c>
      <c r="O541" s="9">
        <f t="shared" si="17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v>265.98113207547203</v>
      </c>
      <c r="G542" t="s">
        <v>20</v>
      </c>
      <c r="H542">
        <v>247</v>
      </c>
      <c r="I542" s="4"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16"/>
        <v>43225.208333333328</v>
      </c>
      <c r="O542" s="9">
        <f t="shared" si="17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v>24.2056179775281</v>
      </c>
      <c r="G543" t="s">
        <v>14</v>
      </c>
      <c r="H543">
        <v>395</v>
      </c>
      <c r="I543" s="4"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16"/>
        <v>42165.208333333328</v>
      </c>
      <c r="O543" s="9">
        <f t="shared" si="17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v>2.5064935064935101</v>
      </c>
      <c r="G544" t="s">
        <v>14</v>
      </c>
      <c r="H544">
        <v>49</v>
      </c>
      <c r="I544" s="4"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16"/>
        <v>42391.25</v>
      </c>
      <c r="O544" s="9">
        <f t="shared" si="17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v>16.329799764428703</v>
      </c>
      <c r="G545" t="s">
        <v>14</v>
      </c>
      <c r="H545">
        <v>180</v>
      </c>
      <c r="I545" s="4"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16"/>
        <v>41528.208333333336</v>
      </c>
      <c r="O545" s="9">
        <f t="shared" si="17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v>276.5</v>
      </c>
      <c r="G546" t="s">
        <v>20</v>
      </c>
      <c r="H546">
        <v>84</v>
      </c>
      <c r="I546" s="4"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16"/>
        <v>42377.25</v>
      </c>
      <c r="O546" s="9">
        <f t="shared" si="17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v>88.803571428571402</v>
      </c>
      <c r="G547" t="s">
        <v>14</v>
      </c>
      <c r="H547">
        <v>2690</v>
      </c>
      <c r="I547" s="4"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16"/>
        <v>43824.25</v>
      </c>
      <c r="O547" s="9">
        <f t="shared" si="17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v>163.57142857142898</v>
      </c>
      <c r="G548" t="s">
        <v>20</v>
      </c>
      <c r="H548">
        <v>88</v>
      </c>
      <c r="I548" s="4"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16"/>
        <v>43360.208333333328</v>
      </c>
      <c r="O548" s="9">
        <f t="shared" si="17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v>969</v>
      </c>
      <c r="G549" t="s">
        <v>20</v>
      </c>
      <c r="H549">
        <v>156</v>
      </c>
      <c r="I549" s="4"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16"/>
        <v>42029.25</v>
      </c>
      <c r="O549" s="9">
        <f t="shared" si="17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v>270.91376701966698</v>
      </c>
      <c r="G550" t="s">
        <v>20</v>
      </c>
      <c r="H550">
        <v>2985</v>
      </c>
      <c r="I550" s="4"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16"/>
        <v>42461.208333333328</v>
      </c>
      <c r="O550" s="9">
        <f t="shared" si="17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v>284.21355932203397</v>
      </c>
      <c r="G551" t="s">
        <v>20</v>
      </c>
      <c r="H551">
        <v>762</v>
      </c>
      <c r="I551" s="4"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16"/>
        <v>41422.208333333336</v>
      </c>
      <c r="O551" s="9">
        <f t="shared" si="17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v>4</v>
      </c>
      <c r="G552" t="s">
        <v>74</v>
      </c>
      <c r="H552">
        <v>1</v>
      </c>
      <c r="I552" s="4"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16"/>
        <v>40968.25</v>
      </c>
      <c r="O552" s="9">
        <f t="shared" si="17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v>58.6329816768462</v>
      </c>
      <c r="G553" t="s">
        <v>14</v>
      </c>
      <c r="H553">
        <v>2779</v>
      </c>
      <c r="I553" s="4"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16"/>
        <v>41993.25</v>
      </c>
      <c r="O553" s="9">
        <f t="shared" si="17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v>98.511111111111106</v>
      </c>
      <c r="G554" t="s">
        <v>14</v>
      </c>
      <c r="H554">
        <v>92</v>
      </c>
      <c r="I554" s="4"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16"/>
        <v>42700.25</v>
      </c>
      <c r="O554" s="9">
        <f t="shared" si="17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v>43.975381008206298</v>
      </c>
      <c r="G555" t="s">
        <v>14</v>
      </c>
      <c r="H555">
        <v>1028</v>
      </c>
      <c r="I555" s="4"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16"/>
        <v>40545.25</v>
      </c>
      <c r="O555" s="9">
        <f t="shared" si="17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v>151.663157894737</v>
      </c>
      <c r="G556" t="s">
        <v>20</v>
      </c>
      <c r="H556">
        <v>554</v>
      </c>
      <c r="I556" s="4"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16"/>
        <v>42723.25</v>
      </c>
      <c r="O556" s="9">
        <f t="shared" si="17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v>223.63492063492097</v>
      </c>
      <c r="G557" t="s">
        <v>20</v>
      </c>
      <c r="H557">
        <v>135</v>
      </c>
      <c r="I557" s="4"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16"/>
        <v>41731.208333333336</v>
      </c>
      <c r="O557" s="9">
        <f t="shared" si="17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v>239.75</v>
      </c>
      <c r="G558" t="s">
        <v>20</v>
      </c>
      <c r="H558">
        <v>122</v>
      </c>
      <c r="I558" s="4"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16"/>
        <v>40792.208333333336</v>
      </c>
      <c r="O558" s="9">
        <f t="shared" si="17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v>199.333333333333</v>
      </c>
      <c r="G559" t="s">
        <v>20</v>
      </c>
      <c r="H559">
        <v>221</v>
      </c>
      <c r="I559" s="4"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16"/>
        <v>42279.208333333328</v>
      </c>
      <c r="O559" s="9">
        <f t="shared" si="17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v>137.344827586207</v>
      </c>
      <c r="G560" t="s">
        <v>20</v>
      </c>
      <c r="H560">
        <v>126</v>
      </c>
      <c r="I560" s="4"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16"/>
        <v>42424.25</v>
      </c>
      <c r="O560" s="9">
        <f t="shared" si="17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v>100.96961063627701</v>
      </c>
      <c r="G561" t="s">
        <v>20</v>
      </c>
      <c r="H561">
        <v>1022</v>
      </c>
      <c r="I561" s="4"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16"/>
        <v>42584.208333333328</v>
      </c>
      <c r="O561" s="9">
        <f t="shared" si="17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v>794.16</v>
      </c>
      <c r="G562" t="s">
        <v>20</v>
      </c>
      <c r="H562">
        <v>3177</v>
      </c>
      <c r="I562" s="4"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16"/>
        <v>40865.25</v>
      </c>
      <c r="O562" s="9">
        <f t="shared" si="17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v>369.7</v>
      </c>
      <c r="G563" t="s">
        <v>20</v>
      </c>
      <c r="H563">
        <v>198</v>
      </c>
      <c r="I563" s="4"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16"/>
        <v>40833.208333333336</v>
      </c>
      <c r="O563" s="9">
        <f t="shared" si="17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v>12.818181818181801</v>
      </c>
      <c r="G564" t="s">
        <v>14</v>
      </c>
      <c r="H564">
        <v>26</v>
      </c>
      <c r="I564" s="4"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16"/>
        <v>43536.208333333328</v>
      </c>
      <c r="O564" s="9">
        <f t="shared" si="17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v>138.027027027027</v>
      </c>
      <c r="G565" t="s">
        <v>20</v>
      </c>
      <c r="H565">
        <v>85</v>
      </c>
      <c r="I565" s="4"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16"/>
        <v>43417.25</v>
      </c>
      <c r="O565" s="9">
        <f t="shared" si="17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v>83.813278008298795</v>
      </c>
      <c r="G566" t="s">
        <v>14</v>
      </c>
      <c r="H566">
        <v>1790</v>
      </c>
      <c r="I566" s="4"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16"/>
        <v>42078.208333333328</v>
      </c>
      <c r="O566" s="9">
        <f t="shared" si="17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v>204.60063224446802</v>
      </c>
      <c r="G567" t="s">
        <v>20</v>
      </c>
      <c r="H567">
        <v>3596</v>
      </c>
      <c r="I567" s="4"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16"/>
        <v>40862.25</v>
      </c>
      <c r="O567" s="9">
        <f t="shared" si="17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v>44.344086021505404</v>
      </c>
      <c r="G568" t="s">
        <v>14</v>
      </c>
      <c r="H568">
        <v>37</v>
      </c>
      <c r="I568" s="4"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16"/>
        <v>42424.25</v>
      </c>
      <c r="O568" s="9">
        <f t="shared" si="17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v>218.60294117647098</v>
      </c>
      <c r="G569" t="s">
        <v>20</v>
      </c>
      <c r="H569">
        <v>244</v>
      </c>
      <c r="I569" s="4"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16"/>
        <v>41830.208333333336</v>
      </c>
      <c r="O569" s="9">
        <f t="shared" si="17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v>186.03314917127102</v>
      </c>
      <c r="G570" t="s">
        <v>20</v>
      </c>
      <c r="H570">
        <v>5180</v>
      </c>
      <c r="I570" s="4"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16"/>
        <v>40374.208333333336</v>
      </c>
      <c r="O570" s="9">
        <f t="shared" si="17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v>237.33830845771098</v>
      </c>
      <c r="G571" t="s">
        <v>20</v>
      </c>
      <c r="H571">
        <v>589</v>
      </c>
      <c r="I571" s="4"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16"/>
        <v>40554.25</v>
      </c>
      <c r="O571" s="9">
        <f t="shared" si="17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v>305.65384615384602</v>
      </c>
      <c r="G572" t="s">
        <v>20</v>
      </c>
      <c r="H572">
        <v>2725</v>
      </c>
      <c r="I572" s="4"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16"/>
        <v>41993.25</v>
      </c>
      <c r="O572" s="9">
        <f t="shared" si="17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v>94.142857142857096</v>
      </c>
      <c r="G573" t="s">
        <v>14</v>
      </c>
      <c r="H573">
        <v>35</v>
      </c>
      <c r="I573" s="4"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16"/>
        <v>42174.208333333328</v>
      </c>
      <c r="O573" s="9">
        <f t="shared" si="17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v>54.400000000000006</v>
      </c>
      <c r="G574" t="s">
        <v>74</v>
      </c>
      <c r="H574">
        <v>94</v>
      </c>
      <c r="I574" s="4"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16"/>
        <v>42275.208333333328</v>
      </c>
      <c r="O574" s="9">
        <f t="shared" si="17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v>111.88059701492502</v>
      </c>
      <c r="G575" t="s">
        <v>20</v>
      </c>
      <c r="H575">
        <v>300</v>
      </c>
      <c r="I575" s="4"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16"/>
        <v>41761.208333333336</v>
      </c>
      <c r="O575" s="9">
        <f t="shared" si="17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v>369.14814814814798</v>
      </c>
      <c r="G576" t="s">
        <v>20</v>
      </c>
      <c r="H576">
        <v>144</v>
      </c>
      <c r="I576" s="4"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16"/>
        <v>43806.25</v>
      </c>
      <c r="O576" s="9">
        <f t="shared" si="17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v>62.930372148859504</v>
      </c>
      <c r="G577" t="s">
        <v>14</v>
      </c>
      <c r="H577">
        <v>558</v>
      </c>
      <c r="I577" s="4"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16"/>
        <v>41779.208333333336</v>
      </c>
      <c r="O577" s="9">
        <f t="shared" si="17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v>64.927835051546396</v>
      </c>
      <c r="G578" t="s">
        <v>14</v>
      </c>
      <c r="H578">
        <v>64</v>
      </c>
      <c r="I578" s="4"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16"/>
        <v>43040.208333333328</v>
      </c>
      <c r="O578" s="9">
        <f t="shared" si="17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v>18.853658536585399</v>
      </c>
      <c r="G579" t="s">
        <v>74</v>
      </c>
      <c r="H579">
        <v>37</v>
      </c>
      <c r="I579" s="4"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18">(((L579/60)/60)/24)+DATE(1970,1,1)</f>
        <v>40613.25</v>
      </c>
      <c r="O579" s="9">
        <f t="shared" ref="O579:O642" si="1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v>16.7544041450777</v>
      </c>
      <c r="G580" t="s">
        <v>14</v>
      </c>
      <c r="H580">
        <v>245</v>
      </c>
      <c r="I580" s="4"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18"/>
        <v>40878.25</v>
      </c>
      <c r="O580" s="9">
        <f t="shared" si="1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v>101.11290322580599</v>
      </c>
      <c r="G581" t="s">
        <v>20</v>
      </c>
      <c r="H581">
        <v>87</v>
      </c>
      <c r="I581" s="4"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18"/>
        <v>40762.208333333336</v>
      </c>
      <c r="O581" s="9">
        <f t="shared" si="1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v>341.50228310502303</v>
      </c>
      <c r="G582" t="s">
        <v>20</v>
      </c>
      <c r="H582">
        <v>3116</v>
      </c>
      <c r="I582" s="4"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18"/>
        <v>41696.25</v>
      </c>
      <c r="O582" s="9">
        <f t="shared" si="1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v>64.016666666666694</v>
      </c>
      <c r="G583" t="s">
        <v>14</v>
      </c>
      <c r="H583">
        <v>71</v>
      </c>
      <c r="I583" s="4"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18"/>
        <v>40662.208333333336</v>
      </c>
      <c r="O583" s="9">
        <f t="shared" si="1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v>52.080459770114892</v>
      </c>
      <c r="G584" t="s">
        <v>14</v>
      </c>
      <c r="H584">
        <v>42</v>
      </c>
      <c r="I584" s="4"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18"/>
        <v>42165.208333333328</v>
      </c>
      <c r="O584" s="9">
        <f t="shared" si="1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v>322.40211640211601</v>
      </c>
      <c r="G585" t="s">
        <v>20</v>
      </c>
      <c r="H585">
        <v>909</v>
      </c>
      <c r="I585" s="4"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18"/>
        <v>40959.25</v>
      </c>
      <c r="O585" s="9">
        <f t="shared" si="1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v>119.50810185185202</v>
      </c>
      <c r="G586" t="s">
        <v>20</v>
      </c>
      <c r="H586">
        <v>1613</v>
      </c>
      <c r="I586" s="4"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18"/>
        <v>41024.208333333336</v>
      </c>
      <c r="O586" s="9">
        <f t="shared" si="1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v>146.797752808989</v>
      </c>
      <c r="G587" t="s">
        <v>20</v>
      </c>
      <c r="H587">
        <v>136</v>
      </c>
      <c r="I587" s="4"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18"/>
        <v>40255.208333333336</v>
      </c>
      <c r="O587" s="9">
        <f t="shared" si="1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v>950.57142857142912</v>
      </c>
      <c r="G588" t="s">
        <v>20</v>
      </c>
      <c r="H588">
        <v>130</v>
      </c>
      <c r="I588" s="4"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18"/>
        <v>40499.25</v>
      </c>
      <c r="O588" s="9">
        <f t="shared" si="1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v>72.893617021276597</v>
      </c>
      <c r="G589" t="s">
        <v>14</v>
      </c>
      <c r="H589">
        <v>156</v>
      </c>
      <c r="I589" s="4"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18"/>
        <v>43484.25</v>
      </c>
      <c r="O589" s="9">
        <f t="shared" si="1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v>79.00824873096451</v>
      </c>
      <c r="G590" t="s">
        <v>14</v>
      </c>
      <c r="H590">
        <v>1368</v>
      </c>
      <c r="I590" s="4"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18"/>
        <v>40262.208333333336</v>
      </c>
      <c r="O590" s="9">
        <f t="shared" si="1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v>64.721518987341796</v>
      </c>
      <c r="G591" t="s">
        <v>14</v>
      </c>
      <c r="H591">
        <v>102</v>
      </c>
      <c r="I591" s="4"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18"/>
        <v>42190.208333333328</v>
      </c>
      <c r="O591" s="9">
        <f t="shared" si="1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v>82.028169014084497</v>
      </c>
      <c r="G592" t="s">
        <v>14</v>
      </c>
      <c r="H592">
        <v>86</v>
      </c>
      <c r="I592" s="4"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18"/>
        <v>41994.25</v>
      </c>
      <c r="O592" s="9">
        <f t="shared" si="1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v>1037.6666666666702</v>
      </c>
      <c r="G593" t="s">
        <v>20</v>
      </c>
      <c r="H593">
        <v>102</v>
      </c>
      <c r="I593" s="4"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18"/>
        <v>40373.208333333336</v>
      </c>
      <c r="O593" s="9">
        <f t="shared" si="1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v>12.9100765306122</v>
      </c>
      <c r="G594" t="s">
        <v>14</v>
      </c>
      <c r="H594">
        <v>253</v>
      </c>
      <c r="I594" s="4"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18"/>
        <v>41789.208333333336</v>
      </c>
      <c r="O594" s="9">
        <f t="shared" si="1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v>154.842105263158</v>
      </c>
      <c r="G595" t="s">
        <v>20</v>
      </c>
      <c r="H595">
        <v>4006</v>
      </c>
      <c r="I595" s="4"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18"/>
        <v>41724.208333333336</v>
      </c>
      <c r="O595" s="9">
        <f t="shared" si="1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v>7.0991735537190097</v>
      </c>
      <c r="G596" t="s">
        <v>14</v>
      </c>
      <c r="H596">
        <v>157</v>
      </c>
      <c r="I596" s="4"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18"/>
        <v>42548.208333333328</v>
      </c>
      <c r="O596" s="9">
        <f t="shared" si="1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v>208.52773826457999</v>
      </c>
      <c r="G597" t="s">
        <v>20</v>
      </c>
      <c r="H597">
        <v>1629</v>
      </c>
      <c r="I597" s="4"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18"/>
        <v>40253.208333333336</v>
      </c>
      <c r="O597" s="9">
        <f t="shared" si="1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v>99.683544303797504</v>
      </c>
      <c r="G598" t="s">
        <v>14</v>
      </c>
      <c r="H598">
        <v>183</v>
      </c>
      <c r="I598" s="4"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18"/>
        <v>42434.25</v>
      </c>
      <c r="O598" s="9">
        <f t="shared" si="1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v>201.59756097560998</v>
      </c>
      <c r="G599" t="s">
        <v>20</v>
      </c>
      <c r="H599">
        <v>2188</v>
      </c>
      <c r="I599" s="4"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18"/>
        <v>43786.25</v>
      </c>
      <c r="O599" s="9">
        <f t="shared" si="1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v>162.09032258064499</v>
      </c>
      <c r="G600" t="s">
        <v>20</v>
      </c>
      <c r="H600">
        <v>2409</v>
      </c>
      <c r="I600" s="4"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18"/>
        <v>40344.208333333336</v>
      </c>
      <c r="O600" s="9">
        <f t="shared" si="1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v>3.6436208125445497</v>
      </c>
      <c r="G601" t="s">
        <v>14</v>
      </c>
      <c r="H601">
        <v>82</v>
      </c>
      <c r="I601" s="4"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18"/>
        <v>42047.25</v>
      </c>
      <c r="O601" s="9">
        <f t="shared" si="1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v>5</v>
      </c>
      <c r="G602" t="s">
        <v>14</v>
      </c>
      <c r="H602">
        <v>1</v>
      </c>
      <c r="I602" s="4"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18"/>
        <v>41485.208333333336</v>
      </c>
      <c r="O602" s="9">
        <f t="shared" si="1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v>206.634920634921</v>
      </c>
      <c r="G603" t="s">
        <v>20</v>
      </c>
      <c r="H603">
        <v>194</v>
      </c>
      <c r="I603" s="4"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18"/>
        <v>41789.208333333336</v>
      </c>
      <c r="O603" s="9">
        <f t="shared" si="1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v>128.236286919831</v>
      </c>
      <c r="G604" t="s">
        <v>20</v>
      </c>
      <c r="H604">
        <v>1140</v>
      </c>
      <c r="I604" s="4"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18"/>
        <v>42160.208333333328</v>
      </c>
      <c r="O604" s="9">
        <f t="shared" si="1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v>119.660377358491</v>
      </c>
      <c r="G605" t="s">
        <v>20</v>
      </c>
      <c r="H605">
        <v>102</v>
      </c>
      <c r="I605" s="4"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18"/>
        <v>43573.208333333328</v>
      </c>
      <c r="O605" s="9">
        <f t="shared" si="1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v>170.730552423901</v>
      </c>
      <c r="G606" t="s">
        <v>20</v>
      </c>
      <c r="H606">
        <v>2857</v>
      </c>
      <c r="I606" s="4"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18"/>
        <v>40565.25</v>
      </c>
      <c r="O606" s="9">
        <f t="shared" si="1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v>187.21212121212102</v>
      </c>
      <c r="G607" t="s">
        <v>20</v>
      </c>
      <c r="H607">
        <v>107</v>
      </c>
      <c r="I607" s="4"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18"/>
        <v>42280.208333333328</v>
      </c>
      <c r="O607" s="9">
        <f t="shared" si="1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v>188.38235294117601</v>
      </c>
      <c r="G608" t="s">
        <v>20</v>
      </c>
      <c r="H608">
        <v>160</v>
      </c>
      <c r="I608" s="4"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18"/>
        <v>42436.25</v>
      </c>
      <c r="O608" s="9">
        <f t="shared" si="1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v>131.298691860465</v>
      </c>
      <c r="G609" t="s">
        <v>20</v>
      </c>
      <c r="H609">
        <v>2230</v>
      </c>
      <c r="I609" s="4"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18"/>
        <v>41721.208333333336</v>
      </c>
      <c r="O609" s="9">
        <f t="shared" si="1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v>283.97435897435901</v>
      </c>
      <c r="G610" t="s">
        <v>20</v>
      </c>
      <c r="H610">
        <v>316</v>
      </c>
      <c r="I610" s="4"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18"/>
        <v>43530.25</v>
      </c>
      <c r="O610" s="9">
        <f t="shared" si="1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v>120.41999999999999</v>
      </c>
      <c r="G611" t="s">
        <v>20</v>
      </c>
      <c r="H611">
        <v>117</v>
      </c>
      <c r="I611" s="4"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18"/>
        <v>43481.25</v>
      </c>
      <c r="O611" s="9">
        <f t="shared" si="1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v>419.05607476635504</v>
      </c>
      <c r="G612" t="s">
        <v>20</v>
      </c>
      <c r="H612">
        <v>6406</v>
      </c>
      <c r="I612" s="4"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18"/>
        <v>41259.25</v>
      </c>
      <c r="O612" s="9">
        <f t="shared" si="1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v>13.853658536585399</v>
      </c>
      <c r="G613" t="s">
        <v>74</v>
      </c>
      <c r="H613">
        <v>15</v>
      </c>
      <c r="I613" s="4"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18"/>
        <v>41480.208333333336</v>
      </c>
      <c r="O613" s="9">
        <f t="shared" si="1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v>139.435483870968</v>
      </c>
      <c r="G614" t="s">
        <v>20</v>
      </c>
      <c r="H614">
        <v>192</v>
      </c>
      <c r="I614" s="4"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18"/>
        <v>40474.208333333336</v>
      </c>
      <c r="O614" s="9">
        <f t="shared" si="1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v>174</v>
      </c>
      <c r="G615" t="s">
        <v>20</v>
      </c>
      <c r="H615">
        <v>26</v>
      </c>
      <c r="I615" s="4"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18"/>
        <v>42973.208333333328</v>
      </c>
      <c r="O615" s="9">
        <f t="shared" si="1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v>155.49056603773602</v>
      </c>
      <c r="G616" t="s">
        <v>20</v>
      </c>
      <c r="H616">
        <v>723</v>
      </c>
      <c r="I616" s="4"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18"/>
        <v>42746.25</v>
      </c>
      <c r="O616" s="9">
        <f t="shared" si="1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v>170.44705882352901</v>
      </c>
      <c r="G617" t="s">
        <v>20</v>
      </c>
      <c r="H617">
        <v>170</v>
      </c>
      <c r="I617" s="4"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18"/>
        <v>42489.208333333328</v>
      </c>
      <c r="O617" s="9">
        <f t="shared" si="1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v>189.515625</v>
      </c>
      <c r="G618" t="s">
        <v>20</v>
      </c>
      <c r="H618">
        <v>238</v>
      </c>
      <c r="I618" s="4"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18"/>
        <v>41537.208333333336</v>
      </c>
      <c r="O618" s="9">
        <f t="shared" si="1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v>249.71428571428601</v>
      </c>
      <c r="G619" t="s">
        <v>20</v>
      </c>
      <c r="H619">
        <v>55</v>
      </c>
      <c r="I619" s="4"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18"/>
        <v>41794.208333333336</v>
      </c>
      <c r="O619" s="9">
        <f t="shared" si="1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v>48.860523665659599</v>
      </c>
      <c r="G620" t="s">
        <v>14</v>
      </c>
      <c r="H620">
        <v>1198</v>
      </c>
      <c r="I620" s="4"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18"/>
        <v>41396.208333333336</v>
      </c>
      <c r="O620" s="9">
        <f t="shared" si="1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v>28.461970393057701</v>
      </c>
      <c r="G621" t="s">
        <v>14</v>
      </c>
      <c r="H621">
        <v>648</v>
      </c>
      <c r="I621" s="4"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18"/>
        <v>40669.208333333336</v>
      </c>
      <c r="O621" s="9">
        <f t="shared" si="1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v>268.02325581395297</v>
      </c>
      <c r="G622" t="s">
        <v>20</v>
      </c>
      <c r="H622">
        <v>128</v>
      </c>
      <c r="I622" s="4"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18"/>
        <v>42559.208333333328</v>
      </c>
      <c r="O622" s="9">
        <f t="shared" si="1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v>619.80078125</v>
      </c>
      <c r="G623" t="s">
        <v>20</v>
      </c>
      <c r="H623">
        <v>2144</v>
      </c>
      <c r="I623" s="4"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18"/>
        <v>42626.208333333328</v>
      </c>
      <c r="O623" s="9">
        <f t="shared" si="1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v>3.1301587301587301</v>
      </c>
      <c r="G624" t="s">
        <v>14</v>
      </c>
      <c r="H624">
        <v>64</v>
      </c>
      <c r="I624" s="4"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18"/>
        <v>43205.208333333328</v>
      </c>
      <c r="O624" s="9">
        <f t="shared" si="1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v>159.921527041357</v>
      </c>
      <c r="G625" t="s">
        <v>20</v>
      </c>
      <c r="H625">
        <v>2693</v>
      </c>
      <c r="I625" s="4"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18"/>
        <v>42201.208333333328</v>
      </c>
      <c r="O625" s="9">
        <f t="shared" si="1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v>279.39215686274503</v>
      </c>
      <c r="G626" t="s">
        <v>20</v>
      </c>
      <c r="H626">
        <v>432</v>
      </c>
      <c r="I626" s="4"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18"/>
        <v>42029.25</v>
      </c>
      <c r="O626" s="9">
        <f t="shared" si="1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v>77.373333333333306</v>
      </c>
      <c r="G627" t="s">
        <v>14</v>
      </c>
      <c r="H627">
        <v>62</v>
      </c>
      <c r="I627" s="4"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18"/>
        <v>43857.25</v>
      </c>
      <c r="O627" s="9">
        <f t="shared" si="1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v>206.32812500000003</v>
      </c>
      <c r="G628" t="s">
        <v>20</v>
      </c>
      <c r="H628">
        <v>189</v>
      </c>
      <c r="I628" s="4"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18"/>
        <v>40449.208333333336</v>
      </c>
      <c r="O628" s="9">
        <f t="shared" si="1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v>694.25</v>
      </c>
      <c r="G629" t="s">
        <v>20</v>
      </c>
      <c r="H629">
        <v>154</v>
      </c>
      <c r="I629" s="4"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18"/>
        <v>40345.208333333336</v>
      </c>
      <c r="O629" s="9">
        <f t="shared" si="1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v>151.789473684211</v>
      </c>
      <c r="G630" t="s">
        <v>20</v>
      </c>
      <c r="H630">
        <v>96</v>
      </c>
      <c r="I630" s="4"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18"/>
        <v>40455.208333333336</v>
      </c>
      <c r="O630" s="9">
        <f t="shared" si="1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v>64.582072176949907</v>
      </c>
      <c r="G631" t="s">
        <v>14</v>
      </c>
      <c r="H631">
        <v>750</v>
      </c>
      <c r="I631" s="4"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18"/>
        <v>42557.208333333328</v>
      </c>
      <c r="O631" s="9">
        <f t="shared" si="1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v>62.873684210526307</v>
      </c>
      <c r="G632" t="s">
        <v>74</v>
      </c>
      <c r="H632">
        <v>87</v>
      </c>
      <c r="I632" s="4"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18"/>
        <v>43586.208333333328</v>
      </c>
      <c r="O632" s="9">
        <f t="shared" si="1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v>310.39864864864899</v>
      </c>
      <c r="G633" t="s">
        <v>20</v>
      </c>
      <c r="H633">
        <v>3063</v>
      </c>
      <c r="I633" s="4"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18"/>
        <v>43550.208333333328</v>
      </c>
      <c r="O633" s="9">
        <f t="shared" si="1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v>42.859916782246898</v>
      </c>
      <c r="G634" t="s">
        <v>47</v>
      </c>
      <c r="H634">
        <v>278</v>
      </c>
      <c r="I634" s="4"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18"/>
        <v>41945.208333333336</v>
      </c>
      <c r="O634" s="9">
        <f t="shared" si="1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v>83.119402985074601</v>
      </c>
      <c r="G635" t="s">
        <v>14</v>
      </c>
      <c r="H635">
        <v>105</v>
      </c>
      <c r="I635" s="4"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18"/>
        <v>42315.25</v>
      </c>
      <c r="O635" s="9">
        <f t="shared" si="1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v>78.531302876480495</v>
      </c>
      <c r="G636" t="s">
        <v>74</v>
      </c>
      <c r="H636">
        <v>1658</v>
      </c>
      <c r="I636" s="4"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18"/>
        <v>42819.208333333328</v>
      </c>
      <c r="O636" s="9">
        <f t="shared" si="1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v>114.093525179856</v>
      </c>
      <c r="G637" t="s">
        <v>20</v>
      </c>
      <c r="H637">
        <v>2266</v>
      </c>
      <c r="I637" s="4"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18"/>
        <v>41314.25</v>
      </c>
      <c r="O637" s="9">
        <f t="shared" si="1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v>64.537683358624193</v>
      </c>
      <c r="G638" t="s">
        <v>14</v>
      </c>
      <c r="H638">
        <v>2604</v>
      </c>
      <c r="I638" s="4"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18"/>
        <v>40926.25</v>
      </c>
      <c r="O638" s="9">
        <f t="shared" si="1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v>79.411764705882305</v>
      </c>
      <c r="G639" t="s">
        <v>14</v>
      </c>
      <c r="H639">
        <v>65</v>
      </c>
      <c r="I639" s="4"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18"/>
        <v>42688.25</v>
      </c>
      <c r="O639" s="9">
        <f t="shared" si="1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v>11.419117647058801</v>
      </c>
      <c r="G640" t="s">
        <v>14</v>
      </c>
      <c r="H640">
        <v>94</v>
      </c>
      <c r="I640" s="4"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18"/>
        <v>40386.208333333336</v>
      </c>
      <c r="O640" s="9">
        <f t="shared" si="1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v>56.186046511627893</v>
      </c>
      <c r="G641" t="s">
        <v>47</v>
      </c>
      <c r="H641">
        <v>45</v>
      </c>
      <c r="I641" s="4"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18"/>
        <v>43309.208333333328</v>
      </c>
      <c r="O641" s="9">
        <f t="shared" si="1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v>16.501669449081799</v>
      </c>
      <c r="G642" t="s">
        <v>14</v>
      </c>
      <c r="H642">
        <v>257</v>
      </c>
      <c r="I642" s="4"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18"/>
        <v>42387.25</v>
      </c>
      <c r="O642" s="9">
        <f t="shared" si="1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v>119.968085106383</v>
      </c>
      <c r="G643" t="s">
        <v>20</v>
      </c>
      <c r="H643">
        <v>194</v>
      </c>
      <c r="I643" s="4"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20">(((L643/60)/60)/24)+DATE(1970,1,1)</f>
        <v>42786.25</v>
      </c>
      <c r="O643" s="9">
        <f t="shared" ref="O643:O706" si="2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v>145.45652173912998</v>
      </c>
      <c r="G644" t="s">
        <v>20</v>
      </c>
      <c r="H644">
        <v>129</v>
      </c>
      <c r="I644" s="4"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20"/>
        <v>43451.25</v>
      </c>
      <c r="O644" s="9">
        <f t="shared" si="2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v>221.38255033557002</v>
      </c>
      <c r="G645" t="s">
        <v>20</v>
      </c>
      <c r="H645">
        <v>375</v>
      </c>
      <c r="I645" s="4"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20"/>
        <v>42795.25</v>
      </c>
      <c r="O645" s="9">
        <f t="shared" si="2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v>48.396694214876</v>
      </c>
      <c r="G646" t="s">
        <v>14</v>
      </c>
      <c r="H646">
        <v>2928</v>
      </c>
      <c r="I646" s="4"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20"/>
        <v>43452.25</v>
      </c>
      <c r="O646" s="9">
        <f t="shared" si="2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v>92.911504424778798</v>
      </c>
      <c r="G647" t="s">
        <v>14</v>
      </c>
      <c r="H647">
        <v>4697</v>
      </c>
      <c r="I647" s="4"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20"/>
        <v>43369.208333333328</v>
      </c>
      <c r="O647" s="9">
        <f t="shared" si="2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v>88.599797365754796</v>
      </c>
      <c r="G648" t="s">
        <v>14</v>
      </c>
      <c r="H648">
        <v>2915</v>
      </c>
      <c r="I648" s="4"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20"/>
        <v>41346.208333333336</v>
      </c>
      <c r="O648" s="9">
        <f t="shared" si="2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v>41.4</v>
      </c>
      <c r="G649" t="s">
        <v>14</v>
      </c>
      <c r="H649">
        <v>18</v>
      </c>
      <c r="I649" s="4"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20"/>
        <v>43199.208333333328</v>
      </c>
      <c r="O649" s="9">
        <f t="shared" si="2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v>63.056795131845803</v>
      </c>
      <c r="G650" t="s">
        <v>74</v>
      </c>
      <c r="H650">
        <v>723</v>
      </c>
      <c r="I650" s="4"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20"/>
        <v>42922.208333333328</v>
      </c>
      <c r="O650" s="9">
        <f t="shared" si="2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v>48.482333607230899</v>
      </c>
      <c r="G651" t="s">
        <v>14</v>
      </c>
      <c r="H651">
        <v>602</v>
      </c>
      <c r="I651" s="4"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20"/>
        <v>40471.208333333336</v>
      </c>
      <c r="O651" s="9">
        <f t="shared" si="2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v>2</v>
      </c>
      <c r="G652" t="s">
        <v>14</v>
      </c>
      <c r="H652">
        <v>1</v>
      </c>
      <c r="I652" s="4"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20"/>
        <v>41828.208333333336</v>
      </c>
      <c r="O652" s="9">
        <f t="shared" si="2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v>88.479410269445907</v>
      </c>
      <c r="G653" t="s">
        <v>14</v>
      </c>
      <c r="H653">
        <v>3868</v>
      </c>
      <c r="I653" s="4"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20"/>
        <v>41692.25</v>
      </c>
      <c r="O653" s="9">
        <f t="shared" si="2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v>126.84</v>
      </c>
      <c r="G654" t="s">
        <v>20</v>
      </c>
      <c r="H654">
        <v>409</v>
      </c>
      <c r="I654" s="4"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20"/>
        <v>42587.208333333328</v>
      </c>
      <c r="O654" s="9">
        <f t="shared" si="2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v>2338.8333333333298</v>
      </c>
      <c r="G655" t="s">
        <v>20</v>
      </c>
      <c r="H655">
        <v>234</v>
      </c>
      <c r="I655" s="4"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20"/>
        <v>42468.208333333328</v>
      </c>
      <c r="O655" s="9">
        <f t="shared" si="2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v>508.38857142857103</v>
      </c>
      <c r="G656" t="s">
        <v>20</v>
      </c>
      <c r="H656">
        <v>3016</v>
      </c>
      <c r="I656" s="4"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20"/>
        <v>42240.208333333328</v>
      </c>
      <c r="O656" s="9">
        <f t="shared" si="2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v>191.47826086956502</v>
      </c>
      <c r="G657" t="s">
        <v>20</v>
      </c>
      <c r="H657">
        <v>264</v>
      </c>
      <c r="I657" s="4"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20"/>
        <v>42796.25</v>
      </c>
      <c r="O657" s="9">
        <f t="shared" si="2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v>42.127533783783797</v>
      </c>
      <c r="G658" t="s">
        <v>14</v>
      </c>
      <c r="H658">
        <v>504</v>
      </c>
      <c r="I658" s="4"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20"/>
        <v>43097.25</v>
      </c>
      <c r="O658" s="9">
        <f t="shared" si="2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v>8.24</v>
      </c>
      <c r="G659" t="s">
        <v>14</v>
      </c>
      <c r="H659">
        <v>14</v>
      </c>
      <c r="I659" s="4"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20"/>
        <v>43096.25</v>
      </c>
      <c r="O659" s="9">
        <f t="shared" si="2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v>60.064638783269999</v>
      </c>
      <c r="G660" t="s">
        <v>74</v>
      </c>
      <c r="H660">
        <v>390</v>
      </c>
      <c r="I660" s="4"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20"/>
        <v>42246.208333333328</v>
      </c>
      <c r="O660" s="9">
        <f t="shared" si="2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v>47.232808616404299</v>
      </c>
      <c r="G661" t="s">
        <v>14</v>
      </c>
      <c r="H661">
        <v>750</v>
      </c>
      <c r="I661" s="4"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20"/>
        <v>40570.25</v>
      </c>
      <c r="O661" s="9">
        <f t="shared" si="2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v>81.736263736263709</v>
      </c>
      <c r="G662" t="s">
        <v>14</v>
      </c>
      <c r="H662">
        <v>77</v>
      </c>
      <c r="I662" s="4"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20"/>
        <v>42237.208333333328</v>
      </c>
      <c r="O662" s="9">
        <f t="shared" si="2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v>54.187265917603</v>
      </c>
      <c r="G663" t="s">
        <v>14</v>
      </c>
      <c r="H663">
        <v>752</v>
      </c>
      <c r="I663" s="4"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20"/>
        <v>40996.208333333336</v>
      </c>
      <c r="O663" s="9">
        <f t="shared" si="2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v>97.868131868131897</v>
      </c>
      <c r="G664" t="s">
        <v>14</v>
      </c>
      <c r="H664">
        <v>131</v>
      </c>
      <c r="I664" s="4"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20"/>
        <v>43443.25</v>
      </c>
      <c r="O664" s="9">
        <f t="shared" si="2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v>77.239999999999995</v>
      </c>
      <c r="G665" t="s">
        <v>14</v>
      </c>
      <c r="H665">
        <v>87</v>
      </c>
      <c r="I665" s="4"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20"/>
        <v>40458.208333333336</v>
      </c>
      <c r="O665" s="9">
        <f t="shared" si="2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v>33.464735516372798</v>
      </c>
      <c r="G666" t="s">
        <v>14</v>
      </c>
      <c r="H666">
        <v>1063</v>
      </c>
      <c r="I666" s="4"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20"/>
        <v>40959.25</v>
      </c>
      <c r="O666" s="9">
        <f t="shared" si="2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v>239.58823529411802</v>
      </c>
      <c r="G667" t="s">
        <v>20</v>
      </c>
      <c r="H667">
        <v>272</v>
      </c>
      <c r="I667" s="4"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20"/>
        <v>40733.208333333336</v>
      </c>
      <c r="O667" s="9">
        <f t="shared" si="2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v>64.0322580645161</v>
      </c>
      <c r="G668" t="s">
        <v>74</v>
      </c>
      <c r="H668">
        <v>25</v>
      </c>
      <c r="I668" s="4"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20"/>
        <v>41516.208333333336</v>
      </c>
      <c r="O668" s="9">
        <f t="shared" si="2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v>176.15942028985501</v>
      </c>
      <c r="G669" t="s">
        <v>20</v>
      </c>
      <c r="H669">
        <v>419</v>
      </c>
      <c r="I669" s="4"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20"/>
        <v>41892.208333333336</v>
      </c>
      <c r="O669" s="9">
        <f t="shared" si="2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v>20.338181818181798</v>
      </c>
      <c r="G670" t="s">
        <v>14</v>
      </c>
      <c r="H670">
        <v>76</v>
      </c>
      <c r="I670" s="4"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20"/>
        <v>41122.208333333336</v>
      </c>
      <c r="O670" s="9">
        <f t="shared" si="2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v>358.64754098360703</v>
      </c>
      <c r="G671" t="s">
        <v>20</v>
      </c>
      <c r="H671">
        <v>1621</v>
      </c>
      <c r="I671" s="4"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20"/>
        <v>42912.208333333328</v>
      </c>
      <c r="O671" s="9">
        <f t="shared" si="2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v>468.85802469135803</v>
      </c>
      <c r="G672" t="s">
        <v>20</v>
      </c>
      <c r="H672">
        <v>1101</v>
      </c>
      <c r="I672" s="4"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20"/>
        <v>42425.25</v>
      </c>
      <c r="O672" s="9">
        <f t="shared" si="2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v>122.05635245901601</v>
      </c>
      <c r="G673" t="s">
        <v>20</v>
      </c>
      <c r="H673">
        <v>1073</v>
      </c>
      <c r="I673" s="4"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20"/>
        <v>40390.208333333336</v>
      </c>
      <c r="O673" s="9">
        <f t="shared" si="2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v>55.931783729156102</v>
      </c>
      <c r="G674" t="s">
        <v>14</v>
      </c>
      <c r="H674">
        <v>4428</v>
      </c>
      <c r="I674" s="4"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20"/>
        <v>43180.208333333328</v>
      </c>
      <c r="O674" s="9">
        <f t="shared" si="2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v>43.660714285714306</v>
      </c>
      <c r="G675" t="s">
        <v>14</v>
      </c>
      <c r="H675">
        <v>58</v>
      </c>
      <c r="I675" s="4"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20"/>
        <v>42475.208333333328</v>
      </c>
      <c r="O675" s="9">
        <f t="shared" si="2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v>33.538371411833602</v>
      </c>
      <c r="G676" t="s">
        <v>74</v>
      </c>
      <c r="H676">
        <v>1218</v>
      </c>
      <c r="I676" s="4"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20"/>
        <v>40774.208333333336</v>
      </c>
      <c r="O676" s="9">
        <f t="shared" si="2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v>122.979381443299</v>
      </c>
      <c r="G677" t="s">
        <v>20</v>
      </c>
      <c r="H677">
        <v>331</v>
      </c>
      <c r="I677" s="4"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20"/>
        <v>43719.208333333328</v>
      </c>
      <c r="O677" s="9">
        <f t="shared" si="2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v>189.74959871589101</v>
      </c>
      <c r="G678" t="s">
        <v>20</v>
      </c>
      <c r="H678">
        <v>1170</v>
      </c>
      <c r="I678" s="4"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20"/>
        <v>41178.208333333336</v>
      </c>
      <c r="O678" s="9">
        <f t="shared" si="2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v>83.622641509434004</v>
      </c>
      <c r="G679" t="s">
        <v>14</v>
      </c>
      <c r="H679">
        <v>111</v>
      </c>
      <c r="I679" s="4"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20"/>
        <v>42561.208333333328</v>
      </c>
      <c r="O679" s="9">
        <f t="shared" si="2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v>17.968844221105503</v>
      </c>
      <c r="G680" t="s">
        <v>74</v>
      </c>
      <c r="H680">
        <v>215</v>
      </c>
      <c r="I680" s="4"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20"/>
        <v>43484.25</v>
      </c>
      <c r="O680" s="9">
        <f t="shared" si="2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v>1036.5</v>
      </c>
      <c r="G681" t="s">
        <v>20</v>
      </c>
      <c r="H681">
        <v>363</v>
      </c>
      <c r="I681" s="4"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20"/>
        <v>43756.208333333328</v>
      </c>
      <c r="O681" s="9">
        <f t="shared" si="2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v>97.405219780219795</v>
      </c>
      <c r="G682" t="s">
        <v>14</v>
      </c>
      <c r="H682">
        <v>2955</v>
      </c>
      <c r="I682" s="4"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20"/>
        <v>43813.25</v>
      </c>
      <c r="O682" s="9">
        <f t="shared" si="2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v>86.386203150461711</v>
      </c>
      <c r="G683" t="s">
        <v>14</v>
      </c>
      <c r="H683">
        <v>1657</v>
      </c>
      <c r="I683" s="4"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20"/>
        <v>40898.25</v>
      </c>
      <c r="O683" s="9">
        <f t="shared" si="2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v>150.166666666667</v>
      </c>
      <c r="G684" t="s">
        <v>20</v>
      </c>
      <c r="H684">
        <v>103</v>
      </c>
      <c r="I684" s="4"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20"/>
        <v>41619.25</v>
      </c>
      <c r="O684" s="9">
        <f t="shared" si="2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v>358.43478260869597</v>
      </c>
      <c r="G685" t="s">
        <v>20</v>
      </c>
      <c r="H685">
        <v>147</v>
      </c>
      <c r="I685" s="4"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20"/>
        <v>43359.208333333328</v>
      </c>
      <c r="O685" s="9">
        <f t="shared" si="2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v>542.857142857143</v>
      </c>
      <c r="G686" t="s">
        <v>20</v>
      </c>
      <c r="H686">
        <v>110</v>
      </c>
      <c r="I686" s="4"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20"/>
        <v>40358.208333333336</v>
      </c>
      <c r="O686" s="9">
        <f t="shared" si="2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v>67.500714285714309</v>
      </c>
      <c r="G687" t="s">
        <v>14</v>
      </c>
      <c r="H687">
        <v>926</v>
      </c>
      <c r="I687" s="4"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20"/>
        <v>42239.208333333328</v>
      </c>
      <c r="O687" s="9">
        <f t="shared" si="2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v>191.74666666666701</v>
      </c>
      <c r="G688" t="s">
        <v>20</v>
      </c>
      <c r="H688">
        <v>134</v>
      </c>
      <c r="I688" s="4"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20"/>
        <v>43186.208333333328</v>
      </c>
      <c r="O688" s="9">
        <f t="shared" si="2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v>932</v>
      </c>
      <c r="G689" t="s">
        <v>20</v>
      </c>
      <c r="H689">
        <v>269</v>
      </c>
      <c r="I689" s="4"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20"/>
        <v>42806.25</v>
      </c>
      <c r="O689" s="9">
        <f t="shared" si="2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v>429.27586206896598</v>
      </c>
      <c r="G690" t="s">
        <v>20</v>
      </c>
      <c r="H690">
        <v>175</v>
      </c>
      <c r="I690" s="4"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20"/>
        <v>43475.25</v>
      </c>
      <c r="O690" s="9">
        <f t="shared" si="2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v>100.657534246575</v>
      </c>
      <c r="G691" t="s">
        <v>20</v>
      </c>
      <c r="H691">
        <v>69</v>
      </c>
      <c r="I691" s="4"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20"/>
        <v>41576.208333333336</v>
      </c>
      <c r="O691" s="9">
        <f t="shared" si="2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v>226.611111111111</v>
      </c>
      <c r="G692" t="s">
        <v>20</v>
      </c>
      <c r="H692">
        <v>190</v>
      </c>
      <c r="I692" s="4"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20"/>
        <v>40874.25</v>
      </c>
      <c r="O692" s="9">
        <f t="shared" si="2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v>142.38</v>
      </c>
      <c r="G693" t="s">
        <v>20</v>
      </c>
      <c r="H693">
        <v>237</v>
      </c>
      <c r="I693" s="4"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20"/>
        <v>41185.208333333336</v>
      </c>
      <c r="O693" s="9">
        <f t="shared" si="2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v>90.633333333333297</v>
      </c>
      <c r="G694" t="s">
        <v>14</v>
      </c>
      <c r="H694">
        <v>77</v>
      </c>
      <c r="I694" s="4"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20"/>
        <v>43655.208333333328</v>
      </c>
      <c r="O694" s="9">
        <f t="shared" si="2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v>63.966740576496697</v>
      </c>
      <c r="G695" t="s">
        <v>14</v>
      </c>
      <c r="H695">
        <v>1748</v>
      </c>
      <c r="I695" s="4"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20"/>
        <v>43025.208333333328</v>
      </c>
      <c r="O695" s="9">
        <f t="shared" si="2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v>84.131868131868103</v>
      </c>
      <c r="G696" t="s">
        <v>14</v>
      </c>
      <c r="H696">
        <v>79</v>
      </c>
      <c r="I696" s="4"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20"/>
        <v>43066.25</v>
      </c>
      <c r="O696" s="9">
        <f t="shared" si="2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v>133.934782608696</v>
      </c>
      <c r="G697" t="s">
        <v>20</v>
      </c>
      <c r="H697">
        <v>196</v>
      </c>
      <c r="I697" s="4"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20"/>
        <v>42322.25</v>
      </c>
      <c r="O697" s="9">
        <f t="shared" si="2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v>59.042047531992701</v>
      </c>
      <c r="G698" t="s">
        <v>14</v>
      </c>
      <c r="H698">
        <v>889</v>
      </c>
      <c r="I698" s="4"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20"/>
        <v>42114.208333333328</v>
      </c>
      <c r="O698" s="9">
        <f t="shared" si="2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v>152.80062063615202</v>
      </c>
      <c r="G699" t="s">
        <v>20</v>
      </c>
      <c r="H699">
        <v>7295</v>
      </c>
      <c r="I699" s="4"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20"/>
        <v>43190.208333333328</v>
      </c>
      <c r="O699" s="9">
        <f t="shared" si="2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v>446.69121140142505</v>
      </c>
      <c r="G700" t="s">
        <v>20</v>
      </c>
      <c r="H700">
        <v>2893</v>
      </c>
      <c r="I700" s="4"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20"/>
        <v>40871.25</v>
      </c>
      <c r="O700" s="9">
        <f t="shared" si="2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v>84.391891891891902</v>
      </c>
      <c r="G701" t="s">
        <v>14</v>
      </c>
      <c r="H701">
        <v>56</v>
      </c>
      <c r="I701" s="4"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20"/>
        <v>43641.208333333328</v>
      </c>
      <c r="O701" s="9">
        <f t="shared" si="2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v>3</v>
      </c>
      <c r="G702" t="s">
        <v>14</v>
      </c>
      <c r="H702">
        <v>1</v>
      </c>
      <c r="I702" s="4"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20"/>
        <v>40203.25</v>
      </c>
      <c r="O702" s="9">
        <f t="shared" si="2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v>175.026923076923</v>
      </c>
      <c r="G703" t="s">
        <v>20</v>
      </c>
      <c r="H703">
        <v>820</v>
      </c>
      <c r="I703" s="4"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20"/>
        <v>40629.208333333336</v>
      </c>
      <c r="O703" s="9">
        <f t="shared" si="2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v>54.137931034482797</v>
      </c>
      <c r="G704" t="s">
        <v>14</v>
      </c>
      <c r="H704">
        <v>83</v>
      </c>
      <c r="I704" s="4"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20"/>
        <v>41477.208333333336</v>
      </c>
      <c r="O704" s="9">
        <f t="shared" si="2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v>311.87381703469998</v>
      </c>
      <c r="G705" t="s">
        <v>20</v>
      </c>
      <c r="H705">
        <v>2038</v>
      </c>
      <c r="I705" s="4"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20"/>
        <v>41020.208333333336</v>
      </c>
      <c r="O705" s="9">
        <f t="shared" si="2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v>122.781609195402</v>
      </c>
      <c r="G706" t="s">
        <v>20</v>
      </c>
      <c r="H706">
        <v>116</v>
      </c>
      <c r="I706" s="4"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20"/>
        <v>42555.208333333328</v>
      </c>
      <c r="O706" s="9">
        <f t="shared" si="2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v>99.026517383618199</v>
      </c>
      <c r="G707" t="s">
        <v>14</v>
      </c>
      <c r="H707">
        <v>2025</v>
      </c>
      <c r="I707" s="4"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22">(((L707/60)/60)/24)+DATE(1970,1,1)</f>
        <v>41619.25</v>
      </c>
      <c r="O707" s="9">
        <f t="shared" ref="O707:O770" si="23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v>127.84686346863501</v>
      </c>
      <c r="G708" t="s">
        <v>20</v>
      </c>
      <c r="H708">
        <v>1345</v>
      </c>
      <c r="I708" s="4"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22"/>
        <v>43471.25</v>
      </c>
      <c r="O708" s="9">
        <f t="shared" si="23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v>158.616438356164</v>
      </c>
      <c r="G709" t="s">
        <v>20</v>
      </c>
      <c r="H709">
        <v>168</v>
      </c>
      <c r="I709" s="4"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22"/>
        <v>43442.25</v>
      </c>
      <c r="O709" s="9">
        <f t="shared" si="23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v>707.05882352941205</v>
      </c>
      <c r="G710" t="s">
        <v>20</v>
      </c>
      <c r="H710">
        <v>137</v>
      </c>
      <c r="I710" s="4"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22"/>
        <v>42877.208333333328</v>
      </c>
      <c r="O710" s="9">
        <f t="shared" si="23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v>142.38775510204101</v>
      </c>
      <c r="G711" t="s">
        <v>20</v>
      </c>
      <c r="H711">
        <v>186</v>
      </c>
      <c r="I711" s="4"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22"/>
        <v>41018.208333333336</v>
      </c>
      <c r="O711" s="9">
        <f t="shared" si="23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v>147.86046511627899</v>
      </c>
      <c r="G712" t="s">
        <v>20</v>
      </c>
      <c r="H712">
        <v>125</v>
      </c>
      <c r="I712" s="4"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22"/>
        <v>43295.208333333328</v>
      </c>
      <c r="O712" s="9">
        <f t="shared" si="23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v>20.322580645161299</v>
      </c>
      <c r="G713" t="s">
        <v>14</v>
      </c>
      <c r="H713">
        <v>14</v>
      </c>
      <c r="I713" s="4"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22"/>
        <v>42393.25</v>
      </c>
      <c r="O713" s="9">
        <f t="shared" si="23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v>1840.625</v>
      </c>
      <c r="G714" t="s">
        <v>20</v>
      </c>
      <c r="H714">
        <v>202</v>
      </c>
      <c r="I714" s="4"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22"/>
        <v>42559.208333333328</v>
      </c>
      <c r="O714" s="9">
        <f t="shared" si="23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v>161.94202898550699</v>
      </c>
      <c r="G715" t="s">
        <v>20</v>
      </c>
      <c r="H715">
        <v>103</v>
      </c>
      <c r="I715" s="4"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22"/>
        <v>42604.208333333328</v>
      </c>
      <c r="O715" s="9">
        <f t="shared" si="23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v>472.82077922077906</v>
      </c>
      <c r="G716" t="s">
        <v>20</v>
      </c>
      <c r="H716">
        <v>1785</v>
      </c>
      <c r="I716" s="4"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22"/>
        <v>41870.208333333336</v>
      </c>
      <c r="O716" s="9">
        <f t="shared" si="23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v>24.466101694915299</v>
      </c>
      <c r="G717" t="s">
        <v>14</v>
      </c>
      <c r="H717">
        <v>656</v>
      </c>
      <c r="I717" s="4"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22"/>
        <v>40397.208333333336</v>
      </c>
      <c r="O717" s="9">
        <f t="shared" si="23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v>517.65</v>
      </c>
      <c r="G718" t="s">
        <v>20</v>
      </c>
      <c r="H718">
        <v>157</v>
      </c>
      <c r="I718" s="4"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22"/>
        <v>41465.208333333336</v>
      </c>
      <c r="O718" s="9">
        <f t="shared" si="23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v>247.642857142857</v>
      </c>
      <c r="G719" t="s">
        <v>20</v>
      </c>
      <c r="H719">
        <v>555</v>
      </c>
      <c r="I719" s="4"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22"/>
        <v>40777.208333333336</v>
      </c>
      <c r="O719" s="9">
        <f t="shared" si="23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v>100.204819277108</v>
      </c>
      <c r="G720" t="s">
        <v>20</v>
      </c>
      <c r="H720">
        <v>297</v>
      </c>
      <c r="I720" s="4"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22"/>
        <v>41442.208333333336</v>
      </c>
      <c r="O720" s="9">
        <f t="shared" si="23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v>153</v>
      </c>
      <c r="G721" t="s">
        <v>20</v>
      </c>
      <c r="H721">
        <v>123</v>
      </c>
      <c r="I721" s="4"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22"/>
        <v>41058.208333333336</v>
      </c>
      <c r="O721" s="9">
        <f t="shared" si="23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v>37.091954022988496</v>
      </c>
      <c r="G722" t="s">
        <v>74</v>
      </c>
      <c r="H722">
        <v>38</v>
      </c>
      <c r="I722" s="4"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22"/>
        <v>43152.25</v>
      </c>
      <c r="O722" s="9">
        <f t="shared" si="23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v>4.3923948220064704</v>
      </c>
      <c r="G723" t="s">
        <v>74</v>
      </c>
      <c r="H723">
        <v>60</v>
      </c>
      <c r="I723" s="4"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22"/>
        <v>43194.208333333328</v>
      </c>
      <c r="O723" s="9">
        <f t="shared" si="23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v>156.50721649484501</v>
      </c>
      <c r="G724" t="s">
        <v>20</v>
      </c>
      <c r="H724">
        <v>3036</v>
      </c>
      <c r="I724" s="4"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22"/>
        <v>43045.25</v>
      </c>
      <c r="O724" s="9">
        <f t="shared" si="23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v>270.40816326530603</v>
      </c>
      <c r="G725" t="s">
        <v>20</v>
      </c>
      <c r="H725">
        <v>144</v>
      </c>
      <c r="I725" s="4"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22"/>
        <v>42431.25</v>
      </c>
      <c r="O725" s="9">
        <f t="shared" si="23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v>134.05952380952399</v>
      </c>
      <c r="G726" t="s">
        <v>20</v>
      </c>
      <c r="H726">
        <v>121</v>
      </c>
      <c r="I726" s="4"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22"/>
        <v>41934.208333333336</v>
      </c>
      <c r="O726" s="9">
        <f t="shared" si="23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v>50.398033126293996</v>
      </c>
      <c r="G727" t="s">
        <v>14</v>
      </c>
      <c r="H727">
        <v>1596</v>
      </c>
      <c r="I727" s="4"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22"/>
        <v>41958.25</v>
      </c>
      <c r="O727" s="9">
        <f t="shared" si="23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v>88.815837937384899</v>
      </c>
      <c r="G728" t="s">
        <v>74</v>
      </c>
      <c r="H728">
        <v>524</v>
      </c>
      <c r="I728" s="4"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22"/>
        <v>40476.208333333336</v>
      </c>
      <c r="O728" s="9">
        <f t="shared" si="23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v>165</v>
      </c>
      <c r="G729" t="s">
        <v>20</v>
      </c>
      <c r="H729">
        <v>181</v>
      </c>
      <c r="I729" s="4"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22"/>
        <v>43485.25</v>
      </c>
      <c r="O729" s="9">
        <f t="shared" si="23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v>17.5</v>
      </c>
      <c r="G730" t="s">
        <v>14</v>
      </c>
      <c r="H730">
        <v>10</v>
      </c>
      <c r="I730" s="4"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22"/>
        <v>42515.208333333328</v>
      </c>
      <c r="O730" s="9">
        <f t="shared" si="23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v>185.66071428571399</v>
      </c>
      <c r="G731" t="s">
        <v>20</v>
      </c>
      <c r="H731">
        <v>122</v>
      </c>
      <c r="I731" s="4"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22"/>
        <v>41309.25</v>
      </c>
      <c r="O731" s="9">
        <f t="shared" si="23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v>412.66319444444395</v>
      </c>
      <c r="G732" t="s">
        <v>20</v>
      </c>
      <c r="H732">
        <v>1071</v>
      </c>
      <c r="I732" s="4"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22"/>
        <v>42147.208333333328</v>
      </c>
      <c r="O732" s="9">
        <f t="shared" si="23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v>90.25</v>
      </c>
      <c r="G733" t="s">
        <v>74</v>
      </c>
      <c r="H733">
        <v>219</v>
      </c>
      <c r="I733" s="4"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22"/>
        <v>42939.208333333328</v>
      </c>
      <c r="O733" s="9">
        <f t="shared" si="23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v>91.984615384615395</v>
      </c>
      <c r="G734" t="s">
        <v>14</v>
      </c>
      <c r="H734">
        <v>1121</v>
      </c>
      <c r="I734" s="4"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22"/>
        <v>42816.208333333328</v>
      </c>
      <c r="O734" s="9">
        <f t="shared" si="23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v>527.00632911392404</v>
      </c>
      <c r="G735" t="s">
        <v>20</v>
      </c>
      <c r="H735">
        <v>980</v>
      </c>
      <c r="I735" s="4"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22"/>
        <v>41844.208333333336</v>
      </c>
      <c r="O735" s="9">
        <f t="shared" si="23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v>319.142857142857</v>
      </c>
      <c r="G736" t="s">
        <v>20</v>
      </c>
      <c r="H736">
        <v>536</v>
      </c>
      <c r="I736" s="4"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22"/>
        <v>42763.25</v>
      </c>
      <c r="O736" s="9">
        <f t="shared" si="23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v>354.18867924528297</v>
      </c>
      <c r="G737" t="s">
        <v>20</v>
      </c>
      <c r="H737">
        <v>1991</v>
      </c>
      <c r="I737" s="4"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22"/>
        <v>42459.208333333328</v>
      </c>
      <c r="O737" s="9">
        <f t="shared" si="23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v>32.896103896103902</v>
      </c>
      <c r="G738" t="s">
        <v>74</v>
      </c>
      <c r="H738">
        <v>29</v>
      </c>
      <c r="I738" s="4"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22"/>
        <v>42055.25</v>
      </c>
      <c r="O738" s="9">
        <f t="shared" si="23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v>135.89189189189199</v>
      </c>
      <c r="G739" t="s">
        <v>20</v>
      </c>
      <c r="H739">
        <v>180</v>
      </c>
      <c r="I739" s="4"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22"/>
        <v>42685.25</v>
      </c>
      <c r="O739" s="9">
        <f t="shared" si="23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v>2.0843373493975901</v>
      </c>
      <c r="G740" t="s">
        <v>14</v>
      </c>
      <c r="H740">
        <v>15</v>
      </c>
      <c r="I740" s="4"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22"/>
        <v>41959.25</v>
      </c>
      <c r="O740" s="9">
        <f t="shared" si="23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v>61</v>
      </c>
      <c r="G741" t="s">
        <v>14</v>
      </c>
      <c r="H741">
        <v>191</v>
      </c>
      <c r="I741" s="4"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22"/>
        <v>41089.208333333336</v>
      </c>
      <c r="O741" s="9">
        <f t="shared" si="23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v>30.037735849056602</v>
      </c>
      <c r="G742" t="s">
        <v>14</v>
      </c>
      <c r="H742">
        <v>16</v>
      </c>
      <c r="I742" s="4"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22"/>
        <v>42769.25</v>
      </c>
      <c r="O742" s="9">
        <f t="shared" si="23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v>1179.1666666666699</v>
      </c>
      <c r="G743" t="s">
        <v>20</v>
      </c>
      <c r="H743">
        <v>130</v>
      </c>
      <c r="I743" s="4"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22"/>
        <v>40321.208333333336</v>
      </c>
      <c r="O743" s="9">
        <f t="shared" si="23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v>1126.0833333333301</v>
      </c>
      <c r="G744" t="s">
        <v>20</v>
      </c>
      <c r="H744">
        <v>122</v>
      </c>
      <c r="I744" s="4"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22"/>
        <v>40197.25</v>
      </c>
      <c r="O744" s="9">
        <f t="shared" si="23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v>12.9230769230769</v>
      </c>
      <c r="G745" t="s">
        <v>14</v>
      </c>
      <c r="H745">
        <v>17</v>
      </c>
      <c r="I745" s="4"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22"/>
        <v>42298.208333333328</v>
      </c>
      <c r="O745" s="9">
        <f t="shared" si="23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v>712</v>
      </c>
      <c r="G746" t="s">
        <v>20</v>
      </c>
      <c r="H746">
        <v>140</v>
      </c>
      <c r="I746" s="4"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22"/>
        <v>43322.208333333328</v>
      </c>
      <c r="O746" s="9">
        <f t="shared" si="23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v>30.304347826087003</v>
      </c>
      <c r="G747" t="s">
        <v>14</v>
      </c>
      <c r="H747">
        <v>34</v>
      </c>
      <c r="I747" s="4"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22"/>
        <v>40328.208333333336</v>
      </c>
      <c r="O747" s="9">
        <f t="shared" si="23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v>212.508960573477</v>
      </c>
      <c r="G748" t="s">
        <v>20</v>
      </c>
      <c r="H748">
        <v>3388</v>
      </c>
      <c r="I748" s="4"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22"/>
        <v>40825.208333333336</v>
      </c>
      <c r="O748" s="9">
        <f t="shared" si="23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v>228.857142857143</v>
      </c>
      <c r="G749" t="s">
        <v>20</v>
      </c>
      <c r="H749">
        <v>280</v>
      </c>
      <c r="I749" s="4"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22"/>
        <v>40423.208333333336</v>
      </c>
      <c r="O749" s="9">
        <f t="shared" si="23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v>34.959979476654702</v>
      </c>
      <c r="G750" t="s">
        <v>74</v>
      </c>
      <c r="H750">
        <v>614</v>
      </c>
      <c r="I750" s="4"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22"/>
        <v>40238.25</v>
      </c>
      <c r="O750" s="9">
        <f t="shared" si="23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v>157.29069767441902</v>
      </c>
      <c r="G751" t="s">
        <v>20</v>
      </c>
      <c r="H751">
        <v>366</v>
      </c>
      <c r="I751" s="4"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22"/>
        <v>41920.208333333336</v>
      </c>
      <c r="O751" s="9">
        <f t="shared" si="23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v>1</v>
      </c>
      <c r="G752" t="s">
        <v>14</v>
      </c>
      <c r="H752">
        <v>1</v>
      </c>
      <c r="I752" s="4"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22"/>
        <v>40360.208333333336</v>
      </c>
      <c r="O752" s="9">
        <f t="shared" si="23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v>232.305555555556</v>
      </c>
      <c r="G753" t="s">
        <v>20</v>
      </c>
      <c r="H753">
        <v>270</v>
      </c>
      <c r="I753" s="4"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22"/>
        <v>42446.208333333328</v>
      </c>
      <c r="O753" s="9">
        <f t="shared" si="23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v>92.448275862068996</v>
      </c>
      <c r="G754" t="s">
        <v>74</v>
      </c>
      <c r="H754">
        <v>114</v>
      </c>
      <c r="I754" s="4"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22"/>
        <v>40395.208333333336</v>
      </c>
      <c r="O754" s="9">
        <f t="shared" si="23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v>256.70212765957399</v>
      </c>
      <c r="G755" t="s">
        <v>20</v>
      </c>
      <c r="H755">
        <v>137</v>
      </c>
      <c r="I755" s="4"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22"/>
        <v>40321.208333333336</v>
      </c>
      <c r="O755" s="9">
        <f t="shared" si="23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v>168.47017045454498</v>
      </c>
      <c r="G756" t="s">
        <v>20</v>
      </c>
      <c r="H756">
        <v>3205</v>
      </c>
      <c r="I756" s="4"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22"/>
        <v>41210.208333333336</v>
      </c>
      <c r="O756" s="9">
        <f t="shared" si="23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v>166.57777777777801</v>
      </c>
      <c r="G757" t="s">
        <v>20</v>
      </c>
      <c r="H757">
        <v>288</v>
      </c>
      <c r="I757" s="4"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22"/>
        <v>43096.25</v>
      </c>
      <c r="O757" s="9">
        <f t="shared" si="23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v>772.07692307692298</v>
      </c>
      <c r="G758" t="s">
        <v>20</v>
      </c>
      <c r="H758">
        <v>148</v>
      </c>
      <c r="I758" s="4"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22"/>
        <v>42024.25</v>
      </c>
      <c r="O758" s="9">
        <f t="shared" si="23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v>406.857142857143</v>
      </c>
      <c r="G759" t="s">
        <v>20</v>
      </c>
      <c r="H759">
        <v>114</v>
      </c>
      <c r="I759" s="4"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22"/>
        <v>40675.208333333336</v>
      </c>
      <c r="O759" s="9">
        <f t="shared" si="23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v>564.20608108108104</v>
      </c>
      <c r="G760" t="s">
        <v>20</v>
      </c>
      <c r="H760">
        <v>1518</v>
      </c>
      <c r="I760" s="4"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22"/>
        <v>41936.208333333336</v>
      </c>
      <c r="O760" s="9">
        <f t="shared" si="23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v>68.426865671641806</v>
      </c>
      <c r="G761" t="s">
        <v>14</v>
      </c>
      <c r="H761">
        <v>1274</v>
      </c>
      <c r="I761" s="4"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22"/>
        <v>43136.25</v>
      </c>
      <c r="O761" s="9">
        <f t="shared" si="23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v>34.351966873706004</v>
      </c>
      <c r="G762" t="s">
        <v>14</v>
      </c>
      <c r="H762">
        <v>210</v>
      </c>
      <c r="I762" s="4"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22"/>
        <v>43678.208333333328</v>
      </c>
      <c r="O762" s="9">
        <f t="shared" si="23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v>655.45454545454504</v>
      </c>
      <c r="G763" t="s">
        <v>20</v>
      </c>
      <c r="H763">
        <v>166</v>
      </c>
      <c r="I763" s="4"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22"/>
        <v>42938.208333333328</v>
      </c>
      <c r="O763" s="9">
        <f t="shared" si="23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v>177.25714285714301</v>
      </c>
      <c r="G764" t="s">
        <v>20</v>
      </c>
      <c r="H764">
        <v>100</v>
      </c>
      <c r="I764" s="4"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22"/>
        <v>41241.25</v>
      </c>
      <c r="O764" s="9">
        <f t="shared" si="23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v>113.17857142857099</v>
      </c>
      <c r="G765" t="s">
        <v>20</v>
      </c>
      <c r="H765">
        <v>235</v>
      </c>
      <c r="I765" s="4"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22"/>
        <v>41037.208333333336</v>
      </c>
      <c r="O765" s="9">
        <f t="shared" si="23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v>728.18181818181802</v>
      </c>
      <c r="G766" t="s">
        <v>20</v>
      </c>
      <c r="H766">
        <v>148</v>
      </c>
      <c r="I766" s="4"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22"/>
        <v>40676.208333333336</v>
      </c>
      <c r="O766" s="9">
        <f t="shared" si="23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v>208.333333333333</v>
      </c>
      <c r="G767" t="s">
        <v>20</v>
      </c>
      <c r="H767">
        <v>198</v>
      </c>
      <c r="I767" s="4"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22"/>
        <v>42840.208333333328</v>
      </c>
      <c r="O767" s="9">
        <f t="shared" si="23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v>31.171232876712303</v>
      </c>
      <c r="G768" t="s">
        <v>14</v>
      </c>
      <c r="H768">
        <v>248</v>
      </c>
      <c r="I768" s="4"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22"/>
        <v>43362.208333333328</v>
      </c>
      <c r="O768" s="9">
        <f t="shared" si="23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v>56.967078189300402</v>
      </c>
      <c r="G769" t="s">
        <v>14</v>
      </c>
      <c r="H769">
        <v>513</v>
      </c>
      <c r="I769" s="4"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22"/>
        <v>42283.208333333328</v>
      </c>
      <c r="O769" s="9">
        <f t="shared" si="23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v>231</v>
      </c>
      <c r="G770" t="s">
        <v>20</v>
      </c>
      <c r="H770">
        <v>150</v>
      </c>
      <c r="I770" s="4"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22"/>
        <v>41619.25</v>
      </c>
      <c r="O770" s="9">
        <f t="shared" si="23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v>86.867834394904492</v>
      </c>
      <c r="G771" t="s">
        <v>14</v>
      </c>
      <c r="H771">
        <v>3410</v>
      </c>
      <c r="I771" s="4"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24">(((L771/60)/60)/24)+DATE(1970,1,1)</f>
        <v>41501.208333333336</v>
      </c>
      <c r="O771" s="9">
        <f t="shared" ref="O771:O834" si="25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v>270.74418604651197</v>
      </c>
      <c r="G772" t="s">
        <v>20</v>
      </c>
      <c r="H772">
        <v>216</v>
      </c>
      <c r="I772" s="4"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24"/>
        <v>41743.208333333336</v>
      </c>
      <c r="O772" s="9">
        <f t="shared" si="25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v>49.446428571428605</v>
      </c>
      <c r="G773" t="s">
        <v>74</v>
      </c>
      <c r="H773">
        <v>26</v>
      </c>
      <c r="I773" s="4"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24"/>
        <v>43491.25</v>
      </c>
      <c r="O773" s="9">
        <f t="shared" si="25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v>113.359625668449</v>
      </c>
      <c r="G774" t="s">
        <v>20</v>
      </c>
      <c r="H774">
        <v>5139</v>
      </c>
      <c r="I774" s="4"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24"/>
        <v>43505.25</v>
      </c>
      <c r="O774" s="9">
        <f t="shared" si="25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v>190.555555555556</v>
      </c>
      <c r="G775" t="s">
        <v>20</v>
      </c>
      <c r="H775">
        <v>2353</v>
      </c>
      <c r="I775" s="4"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24"/>
        <v>42838.208333333328</v>
      </c>
      <c r="O775" s="9">
        <f t="shared" si="25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v>135.5</v>
      </c>
      <c r="G776" t="s">
        <v>20</v>
      </c>
      <c r="H776">
        <v>78</v>
      </c>
      <c r="I776" s="4"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24"/>
        <v>42513.208333333328</v>
      </c>
      <c r="O776" s="9">
        <f t="shared" si="25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v>10.297872340425499</v>
      </c>
      <c r="G777" t="s">
        <v>14</v>
      </c>
      <c r="H777">
        <v>10</v>
      </c>
      <c r="I777" s="4"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24"/>
        <v>41949.25</v>
      </c>
      <c r="O777" s="9">
        <f t="shared" si="25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v>65.544223826714799</v>
      </c>
      <c r="G778" t="s">
        <v>14</v>
      </c>
      <c r="H778">
        <v>2201</v>
      </c>
      <c r="I778" s="4"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24"/>
        <v>43650.208333333328</v>
      </c>
      <c r="O778" s="9">
        <f t="shared" si="25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v>49.026652452025601</v>
      </c>
      <c r="G779" t="s">
        <v>14</v>
      </c>
      <c r="H779">
        <v>676</v>
      </c>
      <c r="I779" s="4"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24"/>
        <v>40809.208333333336</v>
      </c>
      <c r="O779" s="9">
        <f t="shared" si="25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v>787.92307692307702</v>
      </c>
      <c r="G780" t="s">
        <v>20</v>
      </c>
      <c r="H780">
        <v>174</v>
      </c>
      <c r="I780" s="4"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24"/>
        <v>40768.208333333336</v>
      </c>
      <c r="O780" s="9">
        <f t="shared" si="25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v>80.306347746090196</v>
      </c>
      <c r="G781" t="s">
        <v>14</v>
      </c>
      <c r="H781">
        <v>831</v>
      </c>
      <c r="I781" s="4"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24"/>
        <v>42230.208333333328</v>
      </c>
      <c r="O781" s="9">
        <f t="shared" si="25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v>106.29411764705901</v>
      </c>
      <c r="G782" t="s">
        <v>20</v>
      </c>
      <c r="H782">
        <v>164</v>
      </c>
      <c r="I782" s="4"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24"/>
        <v>42573.208333333328</v>
      </c>
      <c r="O782" s="9">
        <f t="shared" si="25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v>50.735632183907995</v>
      </c>
      <c r="G783" t="s">
        <v>74</v>
      </c>
      <c r="H783">
        <v>56</v>
      </c>
      <c r="I783" s="4"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24"/>
        <v>40482.208333333336</v>
      </c>
      <c r="O783" s="9">
        <f t="shared" si="25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v>215.31372549019602</v>
      </c>
      <c r="G784" t="s">
        <v>20</v>
      </c>
      <c r="H784">
        <v>161</v>
      </c>
      <c r="I784" s="4"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24"/>
        <v>40603.25</v>
      </c>
      <c r="O784" s="9">
        <f t="shared" si="25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v>141.22972972973</v>
      </c>
      <c r="G785" t="s">
        <v>20</v>
      </c>
      <c r="H785">
        <v>138</v>
      </c>
      <c r="I785" s="4"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24"/>
        <v>41625.25</v>
      </c>
      <c r="O785" s="9">
        <f t="shared" si="25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v>115.337457817773</v>
      </c>
      <c r="G786" t="s">
        <v>20</v>
      </c>
      <c r="H786">
        <v>3308</v>
      </c>
      <c r="I786" s="4"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24"/>
        <v>42435.25</v>
      </c>
      <c r="O786" s="9">
        <f t="shared" si="25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v>193.119402985075</v>
      </c>
      <c r="G787" t="s">
        <v>20</v>
      </c>
      <c r="H787">
        <v>127</v>
      </c>
      <c r="I787" s="4"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24"/>
        <v>43582.208333333328</v>
      </c>
      <c r="O787" s="9">
        <f t="shared" si="25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v>729.73333333333301</v>
      </c>
      <c r="G788" t="s">
        <v>20</v>
      </c>
      <c r="H788">
        <v>207</v>
      </c>
      <c r="I788" s="4"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24"/>
        <v>43186.208333333328</v>
      </c>
      <c r="O788" s="9">
        <f t="shared" si="25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v>99.663398692810503</v>
      </c>
      <c r="G789" t="s">
        <v>14</v>
      </c>
      <c r="H789">
        <v>859</v>
      </c>
      <c r="I789" s="4"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24"/>
        <v>40684.208333333336</v>
      </c>
      <c r="O789" s="9">
        <f t="shared" si="25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v>88.1666666666667</v>
      </c>
      <c r="G790" t="s">
        <v>47</v>
      </c>
      <c r="H790">
        <v>31</v>
      </c>
      <c r="I790" s="4"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24"/>
        <v>41202.208333333336</v>
      </c>
      <c r="O790" s="9">
        <f t="shared" si="25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v>37.233333333333299</v>
      </c>
      <c r="G791" t="s">
        <v>14</v>
      </c>
      <c r="H791">
        <v>45</v>
      </c>
      <c r="I791" s="4"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24"/>
        <v>41786.208333333336</v>
      </c>
      <c r="O791" s="9">
        <f t="shared" si="25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v>30.540075309306097</v>
      </c>
      <c r="G792" t="s">
        <v>74</v>
      </c>
      <c r="H792">
        <v>1113</v>
      </c>
      <c r="I792" s="4"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24"/>
        <v>40223.25</v>
      </c>
      <c r="O792" s="9">
        <f t="shared" si="25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v>25.714285714285701</v>
      </c>
      <c r="G793" t="s">
        <v>14</v>
      </c>
      <c r="H793">
        <v>6</v>
      </c>
      <c r="I793" s="4"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24"/>
        <v>42715.25</v>
      </c>
      <c r="O793" s="9">
        <f t="shared" si="25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v>34</v>
      </c>
      <c r="G794" t="s">
        <v>14</v>
      </c>
      <c r="H794">
        <v>7</v>
      </c>
      <c r="I794" s="4"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24"/>
        <v>41451.208333333336</v>
      </c>
      <c r="O794" s="9">
        <f t="shared" si="25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v>1185.9090909090901</v>
      </c>
      <c r="G795" t="s">
        <v>20</v>
      </c>
      <c r="H795">
        <v>181</v>
      </c>
      <c r="I795" s="4"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24"/>
        <v>41450.208333333336</v>
      </c>
      <c r="O795" s="9">
        <f t="shared" si="25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v>125.39393939393899</v>
      </c>
      <c r="G796" t="s">
        <v>20</v>
      </c>
      <c r="H796">
        <v>110</v>
      </c>
      <c r="I796" s="4"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24"/>
        <v>43091.25</v>
      </c>
      <c r="O796" s="9">
        <f t="shared" si="25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v>14.3943661971831</v>
      </c>
      <c r="G797" t="s">
        <v>14</v>
      </c>
      <c r="H797">
        <v>31</v>
      </c>
      <c r="I797" s="4"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24"/>
        <v>42675.208333333328</v>
      </c>
      <c r="O797" s="9">
        <f t="shared" si="25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v>54.807692307692299</v>
      </c>
      <c r="G798" t="s">
        <v>14</v>
      </c>
      <c r="H798">
        <v>78</v>
      </c>
      <c r="I798" s="4"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24"/>
        <v>41859.208333333336</v>
      </c>
      <c r="O798" s="9">
        <f t="shared" si="25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v>109.63157894736798</v>
      </c>
      <c r="G799" t="s">
        <v>20</v>
      </c>
      <c r="H799">
        <v>185</v>
      </c>
      <c r="I799" s="4"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24"/>
        <v>43464.25</v>
      </c>
      <c r="O799" s="9">
        <f t="shared" si="25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v>188.470588235294</v>
      </c>
      <c r="G800" t="s">
        <v>20</v>
      </c>
      <c r="H800">
        <v>121</v>
      </c>
      <c r="I800" s="4"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24"/>
        <v>41060.208333333336</v>
      </c>
      <c r="O800" s="9">
        <f t="shared" si="25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v>87.008284023668608</v>
      </c>
      <c r="G801" t="s">
        <v>14</v>
      </c>
      <c r="H801">
        <v>1225</v>
      </c>
      <c r="I801" s="4"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24"/>
        <v>42399.25</v>
      </c>
      <c r="O801" s="9">
        <f t="shared" si="25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v>1</v>
      </c>
      <c r="G802" t="s">
        <v>14</v>
      </c>
      <c r="H802">
        <v>1</v>
      </c>
      <c r="I802" s="4"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24"/>
        <v>42167.208333333328</v>
      </c>
      <c r="O802" s="9">
        <f t="shared" si="25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v>202.91304347826099</v>
      </c>
      <c r="G803" t="s">
        <v>20</v>
      </c>
      <c r="H803">
        <v>106</v>
      </c>
      <c r="I803" s="4"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24"/>
        <v>43830.25</v>
      </c>
      <c r="O803" s="9">
        <f t="shared" si="25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v>197.03225806451601</v>
      </c>
      <c r="G804" t="s">
        <v>20</v>
      </c>
      <c r="H804">
        <v>142</v>
      </c>
      <c r="I804" s="4"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24"/>
        <v>43650.208333333328</v>
      </c>
      <c r="O804" s="9">
        <f t="shared" si="25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v>107</v>
      </c>
      <c r="G805" t="s">
        <v>20</v>
      </c>
      <c r="H805">
        <v>233</v>
      </c>
      <c r="I805" s="4"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24"/>
        <v>43492.25</v>
      </c>
      <c r="O805" s="9">
        <f t="shared" si="25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v>268.730769230769</v>
      </c>
      <c r="G806" t="s">
        <v>20</v>
      </c>
      <c r="H806">
        <v>218</v>
      </c>
      <c r="I806" s="4"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24"/>
        <v>43102.25</v>
      </c>
      <c r="O806" s="9">
        <f t="shared" si="25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v>50.845360824742301</v>
      </c>
      <c r="G807" t="s">
        <v>14</v>
      </c>
      <c r="H807">
        <v>67</v>
      </c>
      <c r="I807" s="4"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24"/>
        <v>41958.25</v>
      </c>
      <c r="O807" s="9">
        <f t="shared" si="25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v>1180.2857142857099</v>
      </c>
      <c r="G808" t="s">
        <v>20</v>
      </c>
      <c r="H808">
        <v>76</v>
      </c>
      <c r="I808" s="4"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24"/>
        <v>40973.25</v>
      </c>
      <c r="O808" s="9">
        <f t="shared" si="25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v>264</v>
      </c>
      <c r="G809" t="s">
        <v>20</v>
      </c>
      <c r="H809">
        <v>43</v>
      </c>
      <c r="I809" s="4"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24"/>
        <v>43753.208333333328</v>
      </c>
      <c r="O809" s="9">
        <f t="shared" si="25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v>30.442307692307701</v>
      </c>
      <c r="G810" t="s">
        <v>14</v>
      </c>
      <c r="H810">
        <v>19</v>
      </c>
      <c r="I810" s="4"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24"/>
        <v>42507.208333333328</v>
      </c>
      <c r="O810" s="9">
        <f t="shared" si="25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v>62.880681818181806</v>
      </c>
      <c r="G811" t="s">
        <v>14</v>
      </c>
      <c r="H811">
        <v>2108</v>
      </c>
      <c r="I811" s="4"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24"/>
        <v>41135.208333333336</v>
      </c>
      <c r="O811" s="9">
        <f t="shared" si="25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v>193.125</v>
      </c>
      <c r="G812" t="s">
        <v>20</v>
      </c>
      <c r="H812">
        <v>221</v>
      </c>
      <c r="I812" s="4"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24"/>
        <v>43067.25</v>
      </c>
      <c r="O812" s="9">
        <f t="shared" si="25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v>77.1027027027027</v>
      </c>
      <c r="G813" t="s">
        <v>14</v>
      </c>
      <c r="H813">
        <v>679</v>
      </c>
      <c r="I813" s="4"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24"/>
        <v>42378.25</v>
      </c>
      <c r="O813" s="9">
        <f t="shared" si="25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v>225.527638190955</v>
      </c>
      <c r="G814" t="s">
        <v>20</v>
      </c>
      <c r="H814">
        <v>2805</v>
      </c>
      <c r="I814" s="4"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24"/>
        <v>43206.208333333328</v>
      </c>
      <c r="O814" s="9">
        <f t="shared" si="25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v>239.40625</v>
      </c>
      <c r="G815" t="s">
        <v>20</v>
      </c>
      <c r="H815">
        <v>68</v>
      </c>
      <c r="I815" s="4"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24"/>
        <v>41148.208333333336</v>
      </c>
      <c r="O815" s="9">
        <f t="shared" si="25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v>92.1875</v>
      </c>
      <c r="G816" t="s">
        <v>14</v>
      </c>
      <c r="H816">
        <v>36</v>
      </c>
      <c r="I816" s="4"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24"/>
        <v>42517.208333333328</v>
      </c>
      <c r="O816" s="9">
        <f t="shared" si="25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v>130.23333333333301</v>
      </c>
      <c r="G817" t="s">
        <v>20</v>
      </c>
      <c r="H817">
        <v>183</v>
      </c>
      <c r="I817" s="4"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24"/>
        <v>43068.25</v>
      </c>
      <c r="O817" s="9">
        <f t="shared" si="25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v>615.21739130434798</v>
      </c>
      <c r="G818" t="s">
        <v>20</v>
      </c>
      <c r="H818">
        <v>133</v>
      </c>
      <c r="I818" s="4"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24"/>
        <v>41680.25</v>
      </c>
      <c r="O818" s="9">
        <f t="shared" si="25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v>368.79532163742698</v>
      </c>
      <c r="G819" t="s">
        <v>20</v>
      </c>
      <c r="H819">
        <v>2489</v>
      </c>
      <c r="I819" s="4"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24"/>
        <v>43589.208333333328</v>
      </c>
      <c r="O819" s="9">
        <f t="shared" si="25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v>1094.8571428571399</v>
      </c>
      <c r="G820" t="s">
        <v>20</v>
      </c>
      <c r="H820">
        <v>69</v>
      </c>
      <c r="I820" s="4"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24"/>
        <v>43486.25</v>
      </c>
      <c r="O820" s="9">
        <f t="shared" si="25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v>50.662921348314605</v>
      </c>
      <c r="G821" t="s">
        <v>14</v>
      </c>
      <c r="H821">
        <v>47</v>
      </c>
      <c r="I821" s="4"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24"/>
        <v>41237.25</v>
      </c>
      <c r="O821" s="9">
        <f t="shared" si="25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v>800.6</v>
      </c>
      <c r="G822" t="s">
        <v>20</v>
      </c>
      <c r="H822">
        <v>279</v>
      </c>
      <c r="I822" s="4"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24"/>
        <v>43310.208333333328</v>
      </c>
      <c r="O822" s="9">
        <f t="shared" si="25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v>291.28571428571399</v>
      </c>
      <c r="G823" t="s">
        <v>20</v>
      </c>
      <c r="H823">
        <v>210</v>
      </c>
      <c r="I823" s="4"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24"/>
        <v>42794.25</v>
      </c>
      <c r="O823" s="9">
        <f t="shared" si="25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v>349.96666666666698</v>
      </c>
      <c r="G824" t="s">
        <v>20</v>
      </c>
      <c r="H824">
        <v>2100</v>
      </c>
      <c r="I824" s="4"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24"/>
        <v>41698.25</v>
      </c>
      <c r="O824" s="9">
        <f t="shared" si="25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v>357.07317073170702</v>
      </c>
      <c r="G825" t="s">
        <v>20</v>
      </c>
      <c r="H825">
        <v>252</v>
      </c>
      <c r="I825" s="4"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24"/>
        <v>41892.208333333336</v>
      </c>
      <c r="O825" s="9">
        <f t="shared" si="25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v>126.48941176470601</v>
      </c>
      <c r="G826" t="s">
        <v>20</v>
      </c>
      <c r="H826">
        <v>1280</v>
      </c>
      <c r="I826" s="4"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24"/>
        <v>40348.208333333336</v>
      </c>
      <c r="O826" s="9">
        <f t="shared" si="25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v>387.5</v>
      </c>
      <c r="G827" t="s">
        <v>20</v>
      </c>
      <c r="H827">
        <v>157</v>
      </c>
      <c r="I827" s="4"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24"/>
        <v>42941.208333333328</v>
      </c>
      <c r="O827" s="9">
        <f t="shared" si="25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v>457.03571428571399</v>
      </c>
      <c r="G828" t="s">
        <v>20</v>
      </c>
      <c r="H828">
        <v>194</v>
      </c>
      <c r="I828" s="4"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24"/>
        <v>40525.25</v>
      </c>
      <c r="O828" s="9">
        <f t="shared" si="25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v>266.695652173913</v>
      </c>
      <c r="G829" t="s">
        <v>20</v>
      </c>
      <c r="H829">
        <v>82</v>
      </c>
      <c r="I829" s="4"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24"/>
        <v>40666.208333333336</v>
      </c>
      <c r="O829" s="9">
        <f t="shared" si="25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v>69</v>
      </c>
      <c r="G830" t="s">
        <v>14</v>
      </c>
      <c r="H830">
        <v>70</v>
      </c>
      <c r="I830" s="4"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24"/>
        <v>43340.208333333328</v>
      </c>
      <c r="O830" s="9">
        <f t="shared" si="25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v>51.34375</v>
      </c>
      <c r="G831" t="s">
        <v>14</v>
      </c>
      <c r="H831">
        <v>154</v>
      </c>
      <c r="I831" s="4"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24"/>
        <v>42164.208333333328</v>
      </c>
      <c r="O831" s="9">
        <f t="shared" si="25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v>1.17105263157895</v>
      </c>
      <c r="G832" t="s">
        <v>14</v>
      </c>
      <c r="H832">
        <v>22</v>
      </c>
      <c r="I832" s="4"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24"/>
        <v>43103.25</v>
      </c>
      <c r="O832" s="9">
        <f t="shared" si="25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v>108.97734294541701</v>
      </c>
      <c r="G833" t="s">
        <v>20</v>
      </c>
      <c r="H833">
        <v>4233</v>
      </c>
      <c r="I833" s="4"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24"/>
        <v>40994.208333333336</v>
      </c>
      <c r="O833" s="9">
        <f t="shared" si="25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v>315.17592592592598</v>
      </c>
      <c r="G834" t="s">
        <v>20</v>
      </c>
      <c r="H834">
        <v>1297</v>
      </c>
      <c r="I834" s="4"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24"/>
        <v>42299.208333333328</v>
      </c>
      <c r="O834" s="9">
        <f t="shared" si="25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v>157.691176470588</v>
      </c>
      <c r="G835" t="s">
        <v>20</v>
      </c>
      <c r="H835">
        <v>165</v>
      </c>
      <c r="I835" s="4"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26">(((L835/60)/60)/24)+DATE(1970,1,1)</f>
        <v>40588.25</v>
      </c>
      <c r="O835" s="9">
        <f t="shared" ref="O835:O898" si="27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v>153.808219178082</v>
      </c>
      <c r="G836" t="s">
        <v>20</v>
      </c>
      <c r="H836">
        <v>119</v>
      </c>
      <c r="I836" s="4"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26"/>
        <v>41448.208333333336</v>
      </c>
      <c r="O836" s="9">
        <f t="shared" si="27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v>89.738979118329496</v>
      </c>
      <c r="G837" t="s">
        <v>14</v>
      </c>
      <c r="H837">
        <v>1758</v>
      </c>
      <c r="I837" s="4"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26"/>
        <v>42063.25</v>
      </c>
      <c r="O837" s="9">
        <f t="shared" si="27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v>75.135802469135797</v>
      </c>
      <c r="G838" t="s">
        <v>14</v>
      </c>
      <c r="H838">
        <v>94</v>
      </c>
      <c r="I838" s="4"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26"/>
        <v>40214.25</v>
      </c>
      <c r="O838" s="9">
        <f t="shared" si="27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v>852.88135593220295</v>
      </c>
      <c r="G839" t="s">
        <v>20</v>
      </c>
      <c r="H839">
        <v>1797</v>
      </c>
      <c r="I839" s="4"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26"/>
        <v>40629.208333333336</v>
      </c>
      <c r="O839" s="9">
        <f t="shared" si="27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v>138.90625</v>
      </c>
      <c r="G840" t="s">
        <v>20</v>
      </c>
      <c r="H840">
        <v>261</v>
      </c>
      <c r="I840" s="4"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26"/>
        <v>43370.208333333328</v>
      </c>
      <c r="O840" s="9">
        <f t="shared" si="27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v>190.18181818181802</v>
      </c>
      <c r="G841" t="s">
        <v>20</v>
      </c>
      <c r="H841">
        <v>157</v>
      </c>
      <c r="I841" s="4"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26"/>
        <v>41715.208333333336</v>
      </c>
      <c r="O841" s="9">
        <f t="shared" si="27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v>100.24333619948401</v>
      </c>
      <c r="G842" t="s">
        <v>20</v>
      </c>
      <c r="H842">
        <v>3533</v>
      </c>
      <c r="I842" s="4"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26"/>
        <v>41836.208333333336</v>
      </c>
      <c r="O842" s="9">
        <f t="shared" si="27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v>142.75824175824201</v>
      </c>
      <c r="G843" t="s">
        <v>20</v>
      </c>
      <c r="H843">
        <v>155</v>
      </c>
      <c r="I843" s="4"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26"/>
        <v>42419.25</v>
      </c>
      <c r="O843" s="9">
        <f t="shared" si="27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v>563.13333333333298</v>
      </c>
      <c r="G844" t="s">
        <v>20</v>
      </c>
      <c r="H844">
        <v>132</v>
      </c>
      <c r="I844" s="4"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26"/>
        <v>43266.208333333328</v>
      </c>
      <c r="O844" s="9">
        <f t="shared" si="27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v>30.715909090909101</v>
      </c>
      <c r="G845" t="s">
        <v>14</v>
      </c>
      <c r="H845">
        <v>33</v>
      </c>
      <c r="I845" s="4"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26"/>
        <v>43338.208333333328</v>
      </c>
      <c r="O845" s="9">
        <f t="shared" si="27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v>99.397727272727295</v>
      </c>
      <c r="G846" t="s">
        <v>74</v>
      </c>
      <c r="H846">
        <v>94</v>
      </c>
      <c r="I846" s="4"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26"/>
        <v>40930.25</v>
      </c>
      <c r="O846" s="9">
        <f t="shared" si="27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v>197.54935622317601</v>
      </c>
      <c r="G847" t="s">
        <v>20</v>
      </c>
      <c r="H847">
        <v>1354</v>
      </c>
      <c r="I847" s="4"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26"/>
        <v>43235.208333333328</v>
      </c>
      <c r="O847" s="9">
        <f t="shared" si="27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v>508.5</v>
      </c>
      <c r="G848" t="s">
        <v>20</v>
      </c>
      <c r="H848">
        <v>48</v>
      </c>
      <c r="I848" s="4"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26"/>
        <v>43302.208333333328</v>
      </c>
      <c r="O848" s="9">
        <f t="shared" si="27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v>237.744680851064</v>
      </c>
      <c r="G849" t="s">
        <v>20</v>
      </c>
      <c r="H849">
        <v>110</v>
      </c>
      <c r="I849" s="4"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26"/>
        <v>43107.25</v>
      </c>
      <c r="O849" s="9">
        <f t="shared" si="27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v>338.46875</v>
      </c>
      <c r="G850" t="s">
        <v>20</v>
      </c>
      <c r="H850">
        <v>172</v>
      </c>
      <c r="I850" s="4"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26"/>
        <v>40341.208333333336</v>
      </c>
      <c r="O850" s="9">
        <f t="shared" si="27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v>133.08955223880602</v>
      </c>
      <c r="G851" t="s">
        <v>20</v>
      </c>
      <c r="H851">
        <v>307</v>
      </c>
      <c r="I851" s="4"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26"/>
        <v>40948.25</v>
      </c>
      <c r="O851" s="9">
        <f t="shared" si="27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v>1</v>
      </c>
      <c r="G852" t="s">
        <v>14</v>
      </c>
      <c r="H852">
        <v>1</v>
      </c>
      <c r="I852" s="4"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26"/>
        <v>40866.25</v>
      </c>
      <c r="O852" s="9">
        <f t="shared" si="27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v>207.79999999999998</v>
      </c>
      <c r="G853" t="s">
        <v>20</v>
      </c>
      <c r="H853">
        <v>160</v>
      </c>
      <c r="I853" s="4"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26"/>
        <v>41031.208333333336</v>
      </c>
      <c r="O853" s="9">
        <f t="shared" si="27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v>51.122448979591795</v>
      </c>
      <c r="G854" t="s">
        <v>14</v>
      </c>
      <c r="H854">
        <v>31</v>
      </c>
      <c r="I854" s="4"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26"/>
        <v>40740.208333333336</v>
      </c>
      <c r="O854" s="9">
        <f t="shared" si="27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v>652.05847953216403</v>
      </c>
      <c r="G855" t="s">
        <v>20</v>
      </c>
      <c r="H855">
        <v>1467</v>
      </c>
      <c r="I855" s="4"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26"/>
        <v>40714.208333333336</v>
      </c>
      <c r="O855" s="9">
        <f t="shared" si="27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v>113.63099415204701</v>
      </c>
      <c r="G856" t="s">
        <v>20</v>
      </c>
      <c r="H856">
        <v>2662</v>
      </c>
      <c r="I856" s="4"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26"/>
        <v>43787.25</v>
      </c>
      <c r="O856" s="9">
        <f t="shared" si="27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v>102.37606837606801</v>
      </c>
      <c r="G857" t="s">
        <v>20</v>
      </c>
      <c r="H857">
        <v>452</v>
      </c>
      <c r="I857" s="4"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26"/>
        <v>40712.208333333336</v>
      </c>
      <c r="O857" s="9">
        <f t="shared" si="27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v>356.58333333333297</v>
      </c>
      <c r="G858" t="s">
        <v>20</v>
      </c>
      <c r="H858">
        <v>158</v>
      </c>
      <c r="I858" s="4"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26"/>
        <v>41023.208333333336</v>
      </c>
      <c r="O858" s="9">
        <f t="shared" si="27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v>139.86792452830198</v>
      </c>
      <c r="G859" t="s">
        <v>20</v>
      </c>
      <c r="H859">
        <v>225</v>
      </c>
      <c r="I859" s="4"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26"/>
        <v>40944.25</v>
      </c>
      <c r="O859" s="9">
        <f t="shared" si="27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v>69.45</v>
      </c>
      <c r="G860" t="s">
        <v>14</v>
      </c>
      <c r="H860">
        <v>35</v>
      </c>
      <c r="I860" s="4"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26"/>
        <v>43211.208333333328</v>
      </c>
      <c r="O860" s="9">
        <f t="shared" si="27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v>35.5342465753425</v>
      </c>
      <c r="G861" t="s">
        <v>14</v>
      </c>
      <c r="H861">
        <v>63</v>
      </c>
      <c r="I861" s="4"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26"/>
        <v>41334.25</v>
      </c>
      <c r="O861" s="9">
        <f t="shared" si="27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v>251.65</v>
      </c>
      <c r="G862" t="s">
        <v>20</v>
      </c>
      <c r="H862">
        <v>65</v>
      </c>
      <c r="I862" s="4"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26"/>
        <v>43515.25</v>
      </c>
      <c r="O862" s="9">
        <f t="shared" si="27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v>105.87500000000001</v>
      </c>
      <c r="G863" t="s">
        <v>20</v>
      </c>
      <c r="H863">
        <v>163</v>
      </c>
      <c r="I863" s="4"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26"/>
        <v>40258.208333333336</v>
      </c>
      <c r="O863" s="9">
        <f t="shared" si="27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v>187.42857142857099</v>
      </c>
      <c r="G864" t="s">
        <v>20</v>
      </c>
      <c r="H864">
        <v>85</v>
      </c>
      <c r="I864" s="4"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26"/>
        <v>40756.208333333336</v>
      </c>
      <c r="O864" s="9">
        <f t="shared" si="27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v>386.78571428571399</v>
      </c>
      <c r="G865" t="s">
        <v>20</v>
      </c>
      <c r="H865">
        <v>217</v>
      </c>
      <c r="I865" s="4"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26"/>
        <v>42172.208333333328</v>
      </c>
      <c r="O865" s="9">
        <f t="shared" si="27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v>347.07142857142901</v>
      </c>
      <c r="G866" t="s">
        <v>20</v>
      </c>
      <c r="H866">
        <v>150</v>
      </c>
      <c r="I866" s="4"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26"/>
        <v>42601.208333333328</v>
      </c>
      <c r="O866" s="9">
        <f t="shared" si="27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v>185.82098765432102</v>
      </c>
      <c r="G867" t="s">
        <v>20</v>
      </c>
      <c r="H867">
        <v>3272</v>
      </c>
      <c r="I867" s="4"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26"/>
        <v>41897.208333333336</v>
      </c>
      <c r="O867" s="9">
        <f t="shared" si="27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v>43.241247264770202</v>
      </c>
      <c r="G868" t="s">
        <v>74</v>
      </c>
      <c r="H868">
        <v>898</v>
      </c>
      <c r="I868" s="4"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26"/>
        <v>40671.208333333336</v>
      </c>
      <c r="O868" s="9">
        <f t="shared" si="27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v>162.4375</v>
      </c>
      <c r="G869" t="s">
        <v>20</v>
      </c>
      <c r="H869">
        <v>300</v>
      </c>
      <c r="I869" s="4"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26"/>
        <v>43382.208333333328</v>
      </c>
      <c r="O869" s="9">
        <f t="shared" si="27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v>184.84285714285699</v>
      </c>
      <c r="G870" t="s">
        <v>20</v>
      </c>
      <c r="H870">
        <v>126</v>
      </c>
      <c r="I870" s="4"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26"/>
        <v>41559.208333333336</v>
      </c>
      <c r="O870" s="9">
        <f t="shared" si="27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v>23.703520691785098</v>
      </c>
      <c r="G871" t="s">
        <v>14</v>
      </c>
      <c r="H871">
        <v>526</v>
      </c>
      <c r="I871" s="4"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26"/>
        <v>40350.208333333336</v>
      </c>
      <c r="O871" s="9">
        <f t="shared" si="27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v>89.870129870129901</v>
      </c>
      <c r="G872" t="s">
        <v>14</v>
      </c>
      <c r="H872">
        <v>121</v>
      </c>
      <c r="I872" s="4"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26"/>
        <v>42240.208333333328</v>
      </c>
      <c r="O872" s="9">
        <f t="shared" si="27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v>272.60419580419597</v>
      </c>
      <c r="G873" t="s">
        <v>20</v>
      </c>
      <c r="H873">
        <v>2320</v>
      </c>
      <c r="I873" s="4"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26"/>
        <v>43040.208333333328</v>
      </c>
      <c r="O873" s="9">
        <f t="shared" si="27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v>170.04255319148899</v>
      </c>
      <c r="G874" t="s">
        <v>20</v>
      </c>
      <c r="H874">
        <v>81</v>
      </c>
      <c r="I874" s="4"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26"/>
        <v>43346.208333333328</v>
      </c>
      <c r="O874" s="9">
        <f t="shared" si="27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v>188.285035629454</v>
      </c>
      <c r="G875" t="s">
        <v>20</v>
      </c>
      <c r="H875">
        <v>1887</v>
      </c>
      <c r="I875" s="4"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26"/>
        <v>41647.25</v>
      </c>
      <c r="O875" s="9">
        <f t="shared" si="27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v>346.93532338308501</v>
      </c>
      <c r="G876" t="s">
        <v>20</v>
      </c>
      <c r="H876">
        <v>4358</v>
      </c>
      <c r="I876" s="4"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26"/>
        <v>40291.208333333336</v>
      </c>
      <c r="O876" s="9">
        <f t="shared" si="27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v>69.177215189873394</v>
      </c>
      <c r="G877" t="s">
        <v>14</v>
      </c>
      <c r="H877">
        <v>67</v>
      </c>
      <c r="I877" s="4"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26"/>
        <v>40556.25</v>
      </c>
      <c r="O877" s="9">
        <f t="shared" si="27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v>25.433734939758999</v>
      </c>
      <c r="G878" t="s">
        <v>14</v>
      </c>
      <c r="H878">
        <v>57</v>
      </c>
      <c r="I878" s="4"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26"/>
        <v>43624.208333333328</v>
      </c>
      <c r="O878" s="9">
        <f t="shared" si="27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v>77.400977995109997</v>
      </c>
      <c r="G879" t="s">
        <v>14</v>
      </c>
      <c r="H879">
        <v>1229</v>
      </c>
      <c r="I879" s="4"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26"/>
        <v>42577.208333333328</v>
      </c>
      <c r="O879" s="9">
        <f t="shared" si="27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v>37.481481481481502</v>
      </c>
      <c r="G880" t="s">
        <v>14</v>
      </c>
      <c r="H880">
        <v>12</v>
      </c>
      <c r="I880" s="4"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26"/>
        <v>43845.25</v>
      </c>
      <c r="O880" s="9">
        <f t="shared" si="27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v>543.79999999999995</v>
      </c>
      <c r="G881" t="s">
        <v>20</v>
      </c>
      <c r="H881">
        <v>53</v>
      </c>
      <c r="I881" s="4"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26"/>
        <v>42788.25</v>
      </c>
      <c r="O881" s="9">
        <f t="shared" si="27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v>228.52189349112399</v>
      </c>
      <c r="G882" t="s">
        <v>20</v>
      </c>
      <c r="H882">
        <v>2414</v>
      </c>
      <c r="I882" s="4"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26"/>
        <v>43667.208333333328</v>
      </c>
      <c r="O882" s="9">
        <f t="shared" si="27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v>38.948339483394804</v>
      </c>
      <c r="G883" t="s">
        <v>14</v>
      </c>
      <c r="H883">
        <v>452</v>
      </c>
      <c r="I883" s="4"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26"/>
        <v>42194.208333333328</v>
      </c>
      <c r="O883" s="9">
        <f t="shared" si="27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v>370</v>
      </c>
      <c r="G884" t="s">
        <v>20</v>
      </c>
      <c r="H884">
        <v>80</v>
      </c>
      <c r="I884" s="4"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26"/>
        <v>42025.25</v>
      </c>
      <c r="O884" s="9">
        <f t="shared" si="27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v>237.91176470588198</v>
      </c>
      <c r="G885" t="s">
        <v>20</v>
      </c>
      <c r="H885">
        <v>193</v>
      </c>
      <c r="I885" s="4"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26"/>
        <v>40323.208333333336</v>
      </c>
      <c r="O885" s="9">
        <f t="shared" si="27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v>64.036299765807996</v>
      </c>
      <c r="G886" t="s">
        <v>14</v>
      </c>
      <c r="H886">
        <v>1886</v>
      </c>
      <c r="I886" s="4"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26"/>
        <v>41763.208333333336</v>
      </c>
      <c r="O886" s="9">
        <f t="shared" si="27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v>118.277777777778</v>
      </c>
      <c r="G887" t="s">
        <v>20</v>
      </c>
      <c r="H887">
        <v>52</v>
      </c>
      <c r="I887" s="4"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26"/>
        <v>40335.208333333336</v>
      </c>
      <c r="O887" s="9">
        <f t="shared" si="27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v>84.824037184594999</v>
      </c>
      <c r="G888" t="s">
        <v>14</v>
      </c>
      <c r="H888">
        <v>1825</v>
      </c>
      <c r="I888" s="4"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26"/>
        <v>40416.208333333336</v>
      </c>
      <c r="O888" s="9">
        <f t="shared" si="27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v>29.346153846153801</v>
      </c>
      <c r="G889" t="s">
        <v>14</v>
      </c>
      <c r="H889">
        <v>31</v>
      </c>
      <c r="I889" s="4"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26"/>
        <v>42202.208333333328</v>
      </c>
      <c r="O889" s="9">
        <f t="shared" si="27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v>209.89655172413802</v>
      </c>
      <c r="G890" t="s">
        <v>20</v>
      </c>
      <c r="H890">
        <v>290</v>
      </c>
      <c r="I890" s="4"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26"/>
        <v>42836.208333333328</v>
      </c>
      <c r="O890" s="9">
        <f t="shared" si="27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v>169.78571428571399</v>
      </c>
      <c r="G891" t="s">
        <v>20</v>
      </c>
      <c r="H891">
        <v>122</v>
      </c>
      <c r="I891" s="4"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26"/>
        <v>41710.208333333336</v>
      </c>
      <c r="O891" s="9">
        <f t="shared" si="27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v>115.959077380952</v>
      </c>
      <c r="G892" t="s">
        <v>20</v>
      </c>
      <c r="H892">
        <v>1470</v>
      </c>
      <c r="I892" s="4"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26"/>
        <v>43640.208333333328</v>
      </c>
      <c r="O892" s="9">
        <f t="shared" si="27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v>258.59999999999997</v>
      </c>
      <c r="G893" t="s">
        <v>20</v>
      </c>
      <c r="H893">
        <v>165</v>
      </c>
      <c r="I893" s="4"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26"/>
        <v>40880.25</v>
      </c>
      <c r="O893" s="9">
        <f t="shared" si="27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v>230.583333333333</v>
      </c>
      <c r="G894" t="s">
        <v>20</v>
      </c>
      <c r="H894">
        <v>182</v>
      </c>
      <c r="I894" s="4"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26"/>
        <v>40319.208333333336</v>
      </c>
      <c r="O894" s="9">
        <f t="shared" si="27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v>128.21428571428598</v>
      </c>
      <c r="G895" t="s">
        <v>20</v>
      </c>
      <c r="H895">
        <v>199</v>
      </c>
      <c r="I895" s="4"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26"/>
        <v>42170.208333333328</v>
      </c>
      <c r="O895" s="9">
        <f t="shared" si="27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v>188.70588235294099</v>
      </c>
      <c r="G896" t="s">
        <v>20</v>
      </c>
      <c r="H896">
        <v>56</v>
      </c>
      <c r="I896" s="4"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26"/>
        <v>41466.208333333336</v>
      </c>
      <c r="O896" s="9">
        <f t="shared" si="27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v>6.9511889862327898</v>
      </c>
      <c r="G897" t="s">
        <v>14</v>
      </c>
      <c r="H897">
        <v>107</v>
      </c>
      <c r="I897" s="4"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26"/>
        <v>43134.25</v>
      </c>
      <c r="O897" s="9">
        <f t="shared" si="27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v>774.43434343434308</v>
      </c>
      <c r="G898" t="s">
        <v>20</v>
      </c>
      <c r="H898">
        <v>1460</v>
      </c>
      <c r="I898" s="4"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26"/>
        <v>40738.208333333336</v>
      </c>
      <c r="O898" s="9">
        <f t="shared" si="27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v>27.693181818181799</v>
      </c>
      <c r="G899" t="s">
        <v>14</v>
      </c>
      <c r="H899">
        <v>27</v>
      </c>
      <c r="I899" s="4"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28">(((L899/60)/60)/24)+DATE(1970,1,1)</f>
        <v>43583.208333333328</v>
      </c>
      <c r="O899" s="9">
        <f t="shared" ref="O899:O962" si="2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v>52.479620323841402</v>
      </c>
      <c r="G900" t="s">
        <v>14</v>
      </c>
      <c r="H900">
        <v>1221</v>
      </c>
      <c r="I900" s="4"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28"/>
        <v>43815.25</v>
      </c>
      <c r="O900" s="9">
        <f t="shared" si="2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v>407.09677419354796</v>
      </c>
      <c r="G901" t="s">
        <v>20</v>
      </c>
      <c r="H901">
        <v>123</v>
      </c>
      <c r="I901" s="4"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28"/>
        <v>41554.208333333336</v>
      </c>
      <c r="O901" s="9">
        <f t="shared" si="2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v>2</v>
      </c>
      <c r="G902" t="s">
        <v>14</v>
      </c>
      <c r="H902">
        <v>1</v>
      </c>
      <c r="I902" s="4"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28"/>
        <v>41901.208333333336</v>
      </c>
      <c r="O902" s="9">
        <f t="shared" si="2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v>156.17857142857099</v>
      </c>
      <c r="G903" t="s">
        <v>20</v>
      </c>
      <c r="H903">
        <v>159</v>
      </c>
      <c r="I903" s="4"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28"/>
        <v>43298.208333333328</v>
      </c>
      <c r="O903" s="9">
        <f t="shared" si="2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v>252.42857142857099</v>
      </c>
      <c r="G904" t="s">
        <v>20</v>
      </c>
      <c r="H904">
        <v>110</v>
      </c>
      <c r="I904" s="4"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28"/>
        <v>42399.25</v>
      </c>
      <c r="O904" s="9">
        <f t="shared" si="2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v>1.7292682926829301</v>
      </c>
      <c r="G905" t="s">
        <v>47</v>
      </c>
      <c r="H905">
        <v>14</v>
      </c>
      <c r="I905" s="4"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28"/>
        <v>41034.208333333336</v>
      </c>
      <c r="O905" s="9">
        <f t="shared" si="2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v>12.230769230769202</v>
      </c>
      <c r="G906" t="s">
        <v>14</v>
      </c>
      <c r="H906">
        <v>16</v>
      </c>
      <c r="I906" s="4"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28"/>
        <v>41186.208333333336</v>
      </c>
      <c r="O906" s="9">
        <f t="shared" si="2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v>163.98734177215201</v>
      </c>
      <c r="G907" t="s">
        <v>20</v>
      </c>
      <c r="H907">
        <v>236</v>
      </c>
      <c r="I907" s="4"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28"/>
        <v>41536.208333333336</v>
      </c>
      <c r="O907" s="9">
        <f t="shared" si="2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v>162.981818181818</v>
      </c>
      <c r="G908" t="s">
        <v>20</v>
      </c>
      <c r="H908">
        <v>191</v>
      </c>
      <c r="I908" s="4"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28"/>
        <v>42868.208333333328</v>
      </c>
      <c r="O908" s="9">
        <f t="shared" si="2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v>20.252747252747298</v>
      </c>
      <c r="G909" t="s">
        <v>14</v>
      </c>
      <c r="H909">
        <v>41</v>
      </c>
      <c r="I909" s="4"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28"/>
        <v>40660.208333333336</v>
      </c>
      <c r="O909" s="9">
        <f t="shared" si="2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v>319.24083769633501</v>
      </c>
      <c r="G910" t="s">
        <v>20</v>
      </c>
      <c r="H910">
        <v>3934</v>
      </c>
      <c r="I910" s="4"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28"/>
        <v>41031.208333333336</v>
      </c>
      <c r="O910" s="9">
        <f t="shared" si="2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v>478.944444444444</v>
      </c>
      <c r="G911" t="s">
        <v>20</v>
      </c>
      <c r="H911">
        <v>80</v>
      </c>
      <c r="I911" s="4"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28"/>
        <v>43255.208333333328</v>
      </c>
      <c r="O911" s="9">
        <f t="shared" si="2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v>19.556634304207098</v>
      </c>
      <c r="G912" t="s">
        <v>74</v>
      </c>
      <c r="H912">
        <v>296</v>
      </c>
      <c r="I912" s="4"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28"/>
        <v>42026.25</v>
      </c>
      <c r="O912" s="9">
        <f t="shared" si="2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v>198.94827586206901</v>
      </c>
      <c r="G913" t="s">
        <v>20</v>
      </c>
      <c r="H913">
        <v>462</v>
      </c>
      <c r="I913" s="4"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28"/>
        <v>43717.208333333328</v>
      </c>
      <c r="O913" s="9">
        <f t="shared" si="2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v>795</v>
      </c>
      <c r="G914" t="s">
        <v>20</v>
      </c>
      <c r="H914">
        <v>179</v>
      </c>
      <c r="I914" s="4"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28"/>
        <v>41157.208333333336</v>
      </c>
      <c r="O914" s="9">
        <f t="shared" si="2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v>50.6210826210826</v>
      </c>
      <c r="G915" t="s">
        <v>14</v>
      </c>
      <c r="H915">
        <v>523</v>
      </c>
      <c r="I915" s="4"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28"/>
        <v>43597.208333333328</v>
      </c>
      <c r="O915" s="9">
        <f t="shared" si="2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v>57.4375</v>
      </c>
      <c r="G916" t="s">
        <v>14</v>
      </c>
      <c r="H916">
        <v>141</v>
      </c>
      <c r="I916" s="4"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28"/>
        <v>41490.208333333336</v>
      </c>
      <c r="O916" s="9">
        <f t="shared" si="2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v>155.62827640984901</v>
      </c>
      <c r="G917" t="s">
        <v>20</v>
      </c>
      <c r="H917">
        <v>1866</v>
      </c>
      <c r="I917" s="4"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28"/>
        <v>42976.208333333328</v>
      </c>
      <c r="O917" s="9">
        <f t="shared" si="2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v>36.297297297297298</v>
      </c>
      <c r="G918" t="s">
        <v>14</v>
      </c>
      <c r="H918">
        <v>52</v>
      </c>
      <c r="I918" s="4"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28"/>
        <v>41991.25</v>
      </c>
      <c r="O918" s="9">
        <f t="shared" si="2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v>58.25</v>
      </c>
      <c r="G919" t="s">
        <v>47</v>
      </c>
      <c r="H919">
        <v>27</v>
      </c>
      <c r="I919" s="4"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28"/>
        <v>40722.208333333336</v>
      </c>
      <c r="O919" s="9">
        <f t="shared" si="2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v>237.394736842105</v>
      </c>
      <c r="G920" t="s">
        <v>20</v>
      </c>
      <c r="H920">
        <v>156</v>
      </c>
      <c r="I920" s="4"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28"/>
        <v>41117.208333333336</v>
      </c>
      <c r="O920" s="9">
        <f t="shared" si="2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v>58.75</v>
      </c>
      <c r="G921" t="s">
        <v>14</v>
      </c>
      <c r="H921">
        <v>225</v>
      </c>
      <c r="I921" s="4"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28"/>
        <v>43022.208333333328</v>
      </c>
      <c r="O921" s="9">
        <f t="shared" si="2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v>182.56603773584899</v>
      </c>
      <c r="G922" t="s">
        <v>20</v>
      </c>
      <c r="H922">
        <v>255</v>
      </c>
      <c r="I922" s="4"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28"/>
        <v>43503.25</v>
      </c>
      <c r="O922" s="9">
        <f t="shared" si="2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v>0.75436408977556102</v>
      </c>
      <c r="G923" t="s">
        <v>14</v>
      </c>
      <c r="H923">
        <v>38</v>
      </c>
      <c r="I923" s="4"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28"/>
        <v>40951.25</v>
      </c>
      <c r="O923" s="9">
        <f t="shared" si="2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v>175.95330739299598</v>
      </c>
      <c r="G924" t="s">
        <v>20</v>
      </c>
      <c r="H924">
        <v>2261</v>
      </c>
      <c r="I924" s="4"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28"/>
        <v>43443.25</v>
      </c>
      <c r="O924" s="9">
        <f t="shared" si="2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v>237.88235294117598</v>
      </c>
      <c r="G925" t="s">
        <v>20</v>
      </c>
      <c r="H925">
        <v>40</v>
      </c>
      <c r="I925" s="4"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28"/>
        <v>40373.208333333336</v>
      </c>
      <c r="O925" s="9">
        <f t="shared" si="2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v>488.05076142131998</v>
      </c>
      <c r="G926" t="s">
        <v>20</v>
      </c>
      <c r="H926">
        <v>2289</v>
      </c>
      <c r="I926" s="4"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28"/>
        <v>43769.208333333328</v>
      </c>
      <c r="O926" s="9">
        <f t="shared" si="2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v>224.066666666667</v>
      </c>
      <c r="G927" t="s">
        <v>20</v>
      </c>
      <c r="H927">
        <v>65</v>
      </c>
      <c r="I927" s="4"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28"/>
        <v>43000.208333333328</v>
      </c>
      <c r="O927" s="9">
        <f t="shared" si="2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v>18.1264367816092</v>
      </c>
      <c r="G928" t="s">
        <v>14</v>
      </c>
      <c r="H928">
        <v>15</v>
      </c>
      <c r="I928" s="4"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28"/>
        <v>42502.208333333328</v>
      </c>
      <c r="O928" s="9">
        <f t="shared" si="2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v>45.8472222222222</v>
      </c>
      <c r="G929" t="s">
        <v>14</v>
      </c>
      <c r="H929">
        <v>37</v>
      </c>
      <c r="I929" s="4"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28"/>
        <v>41102.208333333336</v>
      </c>
      <c r="O929" s="9">
        <f t="shared" si="2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v>117.31541218638</v>
      </c>
      <c r="G930" t="s">
        <v>20</v>
      </c>
      <c r="H930">
        <v>3777</v>
      </c>
      <c r="I930" s="4"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28"/>
        <v>41637.25</v>
      </c>
      <c r="O930" s="9">
        <f t="shared" si="2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v>217.309090909091</v>
      </c>
      <c r="G931" t="s">
        <v>20</v>
      </c>
      <c r="H931">
        <v>184</v>
      </c>
      <c r="I931" s="4"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28"/>
        <v>42858.208333333328</v>
      </c>
      <c r="O931" s="9">
        <f t="shared" si="2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v>112.28571428571399</v>
      </c>
      <c r="G932" t="s">
        <v>20</v>
      </c>
      <c r="H932">
        <v>85</v>
      </c>
      <c r="I932" s="4"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28"/>
        <v>42060.25</v>
      </c>
      <c r="O932" s="9">
        <f t="shared" si="2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v>72.518987341772203</v>
      </c>
      <c r="G933" t="s">
        <v>14</v>
      </c>
      <c r="H933">
        <v>112</v>
      </c>
      <c r="I933" s="4"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28"/>
        <v>41818.208333333336</v>
      </c>
      <c r="O933" s="9">
        <f t="shared" si="2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v>212.304347826087</v>
      </c>
      <c r="G934" t="s">
        <v>20</v>
      </c>
      <c r="H934">
        <v>144</v>
      </c>
      <c r="I934" s="4"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28"/>
        <v>41709.208333333336</v>
      </c>
      <c r="O934" s="9">
        <f t="shared" si="2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v>239.746575342466</v>
      </c>
      <c r="G935" t="s">
        <v>20</v>
      </c>
      <c r="H935">
        <v>1902</v>
      </c>
      <c r="I935" s="4"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28"/>
        <v>41372.208333333336</v>
      </c>
      <c r="O935" s="9">
        <f t="shared" si="2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v>181.935483870968</v>
      </c>
      <c r="G936" t="s">
        <v>20</v>
      </c>
      <c r="H936">
        <v>105</v>
      </c>
      <c r="I936" s="4"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28"/>
        <v>42422.25</v>
      </c>
      <c r="O936" s="9">
        <f t="shared" si="2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v>164.13114754098399</v>
      </c>
      <c r="G937" t="s">
        <v>20</v>
      </c>
      <c r="H937">
        <v>132</v>
      </c>
      <c r="I937" s="4"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28"/>
        <v>42209.208333333328</v>
      </c>
      <c r="O937" s="9">
        <f t="shared" si="2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v>1.63759689922481</v>
      </c>
      <c r="G938" t="s">
        <v>14</v>
      </c>
      <c r="H938">
        <v>21</v>
      </c>
      <c r="I938" s="4"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28"/>
        <v>43668.208333333328</v>
      </c>
      <c r="O938" s="9">
        <f t="shared" si="2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v>49.643859649122803</v>
      </c>
      <c r="G939" t="s">
        <v>74</v>
      </c>
      <c r="H939">
        <v>976</v>
      </c>
      <c r="I939" s="4"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28"/>
        <v>42334.25</v>
      </c>
      <c r="O939" s="9">
        <f t="shared" si="2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v>109.70652173913</v>
      </c>
      <c r="G940" t="s">
        <v>20</v>
      </c>
      <c r="H940">
        <v>96</v>
      </c>
      <c r="I940" s="4"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28"/>
        <v>43263.208333333328</v>
      </c>
      <c r="O940" s="9">
        <f t="shared" si="2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v>49.217948717948701</v>
      </c>
      <c r="G941" t="s">
        <v>14</v>
      </c>
      <c r="H941">
        <v>67</v>
      </c>
      <c r="I941" s="4"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28"/>
        <v>40670.208333333336</v>
      </c>
      <c r="O941" s="9">
        <f t="shared" si="2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v>62.232323232323196</v>
      </c>
      <c r="G942" t="s">
        <v>47</v>
      </c>
      <c r="H942">
        <v>66</v>
      </c>
      <c r="I942" s="4"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28"/>
        <v>41244.25</v>
      </c>
      <c r="O942" s="9">
        <f t="shared" si="2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v>13.058139534883701</v>
      </c>
      <c r="G943" t="s">
        <v>14</v>
      </c>
      <c r="H943">
        <v>78</v>
      </c>
      <c r="I943" s="4"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28"/>
        <v>40552.25</v>
      </c>
      <c r="O943" s="9">
        <f t="shared" si="2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v>64.6354166666667</v>
      </c>
      <c r="G944" t="s">
        <v>14</v>
      </c>
      <c r="H944">
        <v>67</v>
      </c>
      <c r="I944" s="4"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28"/>
        <v>40568.25</v>
      </c>
      <c r="O944" s="9">
        <f t="shared" si="2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v>159.58666666666701</v>
      </c>
      <c r="G945" t="s">
        <v>20</v>
      </c>
      <c r="H945">
        <v>114</v>
      </c>
      <c r="I945" s="4"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28"/>
        <v>41906.208333333336</v>
      </c>
      <c r="O945" s="9">
        <f t="shared" si="2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v>81.42</v>
      </c>
      <c r="G946" t="s">
        <v>14</v>
      </c>
      <c r="H946">
        <v>263</v>
      </c>
      <c r="I946" s="4"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28"/>
        <v>42776.25</v>
      </c>
      <c r="O946" s="9">
        <f t="shared" si="2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v>32.444767441860499</v>
      </c>
      <c r="G947" t="s">
        <v>14</v>
      </c>
      <c r="H947">
        <v>1691</v>
      </c>
      <c r="I947" s="4"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28"/>
        <v>41004.208333333336</v>
      </c>
      <c r="O947" s="9">
        <f t="shared" si="2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v>9.9141184124918702</v>
      </c>
      <c r="G948" t="s">
        <v>14</v>
      </c>
      <c r="H948">
        <v>181</v>
      </c>
      <c r="I948" s="4"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28"/>
        <v>40710.208333333336</v>
      </c>
      <c r="O948" s="9">
        <f t="shared" si="2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v>26.6944444444444</v>
      </c>
      <c r="G949" t="s">
        <v>14</v>
      </c>
      <c r="H949">
        <v>13</v>
      </c>
      <c r="I949" s="4"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28"/>
        <v>41908.208333333336</v>
      </c>
      <c r="O949" s="9">
        <f t="shared" si="2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v>62.957446808510596</v>
      </c>
      <c r="G950" t="s">
        <v>74</v>
      </c>
      <c r="H950">
        <v>160</v>
      </c>
      <c r="I950" s="4"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28"/>
        <v>41985.25</v>
      </c>
      <c r="O950" s="9">
        <f t="shared" si="2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v>161.35593220338998</v>
      </c>
      <c r="G951" t="s">
        <v>20</v>
      </c>
      <c r="H951">
        <v>203</v>
      </c>
      <c r="I951" s="4"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28"/>
        <v>42112.208333333328</v>
      </c>
      <c r="O951" s="9">
        <f t="shared" si="2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v>5</v>
      </c>
      <c r="G952" t="s">
        <v>14</v>
      </c>
      <c r="H952">
        <v>1</v>
      </c>
      <c r="I952" s="4"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28"/>
        <v>43571.208333333328</v>
      </c>
      <c r="O952" s="9">
        <f t="shared" si="2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v>1096.93793103448</v>
      </c>
      <c r="G953" t="s">
        <v>20</v>
      </c>
      <c r="H953">
        <v>1559</v>
      </c>
      <c r="I953" s="4"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28"/>
        <v>42730.25</v>
      </c>
      <c r="O953" s="9">
        <f t="shared" si="2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v>70.094158075601399</v>
      </c>
      <c r="G954" t="s">
        <v>74</v>
      </c>
      <c r="H954">
        <v>2266</v>
      </c>
      <c r="I954" s="4"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28"/>
        <v>42591.208333333328</v>
      </c>
      <c r="O954" s="9">
        <f t="shared" si="2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v>60</v>
      </c>
      <c r="G955" t="s">
        <v>14</v>
      </c>
      <c r="H955">
        <v>21</v>
      </c>
      <c r="I955" s="4"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28"/>
        <v>42358.25</v>
      </c>
      <c r="O955" s="9">
        <f t="shared" si="2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v>367.09859154929603</v>
      </c>
      <c r="G956" t="s">
        <v>20</v>
      </c>
      <c r="H956">
        <v>1548</v>
      </c>
      <c r="I956" s="4"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28"/>
        <v>41174.208333333336</v>
      </c>
      <c r="O956" s="9">
        <f t="shared" si="2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v>1109</v>
      </c>
      <c r="G957" t="s">
        <v>20</v>
      </c>
      <c r="H957">
        <v>80</v>
      </c>
      <c r="I957" s="4"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28"/>
        <v>41238.25</v>
      </c>
      <c r="O957" s="9">
        <f t="shared" si="2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v>19.0287846481876</v>
      </c>
      <c r="G958" t="s">
        <v>14</v>
      </c>
      <c r="H958">
        <v>830</v>
      </c>
      <c r="I958" s="4"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28"/>
        <v>42360.25</v>
      </c>
      <c r="O958" s="9">
        <f t="shared" si="2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v>126.87755102040801</v>
      </c>
      <c r="G959" t="s">
        <v>20</v>
      </c>
      <c r="H959">
        <v>131</v>
      </c>
      <c r="I959" s="4"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28"/>
        <v>40955.25</v>
      </c>
      <c r="O959" s="9">
        <f t="shared" si="2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v>734.63636363636397</v>
      </c>
      <c r="G960" t="s">
        <v>20</v>
      </c>
      <c r="H960">
        <v>112</v>
      </c>
      <c r="I960" s="4"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28"/>
        <v>40350.208333333336</v>
      </c>
      <c r="O960" s="9">
        <f t="shared" si="2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v>4.5731034482758597</v>
      </c>
      <c r="G961" t="s">
        <v>14</v>
      </c>
      <c r="H961">
        <v>130</v>
      </c>
      <c r="I961" s="4"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28"/>
        <v>40357.208333333336</v>
      </c>
      <c r="O961" s="9">
        <f t="shared" si="2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v>85.054545454545405</v>
      </c>
      <c r="G962" t="s">
        <v>14</v>
      </c>
      <c r="H962">
        <v>55</v>
      </c>
      <c r="I962" s="4"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28"/>
        <v>42408.25</v>
      </c>
      <c r="O962" s="9">
        <f t="shared" si="2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v>119.298245614035</v>
      </c>
      <c r="G963" t="s">
        <v>20</v>
      </c>
      <c r="H963">
        <v>155</v>
      </c>
      <c r="I963" s="4"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30">(((L963/60)/60)/24)+DATE(1970,1,1)</f>
        <v>40591.25</v>
      </c>
      <c r="O963" s="9">
        <f t="shared" ref="O963:O1001" si="31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v>296.027777777778</v>
      </c>
      <c r="G964" t="s">
        <v>20</v>
      </c>
      <c r="H964">
        <v>266</v>
      </c>
      <c r="I964" s="4"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30"/>
        <v>41592.25</v>
      </c>
      <c r="O964" s="9">
        <f t="shared" si="31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v>84.694915254237301</v>
      </c>
      <c r="G965" t="s">
        <v>14</v>
      </c>
      <c r="H965">
        <v>114</v>
      </c>
      <c r="I965" s="4"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30"/>
        <v>40607.25</v>
      </c>
      <c r="O965" s="9">
        <f t="shared" si="31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v>355.78378378378403</v>
      </c>
      <c r="G966" t="s">
        <v>20</v>
      </c>
      <c r="H966">
        <v>155</v>
      </c>
      <c r="I966" s="4"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30"/>
        <v>42135.208333333328</v>
      </c>
      <c r="O966" s="9">
        <f t="shared" si="31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v>386.40909090909099</v>
      </c>
      <c r="G967" t="s">
        <v>20</v>
      </c>
      <c r="H967">
        <v>207</v>
      </c>
      <c r="I967" s="4"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30"/>
        <v>40203.25</v>
      </c>
      <c r="O967" s="9">
        <f t="shared" si="31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v>792.23529411764707</v>
      </c>
      <c r="G968" t="s">
        <v>20</v>
      </c>
      <c r="H968">
        <v>245</v>
      </c>
      <c r="I968" s="4"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30"/>
        <v>42901.208333333328</v>
      </c>
      <c r="O968" s="9">
        <f t="shared" si="31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v>137.03393665158401</v>
      </c>
      <c r="G969" t="s">
        <v>20</v>
      </c>
      <c r="H969">
        <v>1573</v>
      </c>
      <c r="I969" s="4"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30"/>
        <v>41005.208333333336</v>
      </c>
      <c r="O969" s="9">
        <f t="shared" si="31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v>338.20833333333297</v>
      </c>
      <c r="G970" t="s">
        <v>20</v>
      </c>
      <c r="H970">
        <v>114</v>
      </c>
      <c r="I970" s="4"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30"/>
        <v>40544.25</v>
      </c>
      <c r="O970" s="9">
        <f t="shared" si="31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v>108.22784810126601</v>
      </c>
      <c r="G971" t="s">
        <v>20</v>
      </c>
      <c r="H971">
        <v>93</v>
      </c>
      <c r="I971" s="4"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30"/>
        <v>43821.25</v>
      </c>
      <c r="O971" s="9">
        <f t="shared" si="31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v>60.7576396206533</v>
      </c>
      <c r="G972" t="s">
        <v>14</v>
      </c>
      <c r="H972">
        <v>594</v>
      </c>
      <c r="I972" s="4"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30"/>
        <v>40672.208333333336</v>
      </c>
      <c r="O972" s="9">
        <f t="shared" si="31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v>27.7254901960784</v>
      </c>
      <c r="G973" t="s">
        <v>14</v>
      </c>
      <c r="H973">
        <v>24</v>
      </c>
      <c r="I973" s="4"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30"/>
        <v>41555.208333333336</v>
      </c>
      <c r="O973" s="9">
        <f t="shared" si="31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v>228.39344262295097</v>
      </c>
      <c r="G974" t="s">
        <v>20</v>
      </c>
      <c r="H974">
        <v>1681</v>
      </c>
      <c r="I974" s="4"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30"/>
        <v>41792.208333333336</v>
      </c>
      <c r="O974" s="9">
        <f t="shared" si="3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v>21.6151940545004</v>
      </c>
      <c r="G975" t="s">
        <v>14</v>
      </c>
      <c r="H975">
        <v>252</v>
      </c>
      <c r="I975" s="4"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30"/>
        <v>40522.25</v>
      </c>
      <c r="O975" s="9">
        <f t="shared" si="31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v>373.875</v>
      </c>
      <c r="G976" t="s">
        <v>20</v>
      </c>
      <c r="H976">
        <v>32</v>
      </c>
      <c r="I976" s="4"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30"/>
        <v>41412.208333333336</v>
      </c>
      <c r="O976" s="9">
        <f t="shared" si="31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v>154.92592592592601</v>
      </c>
      <c r="G977" t="s">
        <v>20</v>
      </c>
      <c r="H977">
        <v>135</v>
      </c>
      <c r="I977" s="4"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30"/>
        <v>42337.25</v>
      </c>
      <c r="O977" s="9">
        <f t="shared" si="31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v>322.14999999999998</v>
      </c>
      <c r="G978" t="s">
        <v>20</v>
      </c>
      <c r="H978">
        <v>140</v>
      </c>
      <c r="I978" s="4"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30"/>
        <v>40571.25</v>
      </c>
      <c r="O978" s="9">
        <f t="shared" si="31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v>73.957142857142898</v>
      </c>
      <c r="G979" t="s">
        <v>14</v>
      </c>
      <c r="H979">
        <v>67</v>
      </c>
      <c r="I979" s="4"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30"/>
        <v>43138.25</v>
      </c>
      <c r="O979" s="9">
        <f t="shared" si="31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v>864.1</v>
      </c>
      <c r="G980" t="s">
        <v>20</v>
      </c>
      <c r="H980">
        <v>92</v>
      </c>
      <c r="I980" s="4"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30"/>
        <v>42686.25</v>
      </c>
      <c r="O980" s="9">
        <f t="shared" si="31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v>143.26245847176099</v>
      </c>
      <c r="G981" t="s">
        <v>20</v>
      </c>
      <c r="H981">
        <v>1015</v>
      </c>
      <c r="I981" s="4"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30"/>
        <v>42078.208333333328</v>
      </c>
      <c r="O981" s="9">
        <f t="shared" si="31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v>40.281762295082004</v>
      </c>
      <c r="G982" t="s">
        <v>14</v>
      </c>
      <c r="H982">
        <v>742</v>
      </c>
      <c r="I982" s="4"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30"/>
        <v>42307.208333333328</v>
      </c>
      <c r="O982" s="9">
        <f t="shared" si="31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v>178.22388059701498</v>
      </c>
      <c r="G983" t="s">
        <v>20</v>
      </c>
      <c r="H983">
        <v>323</v>
      </c>
      <c r="I983" s="4"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30"/>
        <v>43094.25</v>
      </c>
      <c r="O983" s="9">
        <f t="shared" si="3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v>84.9305555555556</v>
      </c>
      <c r="G984" t="s">
        <v>14</v>
      </c>
      <c r="H984">
        <v>75</v>
      </c>
      <c r="I984" s="4"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30"/>
        <v>40743.208333333336</v>
      </c>
      <c r="O984" s="9">
        <f t="shared" si="31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v>145.93648334624299</v>
      </c>
      <c r="G985" t="s">
        <v>20</v>
      </c>
      <c r="H985">
        <v>2326</v>
      </c>
      <c r="I985" s="4"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30"/>
        <v>43681.208333333328</v>
      </c>
      <c r="O985" s="9">
        <f t="shared" si="31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v>152.461538461538</v>
      </c>
      <c r="G986" t="s">
        <v>20</v>
      </c>
      <c r="H986">
        <v>381</v>
      </c>
      <c r="I986" s="4"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30"/>
        <v>43716.208333333328</v>
      </c>
      <c r="O986" s="9">
        <f t="shared" si="31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v>67.129542790152399</v>
      </c>
      <c r="G987" t="s">
        <v>14</v>
      </c>
      <c r="H987">
        <v>4405</v>
      </c>
      <c r="I987" s="4"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30"/>
        <v>41614.25</v>
      </c>
      <c r="O987" s="9">
        <f t="shared" si="31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v>40.307692307692299</v>
      </c>
      <c r="G988" t="s">
        <v>14</v>
      </c>
      <c r="H988">
        <v>92</v>
      </c>
      <c r="I988" s="4"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30"/>
        <v>40638.208333333336</v>
      </c>
      <c r="O988" s="9">
        <f t="shared" si="31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v>216.79032258064498</v>
      </c>
      <c r="G989" t="s">
        <v>20</v>
      </c>
      <c r="H989">
        <v>480</v>
      </c>
      <c r="I989" s="4"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30"/>
        <v>42852.208333333328</v>
      </c>
      <c r="O989" s="9">
        <f t="shared" si="31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v>52.1170212765957</v>
      </c>
      <c r="G990" t="s">
        <v>14</v>
      </c>
      <c r="H990">
        <v>64</v>
      </c>
      <c r="I990" s="4"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30"/>
        <v>42686.25</v>
      </c>
      <c r="O990" s="9">
        <f t="shared" si="31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v>499.58333333333303</v>
      </c>
      <c r="G991" t="s">
        <v>20</v>
      </c>
      <c r="H991">
        <v>226</v>
      </c>
      <c r="I991" s="4"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30"/>
        <v>43571.208333333328</v>
      </c>
      <c r="O991" s="9">
        <f t="shared" si="31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v>87.679487179487197</v>
      </c>
      <c r="G992" t="s">
        <v>14</v>
      </c>
      <c r="H992">
        <v>64</v>
      </c>
      <c r="I992" s="4"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30"/>
        <v>42432.25</v>
      </c>
      <c r="O992" s="9">
        <f t="shared" si="31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v>113.17346938775501</v>
      </c>
      <c r="G993" t="s">
        <v>20</v>
      </c>
      <c r="H993">
        <v>241</v>
      </c>
      <c r="I993" s="4"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30"/>
        <v>41907.208333333336</v>
      </c>
      <c r="O993" s="9">
        <f t="shared" si="31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v>426.54838709677404</v>
      </c>
      <c r="G994" t="s">
        <v>20</v>
      </c>
      <c r="H994">
        <v>132</v>
      </c>
      <c r="I994" s="4"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30"/>
        <v>43227.208333333328</v>
      </c>
      <c r="O994" s="9">
        <f t="shared" si="31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v>77.632653061224502</v>
      </c>
      <c r="G995" t="s">
        <v>74</v>
      </c>
      <c r="H995">
        <v>75</v>
      </c>
      <c r="I995" s="4"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30"/>
        <v>42362.25</v>
      </c>
      <c r="O995" s="9">
        <f t="shared" si="31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v>52.496810772501803</v>
      </c>
      <c r="G996" t="s">
        <v>14</v>
      </c>
      <c r="H996">
        <v>842</v>
      </c>
      <c r="I996" s="4"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30"/>
        <v>41929.208333333336</v>
      </c>
      <c r="O996" s="9">
        <f t="shared" si="31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v>157.46762589928102</v>
      </c>
      <c r="G997" t="s">
        <v>20</v>
      </c>
      <c r="H997">
        <v>2043</v>
      </c>
      <c r="I997" s="4"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30"/>
        <v>43408.208333333328</v>
      </c>
      <c r="O997" s="9">
        <f t="shared" si="31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v>72.939393939393909</v>
      </c>
      <c r="G998" t="s">
        <v>14</v>
      </c>
      <c r="H998">
        <v>112</v>
      </c>
      <c r="I998" s="4"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30"/>
        <v>41276.25</v>
      </c>
      <c r="O998" s="9">
        <f t="shared" si="31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v>60.565789473684198</v>
      </c>
      <c r="G999" t="s">
        <v>74</v>
      </c>
      <c r="H999">
        <v>139</v>
      </c>
      <c r="I999" s="4"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30"/>
        <v>41659.25</v>
      </c>
      <c r="O999" s="9">
        <f t="shared" si="31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v>56.791291291291301</v>
      </c>
      <c r="G1000" t="s">
        <v>14</v>
      </c>
      <c r="H1000">
        <v>374</v>
      </c>
      <c r="I1000" s="4"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30"/>
        <v>40220.25</v>
      </c>
      <c r="O1000" s="9">
        <f t="shared" si="31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v>56.542754275427498</v>
      </c>
      <c r="G1001" t="s">
        <v>74</v>
      </c>
      <c r="H1001">
        <v>1122</v>
      </c>
      <c r="I1001" s="4"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30"/>
        <v>42550.208333333328</v>
      </c>
      <c r="O1001" s="9">
        <f t="shared" si="31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theme="8" tint="-0.249977111117893"/>
      </colorScale>
    </cfRule>
  </conditionalFormatting>
  <conditionalFormatting sqref="G2:G1001">
    <cfRule type="containsText" dxfId="14" priority="2" operator="containsText" text="live">
      <formula>NOT(ISERROR(SEARCH("live",G2)))</formula>
    </cfRule>
    <cfRule type="containsText" dxfId="13" priority="3" operator="containsText" text="live">
      <formula>NOT(ISERROR(SEARCH("live",G2)))</formula>
    </cfRule>
    <cfRule type="containsText" dxfId="12" priority="4" operator="containsText" text="canceled">
      <formula>NOT(ISERROR(SEARCH("canceled",G2)))</formula>
    </cfRule>
    <cfRule type="containsText" dxfId="11" priority="5" operator="containsText" text="Successful">
      <formula>NOT(ISERROR(SEARCH("Successful",G2)))</formula>
    </cfRule>
    <cfRule type="containsText" dxfId="10" priority="6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29AA-1E1D-4DA6-9EDF-197B72003EF6}">
  <sheetPr codeName="Sheet2"/>
  <dimension ref="A2:T27"/>
  <sheetViews>
    <sheetView workbookViewId="0">
      <selection activeCell="C31" sqref="C3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2" spans="1:6" x14ac:dyDescent="0.3">
      <c r="A2" s="6" t="s">
        <v>6</v>
      </c>
      <c r="B2" t="s">
        <v>2066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7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3">
      <c r="A8" s="7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7" t="s">
        <v>2062</v>
      </c>
      <c r="E9">
        <v>4</v>
      </c>
      <c r="F9">
        <v>4</v>
      </c>
    </row>
    <row r="10" spans="1:6" x14ac:dyDescent="0.3">
      <c r="A10" s="7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7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7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7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7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7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  <row r="27" spans="20:20" x14ac:dyDescent="0.3">
      <c r="T27" t="s">
        <v>2071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F58E-65BA-4A24-BCA7-A714D081F789}">
  <sheetPr codeName="Sheet3"/>
  <dimension ref="A1:F30"/>
  <sheetViews>
    <sheetView topLeftCell="A4" workbookViewId="0">
      <selection activeCell="Q30" sqref="Q3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2029</v>
      </c>
      <c r="B2" t="s">
        <v>2066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2063</v>
      </c>
      <c r="E7">
        <v>4</v>
      </c>
      <c r="F7">
        <v>4</v>
      </c>
    </row>
    <row r="8" spans="1:6" x14ac:dyDescent="0.3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2041</v>
      </c>
      <c r="C10">
        <v>8</v>
      </c>
      <c r="E10">
        <v>10</v>
      </c>
      <c r="F10">
        <v>18</v>
      </c>
    </row>
    <row r="11" spans="1:6" x14ac:dyDescent="0.3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2055</v>
      </c>
      <c r="C15">
        <v>3</v>
      </c>
      <c r="E15">
        <v>4</v>
      </c>
      <c r="F15">
        <v>7</v>
      </c>
    </row>
    <row r="16" spans="1:6" x14ac:dyDescent="0.3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2054</v>
      </c>
      <c r="C20">
        <v>4</v>
      </c>
      <c r="E20">
        <v>4</v>
      </c>
      <c r="F20">
        <v>8</v>
      </c>
    </row>
    <row r="21" spans="1:6" x14ac:dyDescent="0.3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2061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2057</v>
      </c>
      <c r="C25">
        <v>7</v>
      </c>
      <c r="E25">
        <v>14</v>
      </c>
      <c r="F25">
        <v>21</v>
      </c>
    </row>
    <row r="26" spans="1:6" x14ac:dyDescent="0.3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2060</v>
      </c>
      <c r="E29">
        <v>3</v>
      </c>
      <c r="F29">
        <v>3</v>
      </c>
    </row>
    <row r="30" spans="1:6" x14ac:dyDescent="0.3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237B-5BA8-402A-AB1B-7FA91E6A64BE}">
  <sheetPr codeName="Sheet4"/>
  <dimension ref="A1:F18"/>
  <sheetViews>
    <sheetView workbookViewId="0">
      <selection activeCell="B28" sqref="B28"/>
    </sheetView>
  </sheetViews>
  <sheetFormatPr defaultRowHeight="15.6" x14ac:dyDescent="0.3"/>
  <cols>
    <col min="1" max="1" width="28.8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9.69921875" bestFit="1" customWidth="1"/>
    <col min="8" max="8" width="10.5" bestFit="1" customWidth="1"/>
    <col min="9" max="9" width="7.19921875" bestFit="1" customWidth="1"/>
    <col min="10" max="10" width="13.3984375" bestFit="1" customWidth="1"/>
    <col min="11" max="11" width="11.19921875" bestFit="1" customWidth="1"/>
    <col min="12" max="12" width="4.8984375" bestFit="1" customWidth="1"/>
    <col min="13" max="13" width="6.19921875" bestFit="1" customWidth="1"/>
    <col min="14" max="14" width="5.69921875" bestFit="1" customWidth="1"/>
    <col min="15" max="15" width="12.09765625" bestFit="1" customWidth="1"/>
    <col min="16" max="16" width="9.69921875" bestFit="1" customWidth="1"/>
    <col min="17" max="17" width="10.5" bestFit="1" customWidth="1"/>
    <col min="18" max="18" width="7.19921875" bestFit="1" customWidth="1"/>
    <col min="19" max="19" width="10.5" bestFit="1" customWidth="1"/>
    <col min="20" max="20" width="11.19921875" bestFit="1" customWidth="1"/>
    <col min="21" max="21" width="6.19921875" bestFit="1" customWidth="1"/>
    <col min="22" max="22" width="12.09765625" bestFit="1" customWidth="1"/>
    <col min="23" max="23" width="9.69921875" bestFit="1" customWidth="1"/>
    <col min="24" max="24" width="10.5" bestFit="1" customWidth="1"/>
    <col min="25" max="25" width="7.19921875" bestFit="1" customWidth="1"/>
    <col min="26" max="26" width="8.69921875" bestFit="1" customWidth="1"/>
    <col min="27" max="27" width="11.19921875" bestFit="1" customWidth="1"/>
    <col min="28" max="28" width="4.8984375" bestFit="1" customWidth="1"/>
    <col min="29" max="29" width="6.19921875" bestFit="1" customWidth="1"/>
    <col min="30" max="30" width="9.8984375" bestFit="1" customWidth="1"/>
    <col min="31" max="31" width="5.69921875" bestFit="1" customWidth="1"/>
    <col min="32" max="32" width="12.09765625" bestFit="1" customWidth="1"/>
    <col min="33" max="33" width="9.69921875" bestFit="1" customWidth="1"/>
    <col min="34" max="34" width="10.5" bestFit="1" customWidth="1"/>
    <col min="35" max="35" width="7.19921875" bestFit="1" customWidth="1"/>
    <col min="36" max="36" width="14.19921875" bestFit="1" customWidth="1"/>
    <col min="37" max="37" width="11" bestFit="1" customWidth="1"/>
  </cols>
  <sheetData>
    <row r="1" spans="1:6" x14ac:dyDescent="0.3">
      <c r="A1" s="6" t="s">
        <v>2029</v>
      </c>
      <c r="B1" t="s">
        <v>2066</v>
      </c>
    </row>
    <row r="2" spans="1:6" x14ac:dyDescent="0.3">
      <c r="A2" s="6" t="s">
        <v>2086</v>
      </c>
      <c r="B2" t="s">
        <v>2066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3D6B-2DB3-422D-8FB0-A34FF21396CF}">
  <sheetPr codeName="Sheet5"/>
  <dimension ref="A1:J13"/>
  <sheetViews>
    <sheetView workbookViewId="0">
      <selection activeCell="L20" sqref="L20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8.3984375" bestFit="1" customWidth="1"/>
    <col min="7" max="7" width="16.19921875" bestFit="1" customWidth="1"/>
    <col min="8" max="8" width="18.8984375" bestFit="1" customWidth="1"/>
  </cols>
  <sheetData>
    <row r="1" spans="1:10" x14ac:dyDescent="0.3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10" x14ac:dyDescent="0.3">
      <c r="A2" t="s">
        <v>2095</v>
      </c>
      <c r="B2">
        <f>COUNTIFS(Crowdfunding!D:D,"&lt;1000",Crowdfunding!G:G,"=successful")</f>
        <v>30</v>
      </c>
      <c r="C2">
        <f>COUNTIFS(Crowdfunding!D:D,"&lt;1000",Crowdfunding!G:G,"=failed")</f>
        <v>20</v>
      </c>
      <c r="D2">
        <f>COUNTIFS(Crowdfunding!D:D,"&lt;1000",Crowdfunding!G:G,"=canceled")</f>
        <v>1</v>
      </c>
      <c r="E2">
        <f>SUM(B2,C2,D2)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10" x14ac:dyDescent="0.3">
      <c r="A3" t="s">
        <v>2096</v>
      </c>
      <c r="B3">
        <f>COUNTIFS(Crowdfunding!D:D,"&lt;=4999",Crowdfunding!G:G,"=successful") - B2</f>
        <v>191</v>
      </c>
      <c r="C3">
        <f>COUNTIFS(Crowdfunding!D:D,"&lt;=4999",Crowdfunding!G:G,"=failed") - C2</f>
        <v>38</v>
      </c>
      <c r="D3">
        <f>COUNTIFS(Crowdfunding!D:D,"&lt;=4999",Crowdfunding!G:G,"=canceled") - D2</f>
        <v>2</v>
      </c>
      <c r="E3">
        <f t="shared" ref="E3:E13" si="0">SUM(B3,C3,D3)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10" x14ac:dyDescent="0.3">
      <c r="A4" t="s">
        <v>2097</v>
      </c>
      <c r="B4">
        <f>COUNTIFS(Crowdfunding!D:D,"&lt;=9999",Crowdfunding!G:G,"=successful") - B2 - B3</f>
        <v>164</v>
      </c>
      <c r="C4">
        <f>COUNTIFS(Crowdfunding!D:D,"&lt;=9999",Crowdfunding!G:G,"=failed") - C2 - C3</f>
        <v>126</v>
      </c>
      <c r="D4">
        <f>COUNTIFS(Crowdfunding!D:D,"&lt;=9999",Crowdfunding!G:G,"=canceled") - D2 - D3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10" x14ac:dyDescent="0.3">
      <c r="A5" t="s">
        <v>2098</v>
      </c>
      <c r="B5">
        <f>COUNTIFS(Crowdfunding!D:D,"&lt;=14999",Crowdfunding!G:G,"=successful") - B2 - B3 - B4</f>
        <v>4</v>
      </c>
      <c r="C5">
        <f>COUNTIFS(Crowdfunding!D:D,"&lt;=14999",Crowdfunding!G:G,"=failed") - C2 - C3 - C4</f>
        <v>5</v>
      </c>
      <c r="D5">
        <f>COUNTIFS(Crowdfunding!D:D,"&lt;=14999",Crowdfunding!G:G,"=canceled") - D2 - D3 - D4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10" x14ac:dyDescent="0.3">
      <c r="A6" t="s">
        <v>2099</v>
      </c>
      <c r="B6">
        <f>COUNTIFS(Crowdfunding!D:D,"&lt;=19999",Crowdfunding!G:G,"=successful") - B2 - B3 - B4 - B5</f>
        <v>10</v>
      </c>
      <c r="C6">
        <f>COUNTIFS(Crowdfunding!D:D,"&lt;=19999",Crowdfunding!G:G,"=failed") - C2 - C3 - C4 - C5</f>
        <v>0</v>
      </c>
      <c r="D6">
        <f>COUNTIFS(Crowdfunding!D:D,"&lt;=19999",Crowdfunding!G:G,"=canceled") - D2 - D3 - D4 - D5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10" x14ac:dyDescent="0.3">
      <c r="A7" t="s">
        <v>2100</v>
      </c>
      <c r="B7">
        <f>COUNTIFS(Crowdfunding!D:D,"&lt;=24999",Crowdfunding!G:G,"=successful") - B2 - B3 - B4 - B5 - B6</f>
        <v>7</v>
      </c>
      <c r="C7">
        <f>COUNTIFS(Crowdfunding!D:D,"&lt;=24999",Crowdfunding!G:G,"=failed") - C2 - C3 - C4 - C5 - C6</f>
        <v>0</v>
      </c>
      <c r="D7">
        <f>COUNTIFS(Crowdfunding!D:D,"&lt;=24999",Crowdfunding!G:G,"=canceled") - D2 - D3 - D4 - D5 - D6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10" x14ac:dyDescent="0.3">
      <c r="A8" t="s">
        <v>2101</v>
      </c>
      <c r="B8">
        <f>COUNTIFS(Crowdfunding!D:D,"&lt;=29999",Crowdfunding!G:G,"=successful") - B2 - B3 - B4 - B5 - B6 - B7</f>
        <v>11</v>
      </c>
      <c r="C8">
        <f>COUNTIFS(Crowdfunding!D:D,"&lt;=29999",Crowdfunding!G:G,"=failed") - C2 - C3 - C4 - C5 - C6 - C7</f>
        <v>3</v>
      </c>
      <c r="D8">
        <f>COUNTIFS(Crowdfunding!D:D,"&lt;=29999",Crowdfunding!G:G,"=canceled") - D2 - D3 - D4 - D5 - D6 - D7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10" x14ac:dyDescent="0.3">
      <c r="A9" t="s">
        <v>2102</v>
      </c>
      <c r="B9">
        <f>COUNTIFS(Crowdfunding!D:D,"&lt;=34999",Crowdfunding!G:G,"=successful") - B2 - B3 - B4 - B5 - B6 - B7 - B8</f>
        <v>7</v>
      </c>
      <c r="C9">
        <f>COUNTIFS(Crowdfunding!D:D,"&lt;=34999",Crowdfunding!G:G,"=failed") - C2 - C3 - C4 - C5 - C6 - C7 - C8</f>
        <v>0</v>
      </c>
      <c r="D9">
        <f>COUNTIFS(Crowdfunding!D:D,"&lt;=34999",Crowdfunding!G:G,"=canceled") - D2 - D3 - D4 - D5 - D6 - D7 - D8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10" x14ac:dyDescent="0.3">
      <c r="A10" t="s">
        <v>2103</v>
      </c>
      <c r="B10">
        <f>COUNTIFS(Crowdfunding!D:D,"&lt;=39999",Crowdfunding!G:G,"=successful") - B2 - B3 - B4 - B5 - B6 - B7 - B8 - B9</f>
        <v>8</v>
      </c>
      <c r="C10">
        <f>COUNTIFS(Crowdfunding!D:D,"&lt;=39999",Crowdfunding!G:G,"=failed") - C2 - C3 - C4 - C5 - C6 - C7 - C8 - C9</f>
        <v>3</v>
      </c>
      <c r="D10">
        <f>COUNTIFS(Crowdfunding!D:D,"&lt;=39999",Crowdfunding!G:G,"=canceled") - D2 - D3 - D4 - D5 - D6 - D7 - D8 - D9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10" x14ac:dyDescent="0.3">
      <c r="A11" t="s">
        <v>2104</v>
      </c>
      <c r="B11">
        <f>COUNTIFS(Crowdfunding!D:D,"&lt;=44999",Crowdfunding!G:G,"=successful") - B2 - B3 - B4 - B5 - B6 - B7 - B8 - B9 - B10</f>
        <v>11</v>
      </c>
      <c r="C11">
        <f>COUNTIFS(Crowdfunding!D:D,"&lt;=44999",Crowdfunding!G:G,"=failed") - C2 - C3 - C4 - C5 - C6 - C7 - C8 - C9 - C10</f>
        <v>3</v>
      </c>
      <c r="D11">
        <f>COUNTIFS(Crowdfunding!D:D,"&lt;=44999",Crowdfunding!G:G,"=canceled") - D2 - D3 - D4 - D5 - D6 - D7 - D8 - D9 - D10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10" x14ac:dyDescent="0.3">
      <c r="A12" t="s">
        <v>2105</v>
      </c>
      <c r="B12">
        <f>COUNTIFS(Crowdfunding!D:D,"&lt;=49999",Crowdfunding!G:G,"=successful") - B2 - B3 - B4 - B5 - B6 - B7 - B8 - B9 - B10 - B11</f>
        <v>8</v>
      </c>
      <c r="C12">
        <f>COUNTIFS(Crowdfunding!D:D,"&lt;=49999",Crowdfunding!G:G,"=failed") - C2 - C3 - C4 - C5 - C6 - C7 - C8 - C9 - C10 - C11</f>
        <v>3</v>
      </c>
      <c r="D12">
        <f>COUNTIFS(Crowdfunding!D:D,"&lt;=49999",Crowdfunding!G:G,"=canceled") - D2 - D3 - D4 - D5 - D6 - D7 - D8 - D9 - D10 - D11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  <c r="J12" t="s">
        <v>2107</v>
      </c>
    </row>
    <row r="13" spans="1:10" x14ac:dyDescent="0.3">
      <c r="A13" t="s">
        <v>2106</v>
      </c>
      <c r="B13">
        <f>COUNTIFS(Crowdfunding!D:D,"&gt;50000",Crowdfunding!G:G,"=successful")</f>
        <v>114</v>
      </c>
      <c r="C13">
        <f>COUNTIFS(Crowdfunding!D:D,"&gt;50000",Crowdfunding!G:G,"=failed")</f>
        <v>163</v>
      </c>
      <c r="D13">
        <f>COUNTIFS(Crowdfunding!D:D,"&gt;50000",Crowdfunding!G:G,"=canceled")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3E05-A7D4-4A4A-8D18-B6A81E09EE5F}">
  <sheetPr codeName="Sheet6"/>
  <dimension ref="A1:M566"/>
  <sheetViews>
    <sheetView workbookViewId="0">
      <selection activeCell="E15" sqref="E15"/>
    </sheetView>
  </sheetViews>
  <sheetFormatPr defaultRowHeight="15.6" x14ac:dyDescent="0.3"/>
  <cols>
    <col min="1" max="1" width="9.19921875" bestFit="1" customWidth="1"/>
    <col min="2" max="2" width="13.19921875" bestFit="1" customWidth="1"/>
    <col min="3" max="3" width="13.19921875" customWidth="1"/>
    <col min="4" max="4" width="19.09765625" bestFit="1" customWidth="1"/>
    <col min="5" max="7" width="13.19921875" customWidth="1"/>
    <col min="10" max="10" width="13.19921875" bestFit="1" customWidth="1"/>
    <col min="12" max="12" width="21.5" bestFit="1" customWidth="1"/>
  </cols>
  <sheetData>
    <row r="1" spans="1:13" x14ac:dyDescent="0.3">
      <c r="A1" s="1" t="s">
        <v>4</v>
      </c>
      <c r="B1" s="1" t="s">
        <v>5</v>
      </c>
      <c r="C1" s="1"/>
      <c r="D1" s="1"/>
      <c r="E1" s="1"/>
      <c r="F1" s="1"/>
      <c r="G1" s="1"/>
      <c r="I1" s="1" t="s">
        <v>4</v>
      </c>
      <c r="J1" s="1" t="s">
        <v>5</v>
      </c>
    </row>
    <row r="2" spans="1:13" x14ac:dyDescent="0.3">
      <c r="A2" t="s">
        <v>20</v>
      </c>
      <c r="B2">
        <v>158</v>
      </c>
      <c r="D2" s="10" t="s">
        <v>2108</v>
      </c>
      <c r="I2" t="s">
        <v>14</v>
      </c>
      <c r="J2">
        <v>0</v>
      </c>
      <c r="L2" s="12" t="s">
        <v>2115</v>
      </c>
    </row>
    <row r="3" spans="1:13" x14ac:dyDescent="0.3">
      <c r="A3" t="s">
        <v>20</v>
      </c>
      <c r="B3">
        <v>1425</v>
      </c>
      <c r="I3" t="s">
        <v>14</v>
      </c>
      <c r="J3">
        <v>24</v>
      </c>
    </row>
    <row r="4" spans="1:13" x14ac:dyDescent="0.3">
      <c r="A4" t="s">
        <v>20</v>
      </c>
      <c r="B4">
        <v>174</v>
      </c>
      <c r="D4" s="11" t="s">
        <v>2109</v>
      </c>
      <c r="E4">
        <f>AVERAGE(B2:B566)</f>
        <v>851.14690265486729</v>
      </c>
      <c r="I4" t="s">
        <v>14</v>
      </c>
      <c r="J4">
        <v>53</v>
      </c>
      <c r="L4" s="11" t="s">
        <v>2109</v>
      </c>
      <c r="M4">
        <f>AVERAGE(J2:J365)</f>
        <v>585.61538461538464</v>
      </c>
    </row>
    <row r="5" spans="1:13" x14ac:dyDescent="0.3">
      <c r="A5" t="s">
        <v>20</v>
      </c>
      <c r="B5">
        <v>227</v>
      </c>
      <c r="D5" s="11" t="s">
        <v>2110</v>
      </c>
      <c r="E5">
        <f>MEDIAN(B2:B566)</f>
        <v>201</v>
      </c>
      <c r="I5" t="s">
        <v>14</v>
      </c>
      <c r="J5">
        <v>18</v>
      </c>
      <c r="L5" s="11" t="s">
        <v>2110</v>
      </c>
      <c r="M5">
        <f>MEDIAN(J2:J365)</f>
        <v>114.5</v>
      </c>
    </row>
    <row r="6" spans="1:13" x14ac:dyDescent="0.3">
      <c r="A6" t="s">
        <v>20</v>
      </c>
      <c r="B6">
        <v>220</v>
      </c>
      <c r="D6" t="s">
        <v>2111</v>
      </c>
      <c r="E6">
        <f>MIN(B2:B566)</f>
        <v>16</v>
      </c>
      <c r="I6" t="s">
        <v>14</v>
      </c>
      <c r="J6">
        <v>44</v>
      </c>
      <c r="L6" t="s">
        <v>2111</v>
      </c>
      <c r="M6">
        <f>MIN(J2:J365)</f>
        <v>0</v>
      </c>
    </row>
    <row r="7" spans="1:13" x14ac:dyDescent="0.3">
      <c r="A7" t="s">
        <v>20</v>
      </c>
      <c r="B7">
        <v>98</v>
      </c>
      <c r="D7" t="s">
        <v>2112</v>
      </c>
      <c r="E7">
        <f>MAX(B2:B566)</f>
        <v>7295</v>
      </c>
      <c r="I7" t="s">
        <v>14</v>
      </c>
      <c r="J7">
        <v>27</v>
      </c>
      <c r="L7" t="s">
        <v>2112</v>
      </c>
      <c r="M7">
        <f>MAX(J2:J365)</f>
        <v>6080</v>
      </c>
    </row>
    <row r="8" spans="1:13" x14ac:dyDescent="0.3">
      <c r="A8" t="s">
        <v>20</v>
      </c>
      <c r="B8">
        <v>100</v>
      </c>
      <c r="D8" t="s">
        <v>2113</v>
      </c>
      <c r="E8">
        <f>_xlfn.VAR.P(B2:B566)</f>
        <v>1603373.7324019109</v>
      </c>
      <c r="I8" t="s">
        <v>14</v>
      </c>
      <c r="J8">
        <v>55</v>
      </c>
      <c r="L8" t="s">
        <v>2113</v>
      </c>
      <c r="M8">
        <f>_xlfn.VAR.P(J2:J365)</f>
        <v>921574.68174133555</v>
      </c>
    </row>
    <row r="9" spans="1:13" x14ac:dyDescent="0.3">
      <c r="A9" t="s">
        <v>20</v>
      </c>
      <c r="B9">
        <v>1249</v>
      </c>
      <c r="D9" t="s">
        <v>2114</v>
      </c>
      <c r="E9">
        <f>_xlfn.STDEV.S(B2:B566)</f>
        <v>1267.366006183523</v>
      </c>
      <c r="I9" t="s">
        <v>14</v>
      </c>
      <c r="J9">
        <v>200</v>
      </c>
      <c r="L9" t="s">
        <v>2114</v>
      </c>
      <c r="M9">
        <f>_xlfn.STDEV.S(J2:J365)</f>
        <v>961.30819978260524</v>
      </c>
    </row>
    <row r="10" spans="1:13" x14ac:dyDescent="0.3">
      <c r="A10" t="s">
        <v>20</v>
      </c>
      <c r="B10">
        <v>1396</v>
      </c>
      <c r="I10" t="s">
        <v>14</v>
      </c>
      <c r="J10">
        <v>452</v>
      </c>
    </row>
    <row r="11" spans="1:13" x14ac:dyDescent="0.3">
      <c r="A11" t="s">
        <v>20</v>
      </c>
      <c r="B11">
        <v>890</v>
      </c>
      <c r="I11" t="s">
        <v>14</v>
      </c>
      <c r="J11">
        <v>674</v>
      </c>
    </row>
    <row r="12" spans="1:13" x14ac:dyDescent="0.3">
      <c r="A12" t="s">
        <v>20</v>
      </c>
      <c r="B12">
        <v>142</v>
      </c>
      <c r="I12" t="s">
        <v>14</v>
      </c>
      <c r="J12">
        <v>558</v>
      </c>
    </row>
    <row r="13" spans="1:13" x14ac:dyDescent="0.3">
      <c r="A13" t="s">
        <v>20</v>
      </c>
      <c r="B13">
        <v>2673</v>
      </c>
      <c r="I13" t="s">
        <v>14</v>
      </c>
      <c r="J13">
        <v>15</v>
      </c>
    </row>
    <row r="14" spans="1:13" x14ac:dyDescent="0.3">
      <c r="A14" t="s">
        <v>20</v>
      </c>
      <c r="B14">
        <v>163</v>
      </c>
      <c r="I14" t="s">
        <v>14</v>
      </c>
      <c r="J14">
        <v>2307</v>
      </c>
    </row>
    <row r="15" spans="1:13" x14ac:dyDescent="0.3">
      <c r="A15" t="s">
        <v>20</v>
      </c>
      <c r="B15">
        <v>2220</v>
      </c>
      <c r="I15" t="s">
        <v>14</v>
      </c>
      <c r="J15">
        <v>88</v>
      </c>
    </row>
    <row r="16" spans="1:13" x14ac:dyDescent="0.3">
      <c r="A16" t="s">
        <v>20</v>
      </c>
      <c r="B16">
        <v>1606</v>
      </c>
      <c r="I16" t="s">
        <v>14</v>
      </c>
      <c r="J16">
        <v>48</v>
      </c>
    </row>
    <row r="17" spans="1:10" x14ac:dyDescent="0.3">
      <c r="A17" t="s">
        <v>20</v>
      </c>
      <c r="B17">
        <v>129</v>
      </c>
      <c r="I17" t="s">
        <v>14</v>
      </c>
      <c r="J17">
        <v>1</v>
      </c>
    </row>
    <row r="18" spans="1:10" x14ac:dyDescent="0.3">
      <c r="A18" t="s">
        <v>20</v>
      </c>
      <c r="B18">
        <v>226</v>
      </c>
      <c r="I18" t="s">
        <v>14</v>
      </c>
      <c r="J18">
        <v>1467</v>
      </c>
    </row>
    <row r="19" spans="1:10" x14ac:dyDescent="0.3">
      <c r="A19" t="s">
        <v>20</v>
      </c>
      <c r="B19">
        <v>5419</v>
      </c>
      <c r="I19" t="s">
        <v>14</v>
      </c>
      <c r="J19">
        <v>75</v>
      </c>
    </row>
    <row r="20" spans="1:10" x14ac:dyDescent="0.3">
      <c r="A20" t="s">
        <v>20</v>
      </c>
      <c r="B20">
        <v>165</v>
      </c>
      <c r="I20" t="s">
        <v>14</v>
      </c>
      <c r="J20">
        <v>120</v>
      </c>
    </row>
    <row r="21" spans="1:10" x14ac:dyDescent="0.3">
      <c r="A21" t="s">
        <v>20</v>
      </c>
      <c r="B21">
        <v>1965</v>
      </c>
      <c r="I21" t="s">
        <v>14</v>
      </c>
      <c r="J21">
        <v>2253</v>
      </c>
    </row>
    <row r="22" spans="1:10" x14ac:dyDescent="0.3">
      <c r="A22" t="s">
        <v>20</v>
      </c>
      <c r="B22">
        <v>16</v>
      </c>
      <c r="I22" t="s">
        <v>14</v>
      </c>
      <c r="J22">
        <v>5</v>
      </c>
    </row>
    <row r="23" spans="1:10" x14ac:dyDescent="0.3">
      <c r="A23" t="s">
        <v>20</v>
      </c>
      <c r="B23">
        <v>107</v>
      </c>
      <c r="I23" t="s">
        <v>14</v>
      </c>
      <c r="J23">
        <v>38</v>
      </c>
    </row>
    <row r="24" spans="1:10" x14ac:dyDescent="0.3">
      <c r="A24" t="s">
        <v>20</v>
      </c>
      <c r="B24">
        <v>134</v>
      </c>
      <c r="I24" t="s">
        <v>14</v>
      </c>
      <c r="J24">
        <v>12</v>
      </c>
    </row>
    <row r="25" spans="1:10" x14ac:dyDescent="0.3">
      <c r="A25" t="s">
        <v>20</v>
      </c>
      <c r="B25">
        <v>198</v>
      </c>
      <c r="I25" t="s">
        <v>14</v>
      </c>
      <c r="J25">
        <v>1684</v>
      </c>
    </row>
    <row r="26" spans="1:10" x14ac:dyDescent="0.3">
      <c r="A26" t="s">
        <v>20</v>
      </c>
      <c r="B26">
        <v>111</v>
      </c>
      <c r="I26" t="s">
        <v>14</v>
      </c>
      <c r="J26">
        <v>56</v>
      </c>
    </row>
    <row r="27" spans="1:10" x14ac:dyDescent="0.3">
      <c r="A27" t="s">
        <v>20</v>
      </c>
      <c r="B27">
        <v>222</v>
      </c>
      <c r="I27" t="s">
        <v>14</v>
      </c>
      <c r="J27">
        <v>838</v>
      </c>
    </row>
    <row r="28" spans="1:10" x14ac:dyDescent="0.3">
      <c r="A28" t="s">
        <v>20</v>
      </c>
      <c r="B28">
        <v>6212</v>
      </c>
      <c r="I28" t="s">
        <v>14</v>
      </c>
      <c r="J28">
        <v>1000</v>
      </c>
    </row>
    <row r="29" spans="1:10" x14ac:dyDescent="0.3">
      <c r="A29" t="s">
        <v>20</v>
      </c>
      <c r="B29">
        <v>98</v>
      </c>
      <c r="I29" t="s">
        <v>14</v>
      </c>
      <c r="J29">
        <v>1482</v>
      </c>
    </row>
    <row r="30" spans="1:10" x14ac:dyDescent="0.3">
      <c r="A30" t="s">
        <v>20</v>
      </c>
      <c r="B30">
        <v>92</v>
      </c>
      <c r="I30" t="s">
        <v>14</v>
      </c>
      <c r="J30">
        <v>106</v>
      </c>
    </row>
    <row r="31" spans="1:10" x14ac:dyDescent="0.3">
      <c r="A31" t="s">
        <v>20</v>
      </c>
      <c r="B31">
        <v>149</v>
      </c>
      <c r="I31" t="s">
        <v>14</v>
      </c>
      <c r="J31">
        <v>679</v>
      </c>
    </row>
    <row r="32" spans="1:10" x14ac:dyDescent="0.3">
      <c r="A32" t="s">
        <v>20</v>
      </c>
      <c r="B32">
        <v>2431</v>
      </c>
      <c r="I32" t="s">
        <v>14</v>
      </c>
      <c r="J32">
        <v>1220</v>
      </c>
    </row>
    <row r="33" spans="1:10" x14ac:dyDescent="0.3">
      <c r="A33" t="s">
        <v>20</v>
      </c>
      <c r="B33">
        <v>303</v>
      </c>
      <c r="I33" t="s">
        <v>14</v>
      </c>
      <c r="J33">
        <v>1</v>
      </c>
    </row>
    <row r="34" spans="1:10" x14ac:dyDescent="0.3">
      <c r="A34" t="s">
        <v>20</v>
      </c>
      <c r="B34">
        <v>209</v>
      </c>
      <c r="I34" t="s">
        <v>14</v>
      </c>
      <c r="J34">
        <v>37</v>
      </c>
    </row>
    <row r="35" spans="1:10" x14ac:dyDescent="0.3">
      <c r="A35" t="s">
        <v>20</v>
      </c>
      <c r="B35">
        <v>131</v>
      </c>
      <c r="I35" t="s">
        <v>14</v>
      </c>
      <c r="J35">
        <v>60</v>
      </c>
    </row>
    <row r="36" spans="1:10" x14ac:dyDescent="0.3">
      <c r="A36" t="s">
        <v>20</v>
      </c>
      <c r="B36">
        <v>164</v>
      </c>
      <c r="I36" t="s">
        <v>14</v>
      </c>
      <c r="J36">
        <v>296</v>
      </c>
    </row>
    <row r="37" spans="1:10" x14ac:dyDescent="0.3">
      <c r="A37" t="s">
        <v>20</v>
      </c>
      <c r="B37">
        <v>201</v>
      </c>
      <c r="I37" t="s">
        <v>14</v>
      </c>
      <c r="J37">
        <v>3304</v>
      </c>
    </row>
    <row r="38" spans="1:10" x14ac:dyDescent="0.3">
      <c r="A38" t="s">
        <v>20</v>
      </c>
      <c r="B38">
        <v>211</v>
      </c>
      <c r="I38" t="s">
        <v>14</v>
      </c>
      <c r="J38">
        <v>73</v>
      </c>
    </row>
    <row r="39" spans="1:10" x14ac:dyDescent="0.3">
      <c r="A39" t="s">
        <v>20</v>
      </c>
      <c r="B39">
        <v>128</v>
      </c>
      <c r="I39" t="s">
        <v>14</v>
      </c>
      <c r="J39">
        <v>3387</v>
      </c>
    </row>
    <row r="40" spans="1:10" x14ac:dyDescent="0.3">
      <c r="A40" t="s">
        <v>20</v>
      </c>
      <c r="B40">
        <v>1600</v>
      </c>
      <c r="I40" t="s">
        <v>14</v>
      </c>
      <c r="J40">
        <v>662</v>
      </c>
    </row>
    <row r="41" spans="1:10" x14ac:dyDescent="0.3">
      <c r="A41" t="s">
        <v>20</v>
      </c>
      <c r="B41">
        <v>249</v>
      </c>
      <c r="I41" t="s">
        <v>14</v>
      </c>
      <c r="J41">
        <v>774</v>
      </c>
    </row>
    <row r="42" spans="1:10" x14ac:dyDescent="0.3">
      <c r="A42" t="s">
        <v>20</v>
      </c>
      <c r="B42">
        <v>236</v>
      </c>
      <c r="I42" t="s">
        <v>14</v>
      </c>
      <c r="J42">
        <v>672</v>
      </c>
    </row>
    <row r="43" spans="1:10" x14ac:dyDescent="0.3">
      <c r="A43" t="s">
        <v>20</v>
      </c>
      <c r="B43">
        <v>4065</v>
      </c>
      <c r="I43" t="s">
        <v>14</v>
      </c>
      <c r="J43">
        <v>940</v>
      </c>
    </row>
    <row r="44" spans="1:10" x14ac:dyDescent="0.3">
      <c r="A44" t="s">
        <v>20</v>
      </c>
      <c r="B44">
        <v>246</v>
      </c>
      <c r="I44" t="s">
        <v>14</v>
      </c>
      <c r="J44">
        <v>117</v>
      </c>
    </row>
    <row r="45" spans="1:10" x14ac:dyDescent="0.3">
      <c r="A45" t="s">
        <v>20</v>
      </c>
      <c r="B45">
        <v>2475</v>
      </c>
      <c r="I45" t="s">
        <v>14</v>
      </c>
      <c r="J45">
        <v>115</v>
      </c>
    </row>
    <row r="46" spans="1:10" x14ac:dyDescent="0.3">
      <c r="A46" t="s">
        <v>20</v>
      </c>
      <c r="B46">
        <v>76</v>
      </c>
      <c r="I46" t="s">
        <v>14</v>
      </c>
      <c r="J46">
        <v>326</v>
      </c>
    </row>
    <row r="47" spans="1:10" x14ac:dyDescent="0.3">
      <c r="A47" t="s">
        <v>20</v>
      </c>
      <c r="B47">
        <v>54</v>
      </c>
      <c r="I47" t="s">
        <v>14</v>
      </c>
      <c r="J47">
        <v>1</v>
      </c>
    </row>
    <row r="48" spans="1:10" x14ac:dyDescent="0.3">
      <c r="A48" t="s">
        <v>20</v>
      </c>
      <c r="B48">
        <v>88</v>
      </c>
      <c r="I48" t="s">
        <v>14</v>
      </c>
      <c r="J48">
        <v>1467</v>
      </c>
    </row>
    <row r="49" spans="1:10" x14ac:dyDescent="0.3">
      <c r="A49" t="s">
        <v>20</v>
      </c>
      <c r="B49">
        <v>85</v>
      </c>
      <c r="I49" t="s">
        <v>14</v>
      </c>
      <c r="J49">
        <v>5681</v>
      </c>
    </row>
    <row r="50" spans="1:10" x14ac:dyDescent="0.3">
      <c r="A50" t="s">
        <v>20</v>
      </c>
      <c r="B50">
        <v>170</v>
      </c>
      <c r="I50" t="s">
        <v>14</v>
      </c>
      <c r="J50">
        <v>1059</v>
      </c>
    </row>
    <row r="51" spans="1:10" x14ac:dyDescent="0.3">
      <c r="A51" t="s">
        <v>20</v>
      </c>
      <c r="B51">
        <v>330</v>
      </c>
      <c r="I51" t="s">
        <v>14</v>
      </c>
      <c r="J51">
        <v>1194</v>
      </c>
    </row>
    <row r="52" spans="1:10" x14ac:dyDescent="0.3">
      <c r="A52" t="s">
        <v>20</v>
      </c>
      <c r="B52">
        <v>127</v>
      </c>
      <c r="I52" t="s">
        <v>14</v>
      </c>
      <c r="J52">
        <v>30</v>
      </c>
    </row>
    <row r="53" spans="1:10" x14ac:dyDescent="0.3">
      <c r="A53" t="s">
        <v>20</v>
      </c>
      <c r="B53">
        <v>411</v>
      </c>
      <c r="I53" t="s">
        <v>14</v>
      </c>
      <c r="J53">
        <v>75</v>
      </c>
    </row>
    <row r="54" spans="1:10" x14ac:dyDescent="0.3">
      <c r="A54" t="s">
        <v>20</v>
      </c>
      <c r="B54">
        <v>180</v>
      </c>
      <c r="I54" t="s">
        <v>14</v>
      </c>
      <c r="J54">
        <v>955</v>
      </c>
    </row>
    <row r="55" spans="1:10" x14ac:dyDescent="0.3">
      <c r="A55" t="s">
        <v>20</v>
      </c>
      <c r="B55">
        <v>374</v>
      </c>
      <c r="I55" t="s">
        <v>14</v>
      </c>
      <c r="J55">
        <v>67</v>
      </c>
    </row>
    <row r="56" spans="1:10" x14ac:dyDescent="0.3">
      <c r="A56" t="s">
        <v>20</v>
      </c>
      <c r="B56">
        <v>71</v>
      </c>
      <c r="I56" t="s">
        <v>14</v>
      </c>
      <c r="J56">
        <v>5</v>
      </c>
    </row>
    <row r="57" spans="1:10" x14ac:dyDescent="0.3">
      <c r="A57" t="s">
        <v>20</v>
      </c>
      <c r="B57">
        <v>203</v>
      </c>
      <c r="I57" t="s">
        <v>14</v>
      </c>
      <c r="J57">
        <v>26</v>
      </c>
    </row>
    <row r="58" spans="1:10" x14ac:dyDescent="0.3">
      <c r="A58" t="s">
        <v>20</v>
      </c>
      <c r="B58">
        <v>113</v>
      </c>
      <c r="I58" t="s">
        <v>14</v>
      </c>
      <c r="J58">
        <v>1130</v>
      </c>
    </row>
    <row r="59" spans="1:10" x14ac:dyDescent="0.3">
      <c r="A59" t="s">
        <v>20</v>
      </c>
      <c r="B59">
        <v>96</v>
      </c>
      <c r="I59" t="s">
        <v>14</v>
      </c>
      <c r="J59">
        <v>782</v>
      </c>
    </row>
    <row r="60" spans="1:10" x14ac:dyDescent="0.3">
      <c r="A60" t="s">
        <v>20</v>
      </c>
      <c r="B60">
        <v>498</v>
      </c>
      <c r="I60" t="s">
        <v>14</v>
      </c>
      <c r="J60">
        <v>210</v>
      </c>
    </row>
    <row r="61" spans="1:10" x14ac:dyDescent="0.3">
      <c r="A61" t="s">
        <v>20</v>
      </c>
      <c r="B61">
        <v>180</v>
      </c>
      <c r="I61" t="s">
        <v>14</v>
      </c>
      <c r="J61">
        <v>136</v>
      </c>
    </row>
    <row r="62" spans="1:10" x14ac:dyDescent="0.3">
      <c r="A62" t="s">
        <v>20</v>
      </c>
      <c r="B62">
        <v>27</v>
      </c>
      <c r="I62" t="s">
        <v>14</v>
      </c>
      <c r="J62">
        <v>86</v>
      </c>
    </row>
    <row r="63" spans="1:10" x14ac:dyDescent="0.3">
      <c r="A63" t="s">
        <v>20</v>
      </c>
      <c r="B63">
        <v>2331</v>
      </c>
      <c r="I63" t="s">
        <v>14</v>
      </c>
      <c r="J63">
        <v>19</v>
      </c>
    </row>
    <row r="64" spans="1:10" x14ac:dyDescent="0.3">
      <c r="A64" t="s">
        <v>20</v>
      </c>
      <c r="B64">
        <v>113</v>
      </c>
      <c r="I64" t="s">
        <v>14</v>
      </c>
      <c r="J64">
        <v>886</v>
      </c>
    </row>
    <row r="65" spans="1:10" x14ac:dyDescent="0.3">
      <c r="A65" t="s">
        <v>20</v>
      </c>
      <c r="B65">
        <v>164</v>
      </c>
      <c r="I65" t="s">
        <v>14</v>
      </c>
      <c r="J65">
        <v>35</v>
      </c>
    </row>
    <row r="66" spans="1:10" x14ac:dyDescent="0.3">
      <c r="A66" t="s">
        <v>20</v>
      </c>
      <c r="B66">
        <v>164</v>
      </c>
      <c r="I66" t="s">
        <v>14</v>
      </c>
      <c r="J66">
        <v>24</v>
      </c>
    </row>
    <row r="67" spans="1:10" x14ac:dyDescent="0.3">
      <c r="A67" t="s">
        <v>20</v>
      </c>
      <c r="B67">
        <v>336</v>
      </c>
      <c r="I67" t="s">
        <v>14</v>
      </c>
      <c r="J67">
        <v>86</v>
      </c>
    </row>
    <row r="68" spans="1:10" x14ac:dyDescent="0.3">
      <c r="A68" t="s">
        <v>20</v>
      </c>
      <c r="B68">
        <v>1917</v>
      </c>
      <c r="I68" t="s">
        <v>14</v>
      </c>
      <c r="J68">
        <v>243</v>
      </c>
    </row>
    <row r="69" spans="1:10" x14ac:dyDescent="0.3">
      <c r="A69" t="s">
        <v>20</v>
      </c>
      <c r="B69">
        <v>95</v>
      </c>
      <c r="I69" t="s">
        <v>14</v>
      </c>
      <c r="J69">
        <v>65</v>
      </c>
    </row>
    <row r="70" spans="1:10" x14ac:dyDescent="0.3">
      <c r="A70" t="s">
        <v>20</v>
      </c>
      <c r="B70">
        <v>147</v>
      </c>
      <c r="I70" t="s">
        <v>14</v>
      </c>
      <c r="J70">
        <v>100</v>
      </c>
    </row>
    <row r="71" spans="1:10" x14ac:dyDescent="0.3">
      <c r="A71" t="s">
        <v>20</v>
      </c>
      <c r="B71">
        <v>86</v>
      </c>
      <c r="I71" t="s">
        <v>14</v>
      </c>
      <c r="J71">
        <v>168</v>
      </c>
    </row>
    <row r="72" spans="1:10" x14ac:dyDescent="0.3">
      <c r="A72" t="s">
        <v>20</v>
      </c>
      <c r="B72">
        <v>83</v>
      </c>
      <c r="I72" t="s">
        <v>14</v>
      </c>
      <c r="J72">
        <v>13</v>
      </c>
    </row>
    <row r="73" spans="1:10" x14ac:dyDescent="0.3">
      <c r="A73" t="s">
        <v>20</v>
      </c>
      <c r="B73">
        <v>676</v>
      </c>
      <c r="I73" t="s">
        <v>14</v>
      </c>
      <c r="J73">
        <v>1</v>
      </c>
    </row>
    <row r="74" spans="1:10" x14ac:dyDescent="0.3">
      <c r="A74" t="s">
        <v>20</v>
      </c>
      <c r="B74">
        <v>361</v>
      </c>
      <c r="I74" t="s">
        <v>14</v>
      </c>
      <c r="J74">
        <v>40</v>
      </c>
    </row>
    <row r="75" spans="1:10" x14ac:dyDescent="0.3">
      <c r="A75" t="s">
        <v>20</v>
      </c>
      <c r="B75">
        <v>131</v>
      </c>
      <c r="I75" t="s">
        <v>14</v>
      </c>
      <c r="J75">
        <v>226</v>
      </c>
    </row>
    <row r="76" spans="1:10" x14ac:dyDescent="0.3">
      <c r="A76" t="s">
        <v>20</v>
      </c>
      <c r="B76">
        <v>126</v>
      </c>
      <c r="I76" t="s">
        <v>14</v>
      </c>
      <c r="J76">
        <v>1625</v>
      </c>
    </row>
    <row r="77" spans="1:10" x14ac:dyDescent="0.3">
      <c r="A77" t="s">
        <v>20</v>
      </c>
      <c r="B77">
        <v>275</v>
      </c>
      <c r="I77" t="s">
        <v>14</v>
      </c>
      <c r="J77">
        <v>143</v>
      </c>
    </row>
    <row r="78" spans="1:10" x14ac:dyDescent="0.3">
      <c r="A78" t="s">
        <v>20</v>
      </c>
      <c r="B78">
        <v>67</v>
      </c>
      <c r="I78" t="s">
        <v>14</v>
      </c>
      <c r="J78">
        <v>934</v>
      </c>
    </row>
    <row r="79" spans="1:10" x14ac:dyDescent="0.3">
      <c r="A79" t="s">
        <v>20</v>
      </c>
      <c r="B79">
        <v>154</v>
      </c>
      <c r="I79" t="s">
        <v>14</v>
      </c>
      <c r="J79">
        <v>17</v>
      </c>
    </row>
    <row r="80" spans="1:10" x14ac:dyDescent="0.3">
      <c r="A80" t="s">
        <v>20</v>
      </c>
      <c r="B80">
        <v>1782</v>
      </c>
      <c r="I80" t="s">
        <v>14</v>
      </c>
      <c r="J80">
        <v>2179</v>
      </c>
    </row>
    <row r="81" spans="1:10" x14ac:dyDescent="0.3">
      <c r="A81" t="s">
        <v>20</v>
      </c>
      <c r="B81">
        <v>903</v>
      </c>
      <c r="I81" t="s">
        <v>14</v>
      </c>
      <c r="J81">
        <v>931</v>
      </c>
    </row>
    <row r="82" spans="1:10" x14ac:dyDescent="0.3">
      <c r="A82" t="s">
        <v>20</v>
      </c>
      <c r="B82">
        <v>94</v>
      </c>
      <c r="I82" t="s">
        <v>14</v>
      </c>
      <c r="J82">
        <v>92</v>
      </c>
    </row>
    <row r="83" spans="1:10" x14ac:dyDescent="0.3">
      <c r="A83" t="s">
        <v>20</v>
      </c>
      <c r="B83">
        <v>180</v>
      </c>
      <c r="I83" t="s">
        <v>14</v>
      </c>
      <c r="J83">
        <v>57</v>
      </c>
    </row>
    <row r="84" spans="1:10" x14ac:dyDescent="0.3">
      <c r="A84" t="s">
        <v>20</v>
      </c>
      <c r="B84">
        <v>533</v>
      </c>
      <c r="I84" t="s">
        <v>14</v>
      </c>
      <c r="J84">
        <v>41</v>
      </c>
    </row>
    <row r="85" spans="1:10" x14ac:dyDescent="0.3">
      <c r="A85" t="s">
        <v>20</v>
      </c>
      <c r="B85">
        <v>2443</v>
      </c>
      <c r="I85" t="s">
        <v>14</v>
      </c>
      <c r="J85">
        <v>1</v>
      </c>
    </row>
    <row r="86" spans="1:10" x14ac:dyDescent="0.3">
      <c r="A86" t="s">
        <v>20</v>
      </c>
      <c r="B86">
        <v>89</v>
      </c>
      <c r="I86" t="s">
        <v>14</v>
      </c>
      <c r="J86">
        <v>101</v>
      </c>
    </row>
    <row r="87" spans="1:10" x14ac:dyDescent="0.3">
      <c r="A87" t="s">
        <v>20</v>
      </c>
      <c r="B87">
        <v>159</v>
      </c>
      <c r="I87" t="s">
        <v>14</v>
      </c>
      <c r="J87">
        <v>1335</v>
      </c>
    </row>
    <row r="88" spans="1:10" x14ac:dyDescent="0.3">
      <c r="A88" t="s">
        <v>20</v>
      </c>
      <c r="B88">
        <v>50</v>
      </c>
      <c r="I88" t="s">
        <v>14</v>
      </c>
      <c r="J88">
        <v>15</v>
      </c>
    </row>
    <row r="89" spans="1:10" x14ac:dyDescent="0.3">
      <c r="A89" t="s">
        <v>20</v>
      </c>
      <c r="B89">
        <v>186</v>
      </c>
      <c r="I89" t="s">
        <v>14</v>
      </c>
      <c r="J89">
        <v>454</v>
      </c>
    </row>
    <row r="90" spans="1:10" x14ac:dyDescent="0.3">
      <c r="A90" t="s">
        <v>20</v>
      </c>
      <c r="B90">
        <v>1071</v>
      </c>
      <c r="I90" t="s">
        <v>14</v>
      </c>
      <c r="J90">
        <v>3182</v>
      </c>
    </row>
    <row r="91" spans="1:10" x14ac:dyDescent="0.3">
      <c r="A91" t="s">
        <v>20</v>
      </c>
      <c r="B91">
        <v>117</v>
      </c>
      <c r="I91" t="s">
        <v>14</v>
      </c>
      <c r="J91">
        <v>15</v>
      </c>
    </row>
    <row r="92" spans="1:10" x14ac:dyDescent="0.3">
      <c r="A92" t="s">
        <v>20</v>
      </c>
      <c r="B92">
        <v>70</v>
      </c>
      <c r="I92" t="s">
        <v>14</v>
      </c>
      <c r="J92">
        <v>133</v>
      </c>
    </row>
    <row r="93" spans="1:10" x14ac:dyDescent="0.3">
      <c r="A93" t="s">
        <v>20</v>
      </c>
      <c r="B93">
        <v>135</v>
      </c>
      <c r="I93" t="s">
        <v>14</v>
      </c>
      <c r="J93">
        <v>2062</v>
      </c>
    </row>
    <row r="94" spans="1:10" x14ac:dyDescent="0.3">
      <c r="A94" t="s">
        <v>20</v>
      </c>
      <c r="B94">
        <v>768</v>
      </c>
      <c r="I94" t="s">
        <v>14</v>
      </c>
      <c r="J94">
        <v>29</v>
      </c>
    </row>
    <row r="95" spans="1:10" x14ac:dyDescent="0.3">
      <c r="A95" t="s">
        <v>20</v>
      </c>
      <c r="B95">
        <v>199</v>
      </c>
      <c r="I95" t="s">
        <v>14</v>
      </c>
      <c r="J95">
        <v>132</v>
      </c>
    </row>
    <row r="96" spans="1:10" x14ac:dyDescent="0.3">
      <c r="A96" t="s">
        <v>20</v>
      </c>
      <c r="B96">
        <v>107</v>
      </c>
      <c r="I96" t="s">
        <v>14</v>
      </c>
      <c r="J96">
        <v>137</v>
      </c>
    </row>
    <row r="97" spans="1:10" x14ac:dyDescent="0.3">
      <c r="A97" t="s">
        <v>20</v>
      </c>
      <c r="B97">
        <v>195</v>
      </c>
      <c r="I97" t="s">
        <v>14</v>
      </c>
      <c r="J97">
        <v>908</v>
      </c>
    </row>
    <row r="98" spans="1:10" x14ac:dyDescent="0.3">
      <c r="A98" t="s">
        <v>20</v>
      </c>
      <c r="B98">
        <v>3376</v>
      </c>
      <c r="I98" t="s">
        <v>14</v>
      </c>
      <c r="J98">
        <v>10</v>
      </c>
    </row>
    <row r="99" spans="1:10" x14ac:dyDescent="0.3">
      <c r="A99" t="s">
        <v>20</v>
      </c>
      <c r="B99">
        <v>41</v>
      </c>
      <c r="I99" t="s">
        <v>14</v>
      </c>
      <c r="J99">
        <v>1910</v>
      </c>
    </row>
    <row r="100" spans="1:10" x14ac:dyDescent="0.3">
      <c r="A100" t="s">
        <v>20</v>
      </c>
      <c r="B100">
        <v>1821</v>
      </c>
      <c r="I100" t="s">
        <v>14</v>
      </c>
      <c r="J100">
        <v>38</v>
      </c>
    </row>
    <row r="101" spans="1:10" x14ac:dyDescent="0.3">
      <c r="A101" t="s">
        <v>20</v>
      </c>
      <c r="B101">
        <v>164</v>
      </c>
      <c r="I101" t="s">
        <v>14</v>
      </c>
      <c r="J101">
        <v>104</v>
      </c>
    </row>
    <row r="102" spans="1:10" x14ac:dyDescent="0.3">
      <c r="A102" t="s">
        <v>20</v>
      </c>
      <c r="B102">
        <v>157</v>
      </c>
      <c r="I102" t="s">
        <v>14</v>
      </c>
      <c r="J102">
        <v>49</v>
      </c>
    </row>
    <row r="103" spans="1:10" x14ac:dyDescent="0.3">
      <c r="A103" t="s">
        <v>20</v>
      </c>
      <c r="B103">
        <v>246</v>
      </c>
      <c r="I103" t="s">
        <v>14</v>
      </c>
      <c r="J103">
        <v>1</v>
      </c>
    </row>
    <row r="104" spans="1:10" x14ac:dyDescent="0.3">
      <c r="A104" t="s">
        <v>20</v>
      </c>
      <c r="B104">
        <v>1396</v>
      </c>
      <c r="I104" t="s">
        <v>14</v>
      </c>
      <c r="J104">
        <v>245</v>
      </c>
    </row>
    <row r="105" spans="1:10" x14ac:dyDescent="0.3">
      <c r="A105" t="s">
        <v>20</v>
      </c>
      <c r="B105">
        <v>2506</v>
      </c>
      <c r="I105" t="s">
        <v>14</v>
      </c>
      <c r="J105">
        <v>32</v>
      </c>
    </row>
    <row r="106" spans="1:10" x14ac:dyDescent="0.3">
      <c r="A106" t="s">
        <v>20</v>
      </c>
      <c r="B106">
        <v>244</v>
      </c>
      <c r="I106" t="s">
        <v>14</v>
      </c>
      <c r="J106">
        <v>7</v>
      </c>
    </row>
    <row r="107" spans="1:10" x14ac:dyDescent="0.3">
      <c r="A107" t="s">
        <v>20</v>
      </c>
      <c r="B107">
        <v>146</v>
      </c>
      <c r="I107" t="s">
        <v>14</v>
      </c>
      <c r="J107">
        <v>803</v>
      </c>
    </row>
    <row r="108" spans="1:10" x14ac:dyDescent="0.3">
      <c r="A108" t="s">
        <v>20</v>
      </c>
      <c r="B108">
        <v>1267</v>
      </c>
      <c r="I108" t="s">
        <v>14</v>
      </c>
      <c r="J108">
        <v>16</v>
      </c>
    </row>
    <row r="109" spans="1:10" x14ac:dyDescent="0.3">
      <c r="A109" t="s">
        <v>20</v>
      </c>
      <c r="B109">
        <v>1561</v>
      </c>
      <c r="I109" t="s">
        <v>14</v>
      </c>
      <c r="J109">
        <v>31</v>
      </c>
    </row>
    <row r="110" spans="1:10" x14ac:dyDescent="0.3">
      <c r="A110" t="s">
        <v>20</v>
      </c>
      <c r="B110">
        <v>48</v>
      </c>
      <c r="I110" t="s">
        <v>14</v>
      </c>
      <c r="J110">
        <v>108</v>
      </c>
    </row>
    <row r="111" spans="1:10" x14ac:dyDescent="0.3">
      <c r="A111" t="s">
        <v>20</v>
      </c>
      <c r="B111">
        <v>2739</v>
      </c>
      <c r="I111" t="s">
        <v>14</v>
      </c>
      <c r="J111">
        <v>30</v>
      </c>
    </row>
    <row r="112" spans="1:10" x14ac:dyDescent="0.3">
      <c r="A112" t="s">
        <v>20</v>
      </c>
      <c r="B112">
        <v>3537</v>
      </c>
      <c r="I112" t="s">
        <v>14</v>
      </c>
      <c r="J112">
        <v>17</v>
      </c>
    </row>
    <row r="113" spans="1:10" x14ac:dyDescent="0.3">
      <c r="A113" t="s">
        <v>20</v>
      </c>
      <c r="B113">
        <v>2107</v>
      </c>
      <c r="I113" t="s">
        <v>14</v>
      </c>
      <c r="J113">
        <v>80</v>
      </c>
    </row>
    <row r="114" spans="1:10" x14ac:dyDescent="0.3">
      <c r="A114" t="s">
        <v>20</v>
      </c>
      <c r="B114">
        <v>3318</v>
      </c>
      <c r="I114" t="s">
        <v>14</v>
      </c>
      <c r="J114">
        <v>2468</v>
      </c>
    </row>
    <row r="115" spans="1:10" x14ac:dyDescent="0.3">
      <c r="A115" t="s">
        <v>20</v>
      </c>
      <c r="B115">
        <v>340</v>
      </c>
      <c r="I115" t="s">
        <v>14</v>
      </c>
      <c r="J115">
        <v>26</v>
      </c>
    </row>
    <row r="116" spans="1:10" x14ac:dyDescent="0.3">
      <c r="A116" t="s">
        <v>20</v>
      </c>
      <c r="B116">
        <v>1442</v>
      </c>
      <c r="I116" t="s">
        <v>14</v>
      </c>
      <c r="J116">
        <v>73</v>
      </c>
    </row>
    <row r="117" spans="1:10" x14ac:dyDescent="0.3">
      <c r="A117" t="s">
        <v>20</v>
      </c>
      <c r="B117">
        <v>126</v>
      </c>
      <c r="I117" t="s">
        <v>14</v>
      </c>
      <c r="J117">
        <v>128</v>
      </c>
    </row>
    <row r="118" spans="1:10" x14ac:dyDescent="0.3">
      <c r="A118" t="s">
        <v>20</v>
      </c>
      <c r="B118">
        <v>524</v>
      </c>
      <c r="I118" t="s">
        <v>14</v>
      </c>
      <c r="J118">
        <v>33</v>
      </c>
    </row>
    <row r="119" spans="1:10" x14ac:dyDescent="0.3">
      <c r="A119" t="s">
        <v>20</v>
      </c>
      <c r="B119">
        <v>1989</v>
      </c>
      <c r="I119" t="s">
        <v>14</v>
      </c>
      <c r="J119">
        <v>1072</v>
      </c>
    </row>
    <row r="120" spans="1:10" x14ac:dyDescent="0.3">
      <c r="A120" t="s">
        <v>20</v>
      </c>
      <c r="B120">
        <v>157</v>
      </c>
      <c r="I120" t="s">
        <v>14</v>
      </c>
      <c r="J120">
        <v>393</v>
      </c>
    </row>
    <row r="121" spans="1:10" x14ac:dyDescent="0.3">
      <c r="A121" t="s">
        <v>20</v>
      </c>
      <c r="B121">
        <v>4498</v>
      </c>
      <c r="I121" t="s">
        <v>14</v>
      </c>
      <c r="J121">
        <v>1257</v>
      </c>
    </row>
    <row r="122" spans="1:10" x14ac:dyDescent="0.3">
      <c r="A122" t="s">
        <v>20</v>
      </c>
      <c r="B122">
        <v>80</v>
      </c>
      <c r="I122" t="s">
        <v>14</v>
      </c>
      <c r="J122">
        <v>328</v>
      </c>
    </row>
    <row r="123" spans="1:10" x14ac:dyDescent="0.3">
      <c r="A123" t="s">
        <v>20</v>
      </c>
      <c r="B123">
        <v>43</v>
      </c>
      <c r="I123" t="s">
        <v>14</v>
      </c>
      <c r="J123">
        <v>147</v>
      </c>
    </row>
    <row r="124" spans="1:10" x14ac:dyDescent="0.3">
      <c r="A124" t="s">
        <v>20</v>
      </c>
      <c r="B124">
        <v>2053</v>
      </c>
      <c r="I124" t="s">
        <v>14</v>
      </c>
      <c r="J124">
        <v>830</v>
      </c>
    </row>
    <row r="125" spans="1:10" x14ac:dyDescent="0.3">
      <c r="A125" t="s">
        <v>20</v>
      </c>
      <c r="B125">
        <v>168</v>
      </c>
      <c r="I125" t="s">
        <v>14</v>
      </c>
      <c r="J125">
        <v>331</v>
      </c>
    </row>
    <row r="126" spans="1:10" x14ac:dyDescent="0.3">
      <c r="A126" t="s">
        <v>20</v>
      </c>
      <c r="B126">
        <v>4289</v>
      </c>
      <c r="I126" t="s">
        <v>14</v>
      </c>
      <c r="J126">
        <v>25</v>
      </c>
    </row>
    <row r="127" spans="1:10" x14ac:dyDescent="0.3">
      <c r="A127" t="s">
        <v>20</v>
      </c>
      <c r="B127">
        <v>165</v>
      </c>
      <c r="I127" t="s">
        <v>14</v>
      </c>
      <c r="J127">
        <v>3483</v>
      </c>
    </row>
    <row r="128" spans="1:10" x14ac:dyDescent="0.3">
      <c r="A128" t="s">
        <v>20</v>
      </c>
      <c r="B128">
        <v>1815</v>
      </c>
      <c r="I128" t="s">
        <v>14</v>
      </c>
      <c r="J128">
        <v>923</v>
      </c>
    </row>
    <row r="129" spans="1:10" x14ac:dyDescent="0.3">
      <c r="A129" t="s">
        <v>20</v>
      </c>
      <c r="B129">
        <v>397</v>
      </c>
      <c r="I129" t="s">
        <v>14</v>
      </c>
      <c r="J129">
        <v>1</v>
      </c>
    </row>
    <row r="130" spans="1:10" x14ac:dyDescent="0.3">
      <c r="A130" t="s">
        <v>20</v>
      </c>
      <c r="B130">
        <v>1539</v>
      </c>
      <c r="I130" t="s">
        <v>14</v>
      </c>
      <c r="J130">
        <v>33</v>
      </c>
    </row>
    <row r="131" spans="1:10" x14ac:dyDescent="0.3">
      <c r="A131" t="s">
        <v>20</v>
      </c>
      <c r="B131">
        <v>138</v>
      </c>
      <c r="I131" t="s">
        <v>14</v>
      </c>
      <c r="J131">
        <v>40</v>
      </c>
    </row>
    <row r="132" spans="1:10" x14ac:dyDescent="0.3">
      <c r="A132" t="s">
        <v>20</v>
      </c>
      <c r="B132">
        <v>3594</v>
      </c>
      <c r="I132" t="s">
        <v>14</v>
      </c>
      <c r="J132">
        <v>23</v>
      </c>
    </row>
    <row r="133" spans="1:10" x14ac:dyDescent="0.3">
      <c r="A133" t="s">
        <v>20</v>
      </c>
      <c r="B133">
        <v>5880</v>
      </c>
      <c r="I133" t="s">
        <v>14</v>
      </c>
      <c r="J133">
        <v>75</v>
      </c>
    </row>
    <row r="134" spans="1:10" x14ac:dyDescent="0.3">
      <c r="A134" t="s">
        <v>20</v>
      </c>
      <c r="B134">
        <v>112</v>
      </c>
      <c r="I134" t="s">
        <v>14</v>
      </c>
      <c r="J134">
        <v>2176</v>
      </c>
    </row>
    <row r="135" spans="1:10" x14ac:dyDescent="0.3">
      <c r="A135" t="s">
        <v>20</v>
      </c>
      <c r="B135">
        <v>943</v>
      </c>
      <c r="I135" t="s">
        <v>14</v>
      </c>
      <c r="J135">
        <v>441</v>
      </c>
    </row>
    <row r="136" spans="1:10" x14ac:dyDescent="0.3">
      <c r="A136" t="s">
        <v>20</v>
      </c>
      <c r="B136">
        <v>2468</v>
      </c>
      <c r="I136" t="s">
        <v>14</v>
      </c>
      <c r="J136">
        <v>25</v>
      </c>
    </row>
    <row r="137" spans="1:10" x14ac:dyDescent="0.3">
      <c r="A137" t="s">
        <v>20</v>
      </c>
      <c r="B137">
        <v>2551</v>
      </c>
      <c r="I137" t="s">
        <v>14</v>
      </c>
      <c r="J137">
        <v>127</v>
      </c>
    </row>
    <row r="138" spans="1:10" x14ac:dyDescent="0.3">
      <c r="A138" t="s">
        <v>20</v>
      </c>
      <c r="B138">
        <v>101</v>
      </c>
      <c r="I138" t="s">
        <v>14</v>
      </c>
      <c r="J138">
        <v>355</v>
      </c>
    </row>
    <row r="139" spans="1:10" x14ac:dyDescent="0.3">
      <c r="A139" t="s">
        <v>20</v>
      </c>
      <c r="B139">
        <v>92</v>
      </c>
      <c r="I139" t="s">
        <v>14</v>
      </c>
      <c r="J139">
        <v>44</v>
      </c>
    </row>
    <row r="140" spans="1:10" x14ac:dyDescent="0.3">
      <c r="A140" t="s">
        <v>20</v>
      </c>
      <c r="B140">
        <v>62</v>
      </c>
      <c r="I140" t="s">
        <v>14</v>
      </c>
      <c r="J140">
        <v>67</v>
      </c>
    </row>
    <row r="141" spans="1:10" x14ac:dyDescent="0.3">
      <c r="A141" t="s">
        <v>20</v>
      </c>
      <c r="B141">
        <v>149</v>
      </c>
      <c r="I141" t="s">
        <v>14</v>
      </c>
      <c r="J141">
        <v>1068</v>
      </c>
    </row>
    <row r="142" spans="1:10" x14ac:dyDescent="0.3">
      <c r="A142" t="s">
        <v>20</v>
      </c>
      <c r="B142">
        <v>329</v>
      </c>
      <c r="I142" t="s">
        <v>14</v>
      </c>
      <c r="J142">
        <v>424</v>
      </c>
    </row>
    <row r="143" spans="1:10" x14ac:dyDescent="0.3">
      <c r="A143" t="s">
        <v>20</v>
      </c>
      <c r="B143">
        <v>97</v>
      </c>
      <c r="I143" t="s">
        <v>14</v>
      </c>
      <c r="J143">
        <v>151</v>
      </c>
    </row>
    <row r="144" spans="1:10" x14ac:dyDescent="0.3">
      <c r="A144" t="s">
        <v>20</v>
      </c>
      <c r="B144">
        <v>1784</v>
      </c>
      <c r="I144" t="s">
        <v>14</v>
      </c>
      <c r="J144">
        <v>1608</v>
      </c>
    </row>
    <row r="145" spans="1:10" x14ac:dyDescent="0.3">
      <c r="A145" t="s">
        <v>20</v>
      </c>
      <c r="B145">
        <v>1684</v>
      </c>
      <c r="I145" t="s">
        <v>14</v>
      </c>
      <c r="J145">
        <v>941</v>
      </c>
    </row>
    <row r="146" spans="1:10" x14ac:dyDescent="0.3">
      <c r="A146" t="s">
        <v>20</v>
      </c>
      <c r="B146">
        <v>250</v>
      </c>
      <c r="I146" t="s">
        <v>14</v>
      </c>
      <c r="J146">
        <v>1</v>
      </c>
    </row>
    <row r="147" spans="1:10" x14ac:dyDescent="0.3">
      <c r="A147" t="s">
        <v>20</v>
      </c>
      <c r="B147">
        <v>238</v>
      </c>
      <c r="I147" t="s">
        <v>14</v>
      </c>
      <c r="J147">
        <v>40</v>
      </c>
    </row>
    <row r="148" spans="1:10" x14ac:dyDescent="0.3">
      <c r="A148" t="s">
        <v>20</v>
      </c>
      <c r="B148">
        <v>53</v>
      </c>
      <c r="I148" t="s">
        <v>14</v>
      </c>
      <c r="J148">
        <v>3015</v>
      </c>
    </row>
    <row r="149" spans="1:10" x14ac:dyDescent="0.3">
      <c r="A149" t="s">
        <v>20</v>
      </c>
      <c r="B149">
        <v>214</v>
      </c>
      <c r="I149" t="s">
        <v>14</v>
      </c>
      <c r="J149">
        <v>435</v>
      </c>
    </row>
    <row r="150" spans="1:10" x14ac:dyDescent="0.3">
      <c r="A150" t="s">
        <v>20</v>
      </c>
      <c r="B150">
        <v>222</v>
      </c>
      <c r="I150" t="s">
        <v>14</v>
      </c>
      <c r="J150">
        <v>714</v>
      </c>
    </row>
    <row r="151" spans="1:10" x14ac:dyDescent="0.3">
      <c r="A151" t="s">
        <v>20</v>
      </c>
      <c r="B151">
        <v>1884</v>
      </c>
      <c r="I151" t="s">
        <v>14</v>
      </c>
      <c r="J151">
        <v>5497</v>
      </c>
    </row>
    <row r="152" spans="1:10" x14ac:dyDescent="0.3">
      <c r="A152" t="s">
        <v>20</v>
      </c>
      <c r="B152">
        <v>218</v>
      </c>
      <c r="I152" t="s">
        <v>14</v>
      </c>
      <c r="J152">
        <v>418</v>
      </c>
    </row>
    <row r="153" spans="1:10" x14ac:dyDescent="0.3">
      <c r="A153" t="s">
        <v>20</v>
      </c>
      <c r="B153">
        <v>6465</v>
      </c>
      <c r="I153" t="s">
        <v>14</v>
      </c>
      <c r="J153">
        <v>1439</v>
      </c>
    </row>
    <row r="154" spans="1:10" x14ac:dyDescent="0.3">
      <c r="A154" t="s">
        <v>20</v>
      </c>
      <c r="B154">
        <v>59</v>
      </c>
      <c r="I154" t="s">
        <v>14</v>
      </c>
      <c r="J154">
        <v>15</v>
      </c>
    </row>
    <row r="155" spans="1:10" x14ac:dyDescent="0.3">
      <c r="A155" t="s">
        <v>20</v>
      </c>
      <c r="B155">
        <v>88</v>
      </c>
      <c r="I155" t="s">
        <v>14</v>
      </c>
      <c r="J155">
        <v>1999</v>
      </c>
    </row>
    <row r="156" spans="1:10" x14ac:dyDescent="0.3">
      <c r="A156" t="s">
        <v>20</v>
      </c>
      <c r="B156">
        <v>1697</v>
      </c>
      <c r="I156" t="s">
        <v>14</v>
      </c>
      <c r="J156">
        <v>118</v>
      </c>
    </row>
    <row r="157" spans="1:10" x14ac:dyDescent="0.3">
      <c r="A157" t="s">
        <v>20</v>
      </c>
      <c r="B157">
        <v>92</v>
      </c>
      <c r="I157" t="s">
        <v>14</v>
      </c>
      <c r="J157">
        <v>162</v>
      </c>
    </row>
    <row r="158" spans="1:10" x14ac:dyDescent="0.3">
      <c r="A158" t="s">
        <v>20</v>
      </c>
      <c r="B158">
        <v>186</v>
      </c>
      <c r="I158" t="s">
        <v>14</v>
      </c>
      <c r="J158">
        <v>83</v>
      </c>
    </row>
    <row r="159" spans="1:10" x14ac:dyDescent="0.3">
      <c r="A159" t="s">
        <v>20</v>
      </c>
      <c r="B159">
        <v>138</v>
      </c>
      <c r="I159" t="s">
        <v>14</v>
      </c>
      <c r="J159">
        <v>747</v>
      </c>
    </row>
    <row r="160" spans="1:10" x14ac:dyDescent="0.3">
      <c r="A160" t="s">
        <v>20</v>
      </c>
      <c r="B160">
        <v>261</v>
      </c>
      <c r="I160" t="s">
        <v>14</v>
      </c>
      <c r="J160">
        <v>84</v>
      </c>
    </row>
    <row r="161" spans="1:10" x14ac:dyDescent="0.3">
      <c r="A161" t="s">
        <v>20</v>
      </c>
      <c r="B161">
        <v>107</v>
      </c>
      <c r="I161" t="s">
        <v>14</v>
      </c>
      <c r="J161">
        <v>91</v>
      </c>
    </row>
    <row r="162" spans="1:10" x14ac:dyDescent="0.3">
      <c r="A162" t="s">
        <v>20</v>
      </c>
      <c r="B162">
        <v>199</v>
      </c>
      <c r="I162" t="s">
        <v>14</v>
      </c>
      <c r="J162">
        <v>792</v>
      </c>
    </row>
    <row r="163" spans="1:10" x14ac:dyDescent="0.3">
      <c r="A163" t="s">
        <v>20</v>
      </c>
      <c r="B163">
        <v>5512</v>
      </c>
      <c r="I163" t="s">
        <v>14</v>
      </c>
      <c r="J163">
        <v>32</v>
      </c>
    </row>
    <row r="164" spans="1:10" x14ac:dyDescent="0.3">
      <c r="A164" t="s">
        <v>20</v>
      </c>
      <c r="B164">
        <v>86</v>
      </c>
      <c r="I164" t="s">
        <v>14</v>
      </c>
      <c r="J164">
        <v>186</v>
      </c>
    </row>
    <row r="165" spans="1:10" x14ac:dyDescent="0.3">
      <c r="A165" t="s">
        <v>20</v>
      </c>
      <c r="B165">
        <v>2768</v>
      </c>
      <c r="I165" t="s">
        <v>14</v>
      </c>
      <c r="J165">
        <v>605</v>
      </c>
    </row>
    <row r="166" spans="1:10" x14ac:dyDescent="0.3">
      <c r="A166" t="s">
        <v>20</v>
      </c>
      <c r="B166">
        <v>48</v>
      </c>
      <c r="I166" t="s">
        <v>14</v>
      </c>
      <c r="J166">
        <v>1</v>
      </c>
    </row>
    <row r="167" spans="1:10" x14ac:dyDescent="0.3">
      <c r="A167" t="s">
        <v>20</v>
      </c>
      <c r="B167">
        <v>87</v>
      </c>
      <c r="I167" t="s">
        <v>14</v>
      </c>
      <c r="J167">
        <v>31</v>
      </c>
    </row>
    <row r="168" spans="1:10" x14ac:dyDescent="0.3">
      <c r="A168" t="s">
        <v>20</v>
      </c>
      <c r="B168">
        <v>1894</v>
      </c>
      <c r="I168" t="s">
        <v>14</v>
      </c>
      <c r="J168">
        <v>1181</v>
      </c>
    </row>
    <row r="169" spans="1:10" x14ac:dyDescent="0.3">
      <c r="A169" t="s">
        <v>20</v>
      </c>
      <c r="B169">
        <v>282</v>
      </c>
      <c r="I169" t="s">
        <v>14</v>
      </c>
      <c r="J169">
        <v>39</v>
      </c>
    </row>
    <row r="170" spans="1:10" x14ac:dyDescent="0.3">
      <c r="A170" t="s">
        <v>20</v>
      </c>
      <c r="B170">
        <v>116</v>
      </c>
      <c r="I170" t="s">
        <v>14</v>
      </c>
      <c r="J170">
        <v>46</v>
      </c>
    </row>
    <row r="171" spans="1:10" x14ac:dyDescent="0.3">
      <c r="A171" t="s">
        <v>20</v>
      </c>
      <c r="B171">
        <v>83</v>
      </c>
      <c r="I171" t="s">
        <v>14</v>
      </c>
      <c r="J171">
        <v>105</v>
      </c>
    </row>
    <row r="172" spans="1:10" x14ac:dyDescent="0.3">
      <c r="A172" t="s">
        <v>20</v>
      </c>
      <c r="B172">
        <v>91</v>
      </c>
      <c r="I172" t="s">
        <v>14</v>
      </c>
      <c r="J172">
        <v>535</v>
      </c>
    </row>
    <row r="173" spans="1:10" x14ac:dyDescent="0.3">
      <c r="A173" t="s">
        <v>20</v>
      </c>
      <c r="B173">
        <v>546</v>
      </c>
      <c r="I173" t="s">
        <v>14</v>
      </c>
      <c r="J173">
        <v>16</v>
      </c>
    </row>
    <row r="174" spans="1:10" x14ac:dyDescent="0.3">
      <c r="A174" t="s">
        <v>20</v>
      </c>
      <c r="B174">
        <v>393</v>
      </c>
      <c r="I174" t="s">
        <v>14</v>
      </c>
      <c r="J174">
        <v>575</v>
      </c>
    </row>
    <row r="175" spans="1:10" x14ac:dyDescent="0.3">
      <c r="A175" t="s">
        <v>20</v>
      </c>
      <c r="B175">
        <v>133</v>
      </c>
      <c r="I175" t="s">
        <v>14</v>
      </c>
      <c r="J175">
        <v>1120</v>
      </c>
    </row>
    <row r="176" spans="1:10" x14ac:dyDescent="0.3">
      <c r="A176" t="s">
        <v>20</v>
      </c>
      <c r="B176">
        <v>254</v>
      </c>
      <c r="I176" t="s">
        <v>14</v>
      </c>
      <c r="J176">
        <v>113</v>
      </c>
    </row>
    <row r="177" spans="1:10" x14ac:dyDescent="0.3">
      <c r="A177" t="s">
        <v>20</v>
      </c>
      <c r="B177">
        <v>176</v>
      </c>
      <c r="I177" t="s">
        <v>14</v>
      </c>
      <c r="J177">
        <v>1538</v>
      </c>
    </row>
    <row r="178" spans="1:10" x14ac:dyDescent="0.3">
      <c r="A178" t="s">
        <v>20</v>
      </c>
      <c r="B178">
        <v>337</v>
      </c>
      <c r="I178" t="s">
        <v>14</v>
      </c>
      <c r="J178">
        <v>9</v>
      </c>
    </row>
    <row r="179" spans="1:10" x14ac:dyDescent="0.3">
      <c r="A179" t="s">
        <v>20</v>
      </c>
      <c r="B179">
        <v>107</v>
      </c>
      <c r="I179" t="s">
        <v>14</v>
      </c>
      <c r="J179">
        <v>554</v>
      </c>
    </row>
    <row r="180" spans="1:10" x14ac:dyDescent="0.3">
      <c r="A180" t="s">
        <v>20</v>
      </c>
      <c r="B180">
        <v>183</v>
      </c>
      <c r="I180" t="s">
        <v>14</v>
      </c>
      <c r="J180">
        <v>648</v>
      </c>
    </row>
    <row r="181" spans="1:10" x14ac:dyDescent="0.3">
      <c r="A181" t="s">
        <v>20</v>
      </c>
      <c r="B181">
        <v>72</v>
      </c>
      <c r="I181" t="s">
        <v>14</v>
      </c>
      <c r="J181">
        <v>21</v>
      </c>
    </row>
    <row r="182" spans="1:10" x14ac:dyDescent="0.3">
      <c r="A182" t="s">
        <v>20</v>
      </c>
      <c r="B182">
        <v>295</v>
      </c>
      <c r="I182" t="s">
        <v>14</v>
      </c>
      <c r="J182">
        <v>54</v>
      </c>
    </row>
    <row r="183" spans="1:10" x14ac:dyDescent="0.3">
      <c r="A183" t="s">
        <v>20</v>
      </c>
      <c r="B183">
        <v>142</v>
      </c>
      <c r="I183" t="s">
        <v>14</v>
      </c>
      <c r="J183">
        <v>120</v>
      </c>
    </row>
    <row r="184" spans="1:10" x14ac:dyDescent="0.3">
      <c r="A184" t="s">
        <v>20</v>
      </c>
      <c r="B184">
        <v>85</v>
      </c>
      <c r="I184" t="s">
        <v>14</v>
      </c>
      <c r="J184">
        <v>579</v>
      </c>
    </row>
    <row r="185" spans="1:10" x14ac:dyDescent="0.3">
      <c r="A185" t="s">
        <v>20</v>
      </c>
      <c r="B185">
        <v>659</v>
      </c>
      <c r="I185" t="s">
        <v>14</v>
      </c>
      <c r="J185">
        <v>2072</v>
      </c>
    </row>
    <row r="186" spans="1:10" x14ac:dyDescent="0.3">
      <c r="A186" t="s">
        <v>20</v>
      </c>
      <c r="B186">
        <v>121</v>
      </c>
      <c r="I186" t="s">
        <v>14</v>
      </c>
      <c r="J186">
        <v>0</v>
      </c>
    </row>
    <row r="187" spans="1:10" x14ac:dyDescent="0.3">
      <c r="A187" t="s">
        <v>20</v>
      </c>
      <c r="B187">
        <v>3742</v>
      </c>
      <c r="I187" t="s">
        <v>14</v>
      </c>
      <c r="J187">
        <v>1796</v>
      </c>
    </row>
    <row r="188" spans="1:10" x14ac:dyDescent="0.3">
      <c r="A188" t="s">
        <v>20</v>
      </c>
      <c r="B188">
        <v>223</v>
      </c>
      <c r="I188" t="s">
        <v>14</v>
      </c>
      <c r="J188">
        <v>62</v>
      </c>
    </row>
    <row r="189" spans="1:10" x14ac:dyDescent="0.3">
      <c r="A189" t="s">
        <v>20</v>
      </c>
      <c r="B189">
        <v>133</v>
      </c>
      <c r="I189" t="s">
        <v>14</v>
      </c>
      <c r="J189">
        <v>347</v>
      </c>
    </row>
    <row r="190" spans="1:10" x14ac:dyDescent="0.3">
      <c r="A190" t="s">
        <v>20</v>
      </c>
      <c r="B190">
        <v>5168</v>
      </c>
      <c r="I190" t="s">
        <v>14</v>
      </c>
      <c r="J190">
        <v>19</v>
      </c>
    </row>
    <row r="191" spans="1:10" x14ac:dyDescent="0.3">
      <c r="A191" t="s">
        <v>20</v>
      </c>
      <c r="B191">
        <v>307</v>
      </c>
      <c r="I191" t="s">
        <v>14</v>
      </c>
      <c r="J191">
        <v>1258</v>
      </c>
    </row>
    <row r="192" spans="1:10" x14ac:dyDescent="0.3">
      <c r="A192" t="s">
        <v>20</v>
      </c>
      <c r="B192">
        <v>2441</v>
      </c>
      <c r="I192" t="s">
        <v>14</v>
      </c>
      <c r="J192">
        <v>362</v>
      </c>
    </row>
    <row r="193" spans="1:10" x14ac:dyDescent="0.3">
      <c r="A193" t="s">
        <v>20</v>
      </c>
      <c r="B193">
        <v>1385</v>
      </c>
      <c r="I193" t="s">
        <v>14</v>
      </c>
      <c r="J193">
        <v>133</v>
      </c>
    </row>
    <row r="194" spans="1:10" x14ac:dyDescent="0.3">
      <c r="A194" t="s">
        <v>20</v>
      </c>
      <c r="B194">
        <v>190</v>
      </c>
      <c r="I194" t="s">
        <v>14</v>
      </c>
      <c r="J194">
        <v>846</v>
      </c>
    </row>
    <row r="195" spans="1:10" x14ac:dyDescent="0.3">
      <c r="A195" t="s">
        <v>20</v>
      </c>
      <c r="B195">
        <v>470</v>
      </c>
      <c r="I195" t="s">
        <v>14</v>
      </c>
      <c r="J195">
        <v>10</v>
      </c>
    </row>
    <row r="196" spans="1:10" x14ac:dyDescent="0.3">
      <c r="A196" t="s">
        <v>20</v>
      </c>
      <c r="B196">
        <v>253</v>
      </c>
      <c r="I196" t="s">
        <v>14</v>
      </c>
      <c r="J196">
        <v>191</v>
      </c>
    </row>
    <row r="197" spans="1:10" x14ac:dyDescent="0.3">
      <c r="A197" t="s">
        <v>20</v>
      </c>
      <c r="B197">
        <v>1113</v>
      </c>
      <c r="I197" t="s">
        <v>14</v>
      </c>
      <c r="J197">
        <v>1979</v>
      </c>
    </row>
    <row r="198" spans="1:10" x14ac:dyDescent="0.3">
      <c r="A198" t="s">
        <v>20</v>
      </c>
      <c r="B198">
        <v>2283</v>
      </c>
      <c r="I198" t="s">
        <v>14</v>
      </c>
      <c r="J198">
        <v>63</v>
      </c>
    </row>
    <row r="199" spans="1:10" x14ac:dyDescent="0.3">
      <c r="A199" t="s">
        <v>20</v>
      </c>
      <c r="B199">
        <v>1095</v>
      </c>
      <c r="I199" t="s">
        <v>14</v>
      </c>
      <c r="J199">
        <v>6080</v>
      </c>
    </row>
    <row r="200" spans="1:10" x14ac:dyDescent="0.3">
      <c r="A200" t="s">
        <v>20</v>
      </c>
      <c r="B200">
        <v>1690</v>
      </c>
      <c r="I200" t="s">
        <v>14</v>
      </c>
      <c r="J200">
        <v>80</v>
      </c>
    </row>
    <row r="201" spans="1:10" x14ac:dyDescent="0.3">
      <c r="A201" t="s">
        <v>20</v>
      </c>
      <c r="B201">
        <v>191</v>
      </c>
      <c r="I201" t="s">
        <v>14</v>
      </c>
      <c r="J201">
        <v>9</v>
      </c>
    </row>
    <row r="202" spans="1:10" x14ac:dyDescent="0.3">
      <c r="A202" t="s">
        <v>20</v>
      </c>
      <c r="B202">
        <v>2013</v>
      </c>
      <c r="I202" t="s">
        <v>14</v>
      </c>
      <c r="J202">
        <v>1784</v>
      </c>
    </row>
    <row r="203" spans="1:10" x14ac:dyDescent="0.3">
      <c r="A203" t="s">
        <v>20</v>
      </c>
      <c r="B203">
        <v>1703</v>
      </c>
      <c r="I203" t="s">
        <v>14</v>
      </c>
      <c r="J203">
        <v>243</v>
      </c>
    </row>
    <row r="204" spans="1:10" x14ac:dyDescent="0.3">
      <c r="A204" t="s">
        <v>20</v>
      </c>
      <c r="B204">
        <v>80</v>
      </c>
      <c r="I204" t="s">
        <v>14</v>
      </c>
      <c r="J204">
        <v>1296</v>
      </c>
    </row>
    <row r="205" spans="1:10" x14ac:dyDescent="0.3">
      <c r="A205" t="s">
        <v>20</v>
      </c>
      <c r="B205">
        <v>41</v>
      </c>
      <c r="I205" t="s">
        <v>14</v>
      </c>
      <c r="J205">
        <v>77</v>
      </c>
    </row>
    <row r="206" spans="1:10" x14ac:dyDescent="0.3">
      <c r="A206" t="s">
        <v>20</v>
      </c>
      <c r="B206">
        <v>187</v>
      </c>
      <c r="I206" t="s">
        <v>14</v>
      </c>
      <c r="J206">
        <v>395</v>
      </c>
    </row>
    <row r="207" spans="1:10" x14ac:dyDescent="0.3">
      <c r="A207" t="s">
        <v>20</v>
      </c>
      <c r="B207">
        <v>2875</v>
      </c>
      <c r="I207" t="s">
        <v>14</v>
      </c>
      <c r="J207">
        <v>49</v>
      </c>
    </row>
    <row r="208" spans="1:10" x14ac:dyDescent="0.3">
      <c r="A208" t="s">
        <v>20</v>
      </c>
      <c r="B208">
        <v>88</v>
      </c>
      <c r="I208" t="s">
        <v>14</v>
      </c>
      <c r="J208">
        <v>180</v>
      </c>
    </row>
    <row r="209" spans="1:10" x14ac:dyDescent="0.3">
      <c r="A209" t="s">
        <v>20</v>
      </c>
      <c r="B209">
        <v>191</v>
      </c>
      <c r="I209" t="s">
        <v>14</v>
      </c>
      <c r="J209">
        <v>2690</v>
      </c>
    </row>
    <row r="210" spans="1:10" x14ac:dyDescent="0.3">
      <c r="A210" t="s">
        <v>20</v>
      </c>
      <c r="B210">
        <v>139</v>
      </c>
      <c r="I210" t="s">
        <v>14</v>
      </c>
      <c r="J210">
        <v>2779</v>
      </c>
    </row>
    <row r="211" spans="1:10" x14ac:dyDescent="0.3">
      <c r="A211" t="s">
        <v>20</v>
      </c>
      <c r="B211">
        <v>186</v>
      </c>
      <c r="I211" t="s">
        <v>14</v>
      </c>
      <c r="J211">
        <v>92</v>
      </c>
    </row>
    <row r="212" spans="1:10" x14ac:dyDescent="0.3">
      <c r="A212" t="s">
        <v>20</v>
      </c>
      <c r="B212">
        <v>112</v>
      </c>
      <c r="I212" t="s">
        <v>14</v>
      </c>
      <c r="J212">
        <v>1028</v>
      </c>
    </row>
    <row r="213" spans="1:10" x14ac:dyDescent="0.3">
      <c r="A213" t="s">
        <v>20</v>
      </c>
      <c r="B213">
        <v>101</v>
      </c>
      <c r="I213" t="s">
        <v>14</v>
      </c>
      <c r="J213">
        <v>26</v>
      </c>
    </row>
    <row r="214" spans="1:10" x14ac:dyDescent="0.3">
      <c r="A214" t="s">
        <v>20</v>
      </c>
      <c r="B214">
        <v>206</v>
      </c>
      <c r="I214" t="s">
        <v>14</v>
      </c>
      <c r="J214">
        <v>1790</v>
      </c>
    </row>
    <row r="215" spans="1:10" x14ac:dyDescent="0.3">
      <c r="A215" t="s">
        <v>20</v>
      </c>
      <c r="B215">
        <v>154</v>
      </c>
      <c r="I215" t="s">
        <v>14</v>
      </c>
      <c r="J215">
        <v>37</v>
      </c>
    </row>
    <row r="216" spans="1:10" x14ac:dyDescent="0.3">
      <c r="A216" t="s">
        <v>20</v>
      </c>
      <c r="B216">
        <v>5966</v>
      </c>
      <c r="I216" t="s">
        <v>14</v>
      </c>
      <c r="J216">
        <v>35</v>
      </c>
    </row>
    <row r="217" spans="1:10" x14ac:dyDescent="0.3">
      <c r="A217" t="s">
        <v>20</v>
      </c>
      <c r="B217">
        <v>169</v>
      </c>
      <c r="I217" t="s">
        <v>14</v>
      </c>
      <c r="J217">
        <v>558</v>
      </c>
    </row>
    <row r="218" spans="1:10" x14ac:dyDescent="0.3">
      <c r="A218" t="s">
        <v>20</v>
      </c>
      <c r="B218">
        <v>2106</v>
      </c>
      <c r="I218" t="s">
        <v>14</v>
      </c>
      <c r="J218">
        <v>64</v>
      </c>
    </row>
    <row r="219" spans="1:10" x14ac:dyDescent="0.3">
      <c r="A219" t="s">
        <v>20</v>
      </c>
      <c r="B219">
        <v>131</v>
      </c>
      <c r="I219" t="s">
        <v>14</v>
      </c>
      <c r="J219">
        <v>245</v>
      </c>
    </row>
    <row r="220" spans="1:10" x14ac:dyDescent="0.3">
      <c r="A220" t="s">
        <v>20</v>
      </c>
      <c r="B220">
        <v>84</v>
      </c>
      <c r="I220" t="s">
        <v>14</v>
      </c>
      <c r="J220">
        <v>71</v>
      </c>
    </row>
    <row r="221" spans="1:10" x14ac:dyDescent="0.3">
      <c r="A221" t="s">
        <v>20</v>
      </c>
      <c r="B221">
        <v>155</v>
      </c>
      <c r="I221" t="s">
        <v>14</v>
      </c>
      <c r="J221">
        <v>42</v>
      </c>
    </row>
    <row r="222" spans="1:10" x14ac:dyDescent="0.3">
      <c r="A222" t="s">
        <v>20</v>
      </c>
      <c r="B222">
        <v>189</v>
      </c>
      <c r="I222" t="s">
        <v>14</v>
      </c>
      <c r="J222">
        <v>156</v>
      </c>
    </row>
    <row r="223" spans="1:10" x14ac:dyDescent="0.3">
      <c r="A223" t="s">
        <v>20</v>
      </c>
      <c r="B223">
        <v>4799</v>
      </c>
      <c r="I223" t="s">
        <v>14</v>
      </c>
      <c r="J223">
        <v>1368</v>
      </c>
    </row>
    <row r="224" spans="1:10" x14ac:dyDescent="0.3">
      <c r="A224" t="s">
        <v>20</v>
      </c>
      <c r="B224">
        <v>1137</v>
      </c>
      <c r="I224" t="s">
        <v>14</v>
      </c>
      <c r="J224">
        <v>102</v>
      </c>
    </row>
    <row r="225" spans="1:10" x14ac:dyDescent="0.3">
      <c r="A225" t="s">
        <v>20</v>
      </c>
      <c r="B225">
        <v>1152</v>
      </c>
      <c r="I225" t="s">
        <v>14</v>
      </c>
      <c r="J225">
        <v>86</v>
      </c>
    </row>
    <row r="226" spans="1:10" x14ac:dyDescent="0.3">
      <c r="A226" t="s">
        <v>20</v>
      </c>
      <c r="B226">
        <v>50</v>
      </c>
      <c r="I226" t="s">
        <v>14</v>
      </c>
      <c r="J226">
        <v>253</v>
      </c>
    </row>
    <row r="227" spans="1:10" x14ac:dyDescent="0.3">
      <c r="A227" t="s">
        <v>20</v>
      </c>
      <c r="B227">
        <v>3059</v>
      </c>
      <c r="I227" t="s">
        <v>14</v>
      </c>
      <c r="J227">
        <v>157</v>
      </c>
    </row>
    <row r="228" spans="1:10" x14ac:dyDescent="0.3">
      <c r="A228" t="s">
        <v>20</v>
      </c>
      <c r="B228">
        <v>34</v>
      </c>
      <c r="I228" t="s">
        <v>14</v>
      </c>
      <c r="J228">
        <v>183</v>
      </c>
    </row>
    <row r="229" spans="1:10" x14ac:dyDescent="0.3">
      <c r="A229" t="s">
        <v>20</v>
      </c>
      <c r="B229">
        <v>220</v>
      </c>
      <c r="I229" t="s">
        <v>14</v>
      </c>
      <c r="J229">
        <v>82</v>
      </c>
    </row>
    <row r="230" spans="1:10" x14ac:dyDescent="0.3">
      <c r="A230" t="s">
        <v>20</v>
      </c>
      <c r="B230">
        <v>1604</v>
      </c>
      <c r="I230" t="s">
        <v>14</v>
      </c>
      <c r="J230">
        <v>1</v>
      </c>
    </row>
    <row r="231" spans="1:10" x14ac:dyDescent="0.3">
      <c r="A231" t="s">
        <v>20</v>
      </c>
      <c r="B231">
        <v>454</v>
      </c>
      <c r="I231" t="s">
        <v>14</v>
      </c>
      <c r="J231">
        <v>1198</v>
      </c>
    </row>
    <row r="232" spans="1:10" x14ac:dyDescent="0.3">
      <c r="A232" t="s">
        <v>20</v>
      </c>
      <c r="B232">
        <v>123</v>
      </c>
      <c r="I232" t="s">
        <v>14</v>
      </c>
      <c r="J232">
        <v>648</v>
      </c>
    </row>
    <row r="233" spans="1:10" x14ac:dyDescent="0.3">
      <c r="A233" t="s">
        <v>20</v>
      </c>
      <c r="B233">
        <v>299</v>
      </c>
      <c r="I233" t="s">
        <v>14</v>
      </c>
      <c r="J233">
        <v>64</v>
      </c>
    </row>
    <row r="234" spans="1:10" x14ac:dyDescent="0.3">
      <c r="A234" t="s">
        <v>20</v>
      </c>
      <c r="B234">
        <v>2237</v>
      </c>
      <c r="I234" t="s">
        <v>14</v>
      </c>
      <c r="J234">
        <v>62</v>
      </c>
    </row>
    <row r="235" spans="1:10" x14ac:dyDescent="0.3">
      <c r="A235" t="s">
        <v>20</v>
      </c>
      <c r="B235">
        <v>645</v>
      </c>
      <c r="I235" t="s">
        <v>14</v>
      </c>
      <c r="J235">
        <v>750</v>
      </c>
    </row>
    <row r="236" spans="1:10" x14ac:dyDescent="0.3">
      <c r="A236" t="s">
        <v>20</v>
      </c>
      <c r="B236">
        <v>484</v>
      </c>
      <c r="I236" t="s">
        <v>14</v>
      </c>
      <c r="J236">
        <v>105</v>
      </c>
    </row>
    <row r="237" spans="1:10" x14ac:dyDescent="0.3">
      <c r="A237" t="s">
        <v>20</v>
      </c>
      <c r="B237">
        <v>154</v>
      </c>
      <c r="I237" t="s">
        <v>14</v>
      </c>
      <c r="J237">
        <v>2604</v>
      </c>
    </row>
    <row r="238" spans="1:10" x14ac:dyDescent="0.3">
      <c r="A238" t="s">
        <v>20</v>
      </c>
      <c r="B238">
        <v>82</v>
      </c>
      <c r="I238" t="s">
        <v>14</v>
      </c>
      <c r="J238">
        <v>65</v>
      </c>
    </row>
    <row r="239" spans="1:10" x14ac:dyDescent="0.3">
      <c r="A239" t="s">
        <v>20</v>
      </c>
      <c r="B239">
        <v>134</v>
      </c>
      <c r="I239" t="s">
        <v>14</v>
      </c>
      <c r="J239">
        <v>94</v>
      </c>
    </row>
    <row r="240" spans="1:10" x14ac:dyDescent="0.3">
      <c r="A240" t="s">
        <v>20</v>
      </c>
      <c r="B240">
        <v>5203</v>
      </c>
      <c r="I240" t="s">
        <v>14</v>
      </c>
      <c r="J240">
        <v>257</v>
      </c>
    </row>
    <row r="241" spans="1:10" x14ac:dyDescent="0.3">
      <c r="A241" t="s">
        <v>20</v>
      </c>
      <c r="B241">
        <v>94</v>
      </c>
      <c r="I241" t="s">
        <v>14</v>
      </c>
      <c r="J241">
        <v>2928</v>
      </c>
    </row>
    <row r="242" spans="1:10" x14ac:dyDescent="0.3">
      <c r="A242" t="s">
        <v>20</v>
      </c>
      <c r="B242">
        <v>205</v>
      </c>
      <c r="I242" t="s">
        <v>14</v>
      </c>
      <c r="J242">
        <v>4697</v>
      </c>
    </row>
    <row r="243" spans="1:10" x14ac:dyDescent="0.3">
      <c r="A243" t="s">
        <v>20</v>
      </c>
      <c r="B243">
        <v>92</v>
      </c>
      <c r="I243" t="s">
        <v>14</v>
      </c>
      <c r="J243">
        <v>2915</v>
      </c>
    </row>
    <row r="244" spans="1:10" x14ac:dyDescent="0.3">
      <c r="A244" t="s">
        <v>20</v>
      </c>
      <c r="B244">
        <v>219</v>
      </c>
      <c r="I244" t="s">
        <v>14</v>
      </c>
      <c r="J244">
        <v>18</v>
      </c>
    </row>
    <row r="245" spans="1:10" x14ac:dyDescent="0.3">
      <c r="A245" t="s">
        <v>20</v>
      </c>
      <c r="B245">
        <v>2526</v>
      </c>
      <c r="I245" t="s">
        <v>14</v>
      </c>
      <c r="J245">
        <v>602</v>
      </c>
    </row>
    <row r="246" spans="1:10" x14ac:dyDescent="0.3">
      <c r="A246" t="s">
        <v>20</v>
      </c>
      <c r="B246">
        <v>94</v>
      </c>
      <c r="I246" t="s">
        <v>14</v>
      </c>
      <c r="J246">
        <v>1</v>
      </c>
    </row>
    <row r="247" spans="1:10" x14ac:dyDescent="0.3">
      <c r="A247" t="s">
        <v>20</v>
      </c>
      <c r="B247">
        <v>1713</v>
      </c>
      <c r="I247" t="s">
        <v>14</v>
      </c>
      <c r="J247">
        <v>3868</v>
      </c>
    </row>
    <row r="248" spans="1:10" x14ac:dyDescent="0.3">
      <c r="A248" t="s">
        <v>20</v>
      </c>
      <c r="B248">
        <v>249</v>
      </c>
      <c r="I248" t="s">
        <v>14</v>
      </c>
      <c r="J248">
        <v>504</v>
      </c>
    </row>
    <row r="249" spans="1:10" x14ac:dyDescent="0.3">
      <c r="A249" t="s">
        <v>20</v>
      </c>
      <c r="B249">
        <v>192</v>
      </c>
      <c r="I249" t="s">
        <v>14</v>
      </c>
      <c r="J249">
        <v>14</v>
      </c>
    </row>
    <row r="250" spans="1:10" x14ac:dyDescent="0.3">
      <c r="A250" t="s">
        <v>20</v>
      </c>
      <c r="B250">
        <v>247</v>
      </c>
      <c r="I250" t="s">
        <v>14</v>
      </c>
      <c r="J250">
        <v>750</v>
      </c>
    </row>
    <row r="251" spans="1:10" x14ac:dyDescent="0.3">
      <c r="A251" t="s">
        <v>20</v>
      </c>
      <c r="B251">
        <v>2293</v>
      </c>
      <c r="I251" t="s">
        <v>14</v>
      </c>
      <c r="J251">
        <v>77</v>
      </c>
    </row>
    <row r="252" spans="1:10" x14ac:dyDescent="0.3">
      <c r="A252" t="s">
        <v>20</v>
      </c>
      <c r="B252">
        <v>3131</v>
      </c>
      <c r="I252" t="s">
        <v>14</v>
      </c>
      <c r="J252">
        <v>752</v>
      </c>
    </row>
    <row r="253" spans="1:10" x14ac:dyDescent="0.3">
      <c r="A253" t="s">
        <v>20</v>
      </c>
      <c r="B253">
        <v>143</v>
      </c>
      <c r="I253" t="s">
        <v>14</v>
      </c>
      <c r="J253">
        <v>131</v>
      </c>
    </row>
    <row r="254" spans="1:10" x14ac:dyDescent="0.3">
      <c r="A254" t="s">
        <v>20</v>
      </c>
      <c r="B254">
        <v>296</v>
      </c>
      <c r="I254" t="s">
        <v>14</v>
      </c>
      <c r="J254">
        <v>87</v>
      </c>
    </row>
    <row r="255" spans="1:10" x14ac:dyDescent="0.3">
      <c r="A255" t="s">
        <v>20</v>
      </c>
      <c r="B255">
        <v>170</v>
      </c>
      <c r="I255" t="s">
        <v>14</v>
      </c>
      <c r="J255">
        <v>1063</v>
      </c>
    </row>
    <row r="256" spans="1:10" x14ac:dyDescent="0.3">
      <c r="A256" t="s">
        <v>20</v>
      </c>
      <c r="B256">
        <v>86</v>
      </c>
      <c r="I256" t="s">
        <v>14</v>
      </c>
      <c r="J256">
        <v>76</v>
      </c>
    </row>
    <row r="257" spans="1:10" x14ac:dyDescent="0.3">
      <c r="A257" t="s">
        <v>20</v>
      </c>
      <c r="B257">
        <v>6286</v>
      </c>
      <c r="I257" t="s">
        <v>14</v>
      </c>
      <c r="J257">
        <v>4428</v>
      </c>
    </row>
    <row r="258" spans="1:10" x14ac:dyDescent="0.3">
      <c r="A258" t="s">
        <v>20</v>
      </c>
      <c r="B258">
        <v>3727</v>
      </c>
      <c r="I258" t="s">
        <v>14</v>
      </c>
      <c r="J258">
        <v>58</v>
      </c>
    </row>
    <row r="259" spans="1:10" x14ac:dyDescent="0.3">
      <c r="A259" t="s">
        <v>20</v>
      </c>
      <c r="B259">
        <v>1605</v>
      </c>
      <c r="I259" t="s">
        <v>14</v>
      </c>
      <c r="J259">
        <v>111</v>
      </c>
    </row>
    <row r="260" spans="1:10" x14ac:dyDescent="0.3">
      <c r="A260" t="s">
        <v>20</v>
      </c>
      <c r="B260">
        <v>2120</v>
      </c>
      <c r="I260" t="s">
        <v>14</v>
      </c>
      <c r="J260">
        <v>2955</v>
      </c>
    </row>
    <row r="261" spans="1:10" x14ac:dyDescent="0.3">
      <c r="A261" t="s">
        <v>20</v>
      </c>
      <c r="B261">
        <v>50</v>
      </c>
      <c r="I261" t="s">
        <v>14</v>
      </c>
      <c r="J261">
        <v>1657</v>
      </c>
    </row>
    <row r="262" spans="1:10" x14ac:dyDescent="0.3">
      <c r="A262" t="s">
        <v>20</v>
      </c>
      <c r="B262">
        <v>2080</v>
      </c>
      <c r="I262" t="s">
        <v>14</v>
      </c>
      <c r="J262">
        <v>926</v>
      </c>
    </row>
    <row r="263" spans="1:10" x14ac:dyDescent="0.3">
      <c r="A263" t="s">
        <v>20</v>
      </c>
      <c r="B263">
        <v>2105</v>
      </c>
      <c r="I263" t="s">
        <v>14</v>
      </c>
      <c r="J263">
        <v>77</v>
      </c>
    </row>
    <row r="264" spans="1:10" x14ac:dyDescent="0.3">
      <c r="A264" t="s">
        <v>20</v>
      </c>
      <c r="B264">
        <v>2436</v>
      </c>
      <c r="I264" t="s">
        <v>14</v>
      </c>
      <c r="J264">
        <v>1748</v>
      </c>
    </row>
    <row r="265" spans="1:10" x14ac:dyDescent="0.3">
      <c r="A265" t="s">
        <v>20</v>
      </c>
      <c r="B265">
        <v>80</v>
      </c>
      <c r="I265" t="s">
        <v>14</v>
      </c>
      <c r="J265">
        <v>79</v>
      </c>
    </row>
    <row r="266" spans="1:10" x14ac:dyDescent="0.3">
      <c r="A266" t="s">
        <v>20</v>
      </c>
      <c r="B266">
        <v>42</v>
      </c>
      <c r="I266" t="s">
        <v>14</v>
      </c>
      <c r="J266">
        <v>889</v>
      </c>
    </row>
    <row r="267" spans="1:10" x14ac:dyDescent="0.3">
      <c r="A267" t="s">
        <v>20</v>
      </c>
      <c r="B267">
        <v>139</v>
      </c>
      <c r="I267" t="s">
        <v>14</v>
      </c>
      <c r="J267">
        <v>56</v>
      </c>
    </row>
    <row r="268" spans="1:10" x14ac:dyDescent="0.3">
      <c r="A268" t="s">
        <v>20</v>
      </c>
      <c r="B268">
        <v>159</v>
      </c>
      <c r="I268" t="s">
        <v>14</v>
      </c>
      <c r="J268">
        <v>1</v>
      </c>
    </row>
    <row r="269" spans="1:10" x14ac:dyDescent="0.3">
      <c r="A269" t="s">
        <v>20</v>
      </c>
      <c r="B269">
        <v>381</v>
      </c>
      <c r="I269" t="s">
        <v>14</v>
      </c>
      <c r="J269">
        <v>83</v>
      </c>
    </row>
    <row r="270" spans="1:10" x14ac:dyDescent="0.3">
      <c r="A270" t="s">
        <v>20</v>
      </c>
      <c r="B270">
        <v>194</v>
      </c>
      <c r="I270" t="s">
        <v>14</v>
      </c>
      <c r="J270">
        <v>2025</v>
      </c>
    </row>
    <row r="271" spans="1:10" x14ac:dyDescent="0.3">
      <c r="A271" t="s">
        <v>20</v>
      </c>
      <c r="B271">
        <v>106</v>
      </c>
      <c r="I271" t="s">
        <v>14</v>
      </c>
      <c r="J271">
        <v>14</v>
      </c>
    </row>
    <row r="272" spans="1:10" x14ac:dyDescent="0.3">
      <c r="A272" t="s">
        <v>20</v>
      </c>
      <c r="B272">
        <v>142</v>
      </c>
      <c r="I272" t="s">
        <v>14</v>
      </c>
      <c r="J272">
        <v>656</v>
      </c>
    </row>
    <row r="273" spans="1:10" x14ac:dyDescent="0.3">
      <c r="A273" t="s">
        <v>20</v>
      </c>
      <c r="B273">
        <v>211</v>
      </c>
      <c r="I273" t="s">
        <v>14</v>
      </c>
      <c r="J273">
        <v>1596</v>
      </c>
    </row>
    <row r="274" spans="1:10" x14ac:dyDescent="0.3">
      <c r="A274" t="s">
        <v>20</v>
      </c>
      <c r="B274">
        <v>2756</v>
      </c>
      <c r="I274" t="s">
        <v>14</v>
      </c>
      <c r="J274">
        <v>10</v>
      </c>
    </row>
    <row r="275" spans="1:10" x14ac:dyDescent="0.3">
      <c r="A275" t="s">
        <v>20</v>
      </c>
      <c r="B275">
        <v>173</v>
      </c>
      <c r="I275" t="s">
        <v>14</v>
      </c>
      <c r="J275">
        <v>1121</v>
      </c>
    </row>
    <row r="276" spans="1:10" x14ac:dyDescent="0.3">
      <c r="A276" t="s">
        <v>20</v>
      </c>
      <c r="B276">
        <v>87</v>
      </c>
      <c r="I276" t="s">
        <v>14</v>
      </c>
      <c r="J276">
        <v>15</v>
      </c>
    </row>
    <row r="277" spans="1:10" x14ac:dyDescent="0.3">
      <c r="A277" t="s">
        <v>20</v>
      </c>
      <c r="B277">
        <v>1572</v>
      </c>
      <c r="I277" t="s">
        <v>14</v>
      </c>
      <c r="J277">
        <v>191</v>
      </c>
    </row>
    <row r="278" spans="1:10" x14ac:dyDescent="0.3">
      <c r="A278" t="s">
        <v>20</v>
      </c>
      <c r="B278">
        <v>2346</v>
      </c>
      <c r="I278" t="s">
        <v>14</v>
      </c>
      <c r="J278">
        <v>16</v>
      </c>
    </row>
    <row r="279" spans="1:10" x14ac:dyDescent="0.3">
      <c r="A279" t="s">
        <v>20</v>
      </c>
      <c r="B279">
        <v>115</v>
      </c>
      <c r="I279" t="s">
        <v>14</v>
      </c>
      <c r="J279">
        <v>17</v>
      </c>
    </row>
    <row r="280" spans="1:10" x14ac:dyDescent="0.3">
      <c r="A280" t="s">
        <v>20</v>
      </c>
      <c r="B280">
        <v>85</v>
      </c>
      <c r="I280" t="s">
        <v>14</v>
      </c>
      <c r="J280">
        <v>34</v>
      </c>
    </row>
    <row r="281" spans="1:10" x14ac:dyDescent="0.3">
      <c r="A281" t="s">
        <v>20</v>
      </c>
      <c r="B281">
        <v>144</v>
      </c>
      <c r="I281" t="s">
        <v>14</v>
      </c>
      <c r="J281">
        <v>1</v>
      </c>
    </row>
    <row r="282" spans="1:10" x14ac:dyDescent="0.3">
      <c r="A282" t="s">
        <v>20</v>
      </c>
      <c r="B282">
        <v>2443</v>
      </c>
      <c r="I282" t="s">
        <v>14</v>
      </c>
      <c r="J282">
        <v>1274</v>
      </c>
    </row>
    <row r="283" spans="1:10" x14ac:dyDescent="0.3">
      <c r="A283" t="s">
        <v>20</v>
      </c>
      <c r="B283">
        <v>64</v>
      </c>
      <c r="I283" t="s">
        <v>14</v>
      </c>
      <c r="J283">
        <v>210</v>
      </c>
    </row>
    <row r="284" spans="1:10" x14ac:dyDescent="0.3">
      <c r="A284" t="s">
        <v>20</v>
      </c>
      <c r="B284">
        <v>268</v>
      </c>
      <c r="I284" t="s">
        <v>14</v>
      </c>
      <c r="J284">
        <v>248</v>
      </c>
    </row>
    <row r="285" spans="1:10" x14ac:dyDescent="0.3">
      <c r="A285" t="s">
        <v>20</v>
      </c>
      <c r="B285">
        <v>195</v>
      </c>
      <c r="I285" t="s">
        <v>14</v>
      </c>
      <c r="J285">
        <v>513</v>
      </c>
    </row>
    <row r="286" spans="1:10" x14ac:dyDescent="0.3">
      <c r="A286" t="s">
        <v>20</v>
      </c>
      <c r="B286">
        <v>186</v>
      </c>
      <c r="I286" t="s">
        <v>14</v>
      </c>
      <c r="J286">
        <v>3410</v>
      </c>
    </row>
    <row r="287" spans="1:10" x14ac:dyDescent="0.3">
      <c r="A287" t="s">
        <v>20</v>
      </c>
      <c r="B287">
        <v>460</v>
      </c>
      <c r="I287" t="s">
        <v>14</v>
      </c>
      <c r="J287">
        <v>10</v>
      </c>
    </row>
    <row r="288" spans="1:10" x14ac:dyDescent="0.3">
      <c r="A288" t="s">
        <v>20</v>
      </c>
      <c r="B288">
        <v>2528</v>
      </c>
      <c r="I288" t="s">
        <v>14</v>
      </c>
      <c r="J288">
        <v>2201</v>
      </c>
    </row>
    <row r="289" spans="1:10" x14ac:dyDescent="0.3">
      <c r="A289" t="s">
        <v>20</v>
      </c>
      <c r="B289">
        <v>3657</v>
      </c>
      <c r="I289" t="s">
        <v>14</v>
      </c>
      <c r="J289">
        <v>676</v>
      </c>
    </row>
    <row r="290" spans="1:10" x14ac:dyDescent="0.3">
      <c r="A290" t="s">
        <v>20</v>
      </c>
      <c r="B290">
        <v>131</v>
      </c>
      <c r="I290" t="s">
        <v>14</v>
      </c>
      <c r="J290">
        <v>831</v>
      </c>
    </row>
    <row r="291" spans="1:10" x14ac:dyDescent="0.3">
      <c r="A291" t="s">
        <v>20</v>
      </c>
      <c r="B291">
        <v>239</v>
      </c>
      <c r="I291" t="s">
        <v>14</v>
      </c>
      <c r="J291">
        <v>859</v>
      </c>
    </row>
    <row r="292" spans="1:10" x14ac:dyDescent="0.3">
      <c r="A292" t="s">
        <v>20</v>
      </c>
      <c r="B292">
        <v>78</v>
      </c>
      <c r="I292" t="s">
        <v>14</v>
      </c>
      <c r="J292">
        <v>45</v>
      </c>
    </row>
    <row r="293" spans="1:10" x14ac:dyDescent="0.3">
      <c r="A293" t="s">
        <v>20</v>
      </c>
      <c r="B293">
        <v>1773</v>
      </c>
      <c r="I293" t="s">
        <v>14</v>
      </c>
      <c r="J293">
        <v>6</v>
      </c>
    </row>
    <row r="294" spans="1:10" x14ac:dyDescent="0.3">
      <c r="A294" t="s">
        <v>20</v>
      </c>
      <c r="B294">
        <v>32</v>
      </c>
      <c r="I294" t="s">
        <v>14</v>
      </c>
      <c r="J294">
        <v>7</v>
      </c>
    </row>
    <row r="295" spans="1:10" x14ac:dyDescent="0.3">
      <c r="A295" t="s">
        <v>20</v>
      </c>
      <c r="B295">
        <v>369</v>
      </c>
      <c r="I295" t="s">
        <v>14</v>
      </c>
      <c r="J295">
        <v>31</v>
      </c>
    </row>
    <row r="296" spans="1:10" x14ac:dyDescent="0.3">
      <c r="A296" t="s">
        <v>20</v>
      </c>
      <c r="B296">
        <v>89</v>
      </c>
      <c r="I296" t="s">
        <v>14</v>
      </c>
      <c r="J296">
        <v>78</v>
      </c>
    </row>
    <row r="297" spans="1:10" x14ac:dyDescent="0.3">
      <c r="A297" t="s">
        <v>20</v>
      </c>
      <c r="B297">
        <v>147</v>
      </c>
      <c r="I297" t="s">
        <v>14</v>
      </c>
      <c r="J297">
        <v>1225</v>
      </c>
    </row>
    <row r="298" spans="1:10" x14ac:dyDescent="0.3">
      <c r="A298" t="s">
        <v>20</v>
      </c>
      <c r="B298">
        <v>126</v>
      </c>
      <c r="I298" t="s">
        <v>14</v>
      </c>
      <c r="J298">
        <v>1</v>
      </c>
    </row>
    <row r="299" spans="1:10" x14ac:dyDescent="0.3">
      <c r="A299" t="s">
        <v>20</v>
      </c>
      <c r="B299">
        <v>2218</v>
      </c>
      <c r="I299" t="s">
        <v>14</v>
      </c>
      <c r="J299">
        <v>67</v>
      </c>
    </row>
    <row r="300" spans="1:10" x14ac:dyDescent="0.3">
      <c r="A300" t="s">
        <v>20</v>
      </c>
      <c r="B300">
        <v>202</v>
      </c>
      <c r="I300" t="s">
        <v>14</v>
      </c>
      <c r="J300">
        <v>19</v>
      </c>
    </row>
    <row r="301" spans="1:10" x14ac:dyDescent="0.3">
      <c r="A301" t="s">
        <v>20</v>
      </c>
      <c r="B301">
        <v>140</v>
      </c>
      <c r="I301" t="s">
        <v>14</v>
      </c>
      <c r="J301">
        <v>2108</v>
      </c>
    </row>
    <row r="302" spans="1:10" x14ac:dyDescent="0.3">
      <c r="A302" t="s">
        <v>20</v>
      </c>
      <c r="B302">
        <v>1052</v>
      </c>
      <c r="I302" t="s">
        <v>14</v>
      </c>
      <c r="J302">
        <v>679</v>
      </c>
    </row>
    <row r="303" spans="1:10" x14ac:dyDescent="0.3">
      <c r="A303" t="s">
        <v>20</v>
      </c>
      <c r="B303">
        <v>247</v>
      </c>
      <c r="I303" t="s">
        <v>14</v>
      </c>
      <c r="J303">
        <v>36</v>
      </c>
    </row>
    <row r="304" spans="1:10" x14ac:dyDescent="0.3">
      <c r="A304" t="s">
        <v>20</v>
      </c>
      <c r="B304">
        <v>84</v>
      </c>
      <c r="I304" t="s">
        <v>14</v>
      </c>
      <c r="J304">
        <v>47</v>
      </c>
    </row>
    <row r="305" spans="1:10" x14ac:dyDescent="0.3">
      <c r="A305" t="s">
        <v>20</v>
      </c>
      <c r="B305">
        <v>88</v>
      </c>
      <c r="I305" t="s">
        <v>14</v>
      </c>
      <c r="J305">
        <v>70</v>
      </c>
    </row>
    <row r="306" spans="1:10" x14ac:dyDescent="0.3">
      <c r="A306" t="s">
        <v>20</v>
      </c>
      <c r="B306">
        <v>156</v>
      </c>
      <c r="I306" t="s">
        <v>14</v>
      </c>
      <c r="J306">
        <v>154</v>
      </c>
    </row>
    <row r="307" spans="1:10" x14ac:dyDescent="0.3">
      <c r="A307" t="s">
        <v>20</v>
      </c>
      <c r="B307">
        <v>2985</v>
      </c>
      <c r="I307" t="s">
        <v>14</v>
      </c>
      <c r="J307">
        <v>22</v>
      </c>
    </row>
    <row r="308" spans="1:10" x14ac:dyDescent="0.3">
      <c r="A308" t="s">
        <v>20</v>
      </c>
      <c r="B308">
        <v>762</v>
      </c>
      <c r="I308" t="s">
        <v>14</v>
      </c>
      <c r="J308">
        <v>1758</v>
      </c>
    </row>
    <row r="309" spans="1:10" x14ac:dyDescent="0.3">
      <c r="A309" t="s">
        <v>20</v>
      </c>
      <c r="B309">
        <v>554</v>
      </c>
      <c r="I309" t="s">
        <v>14</v>
      </c>
      <c r="J309">
        <v>94</v>
      </c>
    </row>
    <row r="310" spans="1:10" x14ac:dyDescent="0.3">
      <c r="A310" t="s">
        <v>20</v>
      </c>
      <c r="B310">
        <v>135</v>
      </c>
      <c r="I310" t="s">
        <v>14</v>
      </c>
      <c r="J310">
        <v>33</v>
      </c>
    </row>
    <row r="311" spans="1:10" x14ac:dyDescent="0.3">
      <c r="A311" t="s">
        <v>20</v>
      </c>
      <c r="B311">
        <v>122</v>
      </c>
      <c r="I311" t="s">
        <v>14</v>
      </c>
      <c r="J311">
        <v>1</v>
      </c>
    </row>
    <row r="312" spans="1:10" x14ac:dyDescent="0.3">
      <c r="A312" t="s">
        <v>20</v>
      </c>
      <c r="B312">
        <v>221</v>
      </c>
      <c r="I312" t="s">
        <v>14</v>
      </c>
      <c r="J312">
        <v>31</v>
      </c>
    </row>
    <row r="313" spans="1:10" x14ac:dyDescent="0.3">
      <c r="A313" t="s">
        <v>20</v>
      </c>
      <c r="B313">
        <v>126</v>
      </c>
      <c r="I313" t="s">
        <v>14</v>
      </c>
      <c r="J313">
        <v>35</v>
      </c>
    </row>
    <row r="314" spans="1:10" x14ac:dyDescent="0.3">
      <c r="A314" t="s">
        <v>20</v>
      </c>
      <c r="B314">
        <v>1022</v>
      </c>
      <c r="I314" t="s">
        <v>14</v>
      </c>
      <c r="J314">
        <v>63</v>
      </c>
    </row>
    <row r="315" spans="1:10" x14ac:dyDescent="0.3">
      <c r="A315" t="s">
        <v>20</v>
      </c>
      <c r="B315">
        <v>3177</v>
      </c>
      <c r="I315" t="s">
        <v>14</v>
      </c>
      <c r="J315">
        <v>526</v>
      </c>
    </row>
    <row r="316" spans="1:10" x14ac:dyDescent="0.3">
      <c r="A316" t="s">
        <v>20</v>
      </c>
      <c r="B316">
        <v>198</v>
      </c>
      <c r="I316" t="s">
        <v>14</v>
      </c>
      <c r="J316">
        <v>121</v>
      </c>
    </row>
    <row r="317" spans="1:10" x14ac:dyDescent="0.3">
      <c r="A317" t="s">
        <v>20</v>
      </c>
      <c r="B317">
        <v>85</v>
      </c>
      <c r="I317" t="s">
        <v>14</v>
      </c>
      <c r="J317">
        <v>67</v>
      </c>
    </row>
    <row r="318" spans="1:10" x14ac:dyDescent="0.3">
      <c r="A318" t="s">
        <v>20</v>
      </c>
      <c r="B318">
        <v>3596</v>
      </c>
      <c r="I318" t="s">
        <v>14</v>
      </c>
      <c r="J318">
        <v>57</v>
      </c>
    </row>
    <row r="319" spans="1:10" x14ac:dyDescent="0.3">
      <c r="A319" t="s">
        <v>20</v>
      </c>
      <c r="B319">
        <v>244</v>
      </c>
      <c r="I319" t="s">
        <v>14</v>
      </c>
      <c r="J319">
        <v>1229</v>
      </c>
    </row>
    <row r="320" spans="1:10" x14ac:dyDescent="0.3">
      <c r="A320" t="s">
        <v>20</v>
      </c>
      <c r="B320">
        <v>5180</v>
      </c>
      <c r="I320" t="s">
        <v>14</v>
      </c>
      <c r="J320">
        <v>12</v>
      </c>
    </row>
    <row r="321" spans="1:10" x14ac:dyDescent="0.3">
      <c r="A321" t="s">
        <v>20</v>
      </c>
      <c r="B321">
        <v>589</v>
      </c>
      <c r="I321" t="s">
        <v>14</v>
      </c>
      <c r="J321">
        <v>452</v>
      </c>
    </row>
    <row r="322" spans="1:10" x14ac:dyDescent="0.3">
      <c r="A322" t="s">
        <v>20</v>
      </c>
      <c r="B322">
        <v>2725</v>
      </c>
      <c r="I322" t="s">
        <v>14</v>
      </c>
      <c r="J322">
        <v>1886</v>
      </c>
    </row>
    <row r="323" spans="1:10" x14ac:dyDescent="0.3">
      <c r="A323" t="s">
        <v>20</v>
      </c>
      <c r="B323">
        <v>300</v>
      </c>
      <c r="I323" t="s">
        <v>14</v>
      </c>
      <c r="J323">
        <v>1825</v>
      </c>
    </row>
    <row r="324" spans="1:10" x14ac:dyDescent="0.3">
      <c r="A324" t="s">
        <v>20</v>
      </c>
      <c r="B324">
        <v>144</v>
      </c>
      <c r="I324" t="s">
        <v>14</v>
      </c>
      <c r="J324">
        <v>31</v>
      </c>
    </row>
    <row r="325" spans="1:10" x14ac:dyDescent="0.3">
      <c r="A325" t="s">
        <v>20</v>
      </c>
      <c r="B325">
        <v>87</v>
      </c>
      <c r="I325" t="s">
        <v>14</v>
      </c>
      <c r="J325">
        <v>107</v>
      </c>
    </row>
    <row r="326" spans="1:10" x14ac:dyDescent="0.3">
      <c r="A326" t="s">
        <v>20</v>
      </c>
      <c r="B326">
        <v>3116</v>
      </c>
      <c r="I326" t="s">
        <v>14</v>
      </c>
      <c r="J326">
        <v>27</v>
      </c>
    </row>
    <row r="327" spans="1:10" x14ac:dyDescent="0.3">
      <c r="A327" t="s">
        <v>20</v>
      </c>
      <c r="B327">
        <v>909</v>
      </c>
      <c r="I327" t="s">
        <v>14</v>
      </c>
      <c r="J327">
        <v>1221</v>
      </c>
    </row>
    <row r="328" spans="1:10" x14ac:dyDescent="0.3">
      <c r="A328" t="s">
        <v>20</v>
      </c>
      <c r="B328">
        <v>1613</v>
      </c>
      <c r="I328" t="s">
        <v>14</v>
      </c>
      <c r="J328">
        <v>1</v>
      </c>
    </row>
    <row r="329" spans="1:10" x14ac:dyDescent="0.3">
      <c r="A329" t="s">
        <v>20</v>
      </c>
      <c r="B329">
        <v>136</v>
      </c>
      <c r="I329" t="s">
        <v>14</v>
      </c>
      <c r="J329">
        <v>16</v>
      </c>
    </row>
    <row r="330" spans="1:10" x14ac:dyDescent="0.3">
      <c r="A330" t="s">
        <v>20</v>
      </c>
      <c r="B330">
        <v>130</v>
      </c>
      <c r="I330" t="s">
        <v>14</v>
      </c>
      <c r="J330">
        <v>41</v>
      </c>
    </row>
    <row r="331" spans="1:10" x14ac:dyDescent="0.3">
      <c r="A331" t="s">
        <v>20</v>
      </c>
      <c r="B331">
        <v>102</v>
      </c>
      <c r="I331" t="s">
        <v>14</v>
      </c>
      <c r="J331">
        <v>523</v>
      </c>
    </row>
    <row r="332" spans="1:10" x14ac:dyDescent="0.3">
      <c r="A332" t="s">
        <v>20</v>
      </c>
      <c r="B332">
        <v>4006</v>
      </c>
      <c r="I332" t="s">
        <v>14</v>
      </c>
      <c r="J332">
        <v>141</v>
      </c>
    </row>
    <row r="333" spans="1:10" x14ac:dyDescent="0.3">
      <c r="A333" t="s">
        <v>20</v>
      </c>
      <c r="B333">
        <v>1629</v>
      </c>
      <c r="I333" t="s">
        <v>14</v>
      </c>
      <c r="J333">
        <v>52</v>
      </c>
    </row>
    <row r="334" spans="1:10" x14ac:dyDescent="0.3">
      <c r="A334" t="s">
        <v>20</v>
      </c>
      <c r="B334">
        <v>2188</v>
      </c>
      <c r="I334" t="s">
        <v>14</v>
      </c>
      <c r="J334">
        <v>225</v>
      </c>
    </row>
    <row r="335" spans="1:10" x14ac:dyDescent="0.3">
      <c r="A335" t="s">
        <v>20</v>
      </c>
      <c r="B335">
        <v>2409</v>
      </c>
      <c r="I335" t="s">
        <v>14</v>
      </c>
      <c r="J335">
        <v>38</v>
      </c>
    </row>
    <row r="336" spans="1:10" x14ac:dyDescent="0.3">
      <c r="A336" t="s">
        <v>20</v>
      </c>
      <c r="B336">
        <v>194</v>
      </c>
      <c r="I336" t="s">
        <v>14</v>
      </c>
      <c r="J336">
        <v>15</v>
      </c>
    </row>
    <row r="337" spans="1:10" x14ac:dyDescent="0.3">
      <c r="A337" t="s">
        <v>20</v>
      </c>
      <c r="B337">
        <v>1140</v>
      </c>
      <c r="I337" t="s">
        <v>14</v>
      </c>
      <c r="J337">
        <v>37</v>
      </c>
    </row>
    <row r="338" spans="1:10" x14ac:dyDescent="0.3">
      <c r="A338" t="s">
        <v>20</v>
      </c>
      <c r="B338">
        <v>102</v>
      </c>
      <c r="I338" t="s">
        <v>14</v>
      </c>
      <c r="J338">
        <v>112</v>
      </c>
    </row>
    <row r="339" spans="1:10" x14ac:dyDescent="0.3">
      <c r="A339" t="s">
        <v>20</v>
      </c>
      <c r="B339">
        <v>2857</v>
      </c>
      <c r="I339" t="s">
        <v>14</v>
      </c>
      <c r="J339">
        <v>21</v>
      </c>
    </row>
    <row r="340" spans="1:10" x14ac:dyDescent="0.3">
      <c r="A340" t="s">
        <v>20</v>
      </c>
      <c r="B340">
        <v>107</v>
      </c>
      <c r="I340" t="s">
        <v>14</v>
      </c>
      <c r="J340">
        <v>67</v>
      </c>
    </row>
    <row r="341" spans="1:10" x14ac:dyDescent="0.3">
      <c r="A341" t="s">
        <v>20</v>
      </c>
      <c r="B341">
        <v>160</v>
      </c>
      <c r="I341" t="s">
        <v>14</v>
      </c>
      <c r="J341">
        <v>78</v>
      </c>
    </row>
    <row r="342" spans="1:10" x14ac:dyDescent="0.3">
      <c r="A342" t="s">
        <v>20</v>
      </c>
      <c r="B342">
        <v>2230</v>
      </c>
      <c r="I342" t="s">
        <v>14</v>
      </c>
      <c r="J342">
        <v>67</v>
      </c>
    </row>
    <row r="343" spans="1:10" x14ac:dyDescent="0.3">
      <c r="A343" t="s">
        <v>20</v>
      </c>
      <c r="B343">
        <v>316</v>
      </c>
      <c r="I343" t="s">
        <v>14</v>
      </c>
      <c r="J343">
        <v>263</v>
      </c>
    </row>
    <row r="344" spans="1:10" x14ac:dyDescent="0.3">
      <c r="A344" t="s">
        <v>20</v>
      </c>
      <c r="B344">
        <v>117</v>
      </c>
      <c r="I344" t="s">
        <v>14</v>
      </c>
      <c r="J344">
        <v>1691</v>
      </c>
    </row>
    <row r="345" spans="1:10" x14ac:dyDescent="0.3">
      <c r="A345" t="s">
        <v>20</v>
      </c>
      <c r="B345">
        <v>6406</v>
      </c>
      <c r="I345" t="s">
        <v>14</v>
      </c>
      <c r="J345">
        <v>181</v>
      </c>
    </row>
    <row r="346" spans="1:10" x14ac:dyDescent="0.3">
      <c r="A346" t="s">
        <v>20</v>
      </c>
      <c r="B346">
        <v>192</v>
      </c>
      <c r="I346" t="s">
        <v>14</v>
      </c>
      <c r="J346">
        <v>13</v>
      </c>
    </row>
    <row r="347" spans="1:10" x14ac:dyDescent="0.3">
      <c r="A347" t="s">
        <v>20</v>
      </c>
      <c r="B347">
        <v>26</v>
      </c>
      <c r="I347" t="s">
        <v>14</v>
      </c>
      <c r="J347">
        <v>1</v>
      </c>
    </row>
    <row r="348" spans="1:10" x14ac:dyDescent="0.3">
      <c r="A348" t="s">
        <v>20</v>
      </c>
      <c r="B348">
        <v>723</v>
      </c>
      <c r="I348" t="s">
        <v>14</v>
      </c>
      <c r="J348">
        <v>21</v>
      </c>
    </row>
    <row r="349" spans="1:10" x14ac:dyDescent="0.3">
      <c r="A349" t="s">
        <v>20</v>
      </c>
      <c r="B349">
        <v>170</v>
      </c>
      <c r="I349" t="s">
        <v>14</v>
      </c>
      <c r="J349">
        <v>830</v>
      </c>
    </row>
    <row r="350" spans="1:10" x14ac:dyDescent="0.3">
      <c r="A350" t="s">
        <v>20</v>
      </c>
      <c r="B350">
        <v>238</v>
      </c>
      <c r="I350" t="s">
        <v>14</v>
      </c>
      <c r="J350">
        <v>130</v>
      </c>
    </row>
    <row r="351" spans="1:10" x14ac:dyDescent="0.3">
      <c r="A351" t="s">
        <v>20</v>
      </c>
      <c r="B351">
        <v>55</v>
      </c>
      <c r="I351" t="s">
        <v>14</v>
      </c>
      <c r="J351">
        <v>55</v>
      </c>
    </row>
    <row r="352" spans="1:10" x14ac:dyDescent="0.3">
      <c r="A352" t="s">
        <v>20</v>
      </c>
      <c r="B352">
        <v>128</v>
      </c>
      <c r="I352" t="s">
        <v>14</v>
      </c>
      <c r="J352">
        <v>114</v>
      </c>
    </row>
    <row r="353" spans="1:10" x14ac:dyDescent="0.3">
      <c r="A353" t="s">
        <v>20</v>
      </c>
      <c r="B353">
        <v>2144</v>
      </c>
      <c r="I353" t="s">
        <v>14</v>
      </c>
      <c r="J353">
        <v>594</v>
      </c>
    </row>
    <row r="354" spans="1:10" x14ac:dyDescent="0.3">
      <c r="A354" t="s">
        <v>20</v>
      </c>
      <c r="B354">
        <v>2693</v>
      </c>
      <c r="I354" t="s">
        <v>14</v>
      </c>
      <c r="J354">
        <v>24</v>
      </c>
    </row>
    <row r="355" spans="1:10" x14ac:dyDescent="0.3">
      <c r="A355" t="s">
        <v>20</v>
      </c>
      <c r="B355">
        <v>432</v>
      </c>
      <c r="I355" t="s">
        <v>14</v>
      </c>
      <c r="J355">
        <v>252</v>
      </c>
    </row>
    <row r="356" spans="1:10" x14ac:dyDescent="0.3">
      <c r="A356" t="s">
        <v>20</v>
      </c>
      <c r="B356">
        <v>189</v>
      </c>
      <c r="I356" t="s">
        <v>14</v>
      </c>
      <c r="J356">
        <v>67</v>
      </c>
    </row>
    <row r="357" spans="1:10" x14ac:dyDescent="0.3">
      <c r="A357" t="s">
        <v>20</v>
      </c>
      <c r="B357">
        <v>154</v>
      </c>
      <c r="I357" t="s">
        <v>14</v>
      </c>
      <c r="J357">
        <v>742</v>
      </c>
    </row>
    <row r="358" spans="1:10" x14ac:dyDescent="0.3">
      <c r="A358" t="s">
        <v>20</v>
      </c>
      <c r="B358">
        <v>96</v>
      </c>
      <c r="I358" t="s">
        <v>14</v>
      </c>
      <c r="J358">
        <v>75</v>
      </c>
    </row>
    <row r="359" spans="1:10" x14ac:dyDescent="0.3">
      <c r="A359" t="s">
        <v>20</v>
      </c>
      <c r="B359">
        <v>3063</v>
      </c>
      <c r="I359" t="s">
        <v>14</v>
      </c>
      <c r="J359">
        <v>4405</v>
      </c>
    </row>
    <row r="360" spans="1:10" x14ac:dyDescent="0.3">
      <c r="A360" t="s">
        <v>20</v>
      </c>
      <c r="B360">
        <v>2266</v>
      </c>
      <c r="I360" t="s">
        <v>14</v>
      </c>
      <c r="J360">
        <v>92</v>
      </c>
    </row>
    <row r="361" spans="1:10" x14ac:dyDescent="0.3">
      <c r="A361" t="s">
        <v>20</v>
      </c>
      <c r="B361">
        <v>194</v>
      </c>
      <c r="I361" t="s">
        <v>14</v>
      </c>
      <c r="J361">
        <v>64</v>
      </c>
    </row>
    <row r="362" spans="1:10" x14ac:dyDescent="0.3">
      <c r="A362" t="s">
        <v>20</v>
      </c>
      <c r="B362">
        <v>129</v>
      </c>
      <c r="I362" t="s">
        <v>14</v>
      </c>
      <c r="J362">
        <v>64</v>
      </c>
    </row>
    <row r="363" spans="1:10" x14ac:dyDescent="0.3">
      <c r="A363" t="s">
        <v>20</v>
      </c>
      <c r="B363">
        <v>375</v>
      </c>
      <c r="I363" t="s">
        <v>14</v>
      </c>
      <c r="J363">
        <v>842</v>
      </c>
    </row>
    <row r="364" spans="1:10" x14ac:dyDescent="0.3">
      <c r="A364" t="s">
        <v>20</v>
      </c>
      <c r="B364">
        <v>409</v>
      </c>
      <c r="I364" t="s">
        <v>14</v>
      </c>
      <c r="J364">
        <v>112</v>
      </c>
    </row>
    <row r="365" spans="1:10" x14ac:dyDescent="0.3">
      <c r="A365" t="s">
        <v>20</v>
      </c>
      <c r="B365">
        <v>234</v>
      </c>
      <c r="I365" t="s">
        <v>14</v>
      </c>
      <c r="J365">
        <v>374</v>
      </c>
    </row>
    <row r="366" spans="1:10" x14ac:dyDescent="0.3">
      <c r="A366" t="s">
        <v>20</v>
      </c>
      <c r="B366">
        <v>3016</v>
      </c>
    </row>
    <row r="367" spans="1:10" x14ac:dyDescent="0.3">
      <c r="A367" t="s">
        <v>20</v>
      </c>
      <c r="B367">
        <v>264</v>
      </c>
    </row>
    <row r="368" spans="1:10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9" priority="6" operator="containsText" text="live">
      <formula>NOT(ISERROR(SEARCH("live",A2)))</formula>
    </cfRule>
    <cfRule type="containsText" dxfId="8" priority="7" operator="containsText" text="live">
      <formula>NOT(ISERROR(SEARCH("live",A2)))</formula>
    </cfRule>
    <cfRule type="containsText" dxfId="7" priority="8" operator="containsText" text="canceled">
      <formula>NOT(ISERROR(SEARCH("canceled",A2)))</formula>
    </cfRule>
    <cfRule type="containsText" dxfId="6" priority="9" operator="containsText" text="Successful">
      <formula>NOT(ISERROR(SEARCH("Successful",A2)))</formula>
    </cfRule>
    <cfRule type="containsText" dxfId="5" priority="10" operator="containsText" text="failed">
      <formula>NOT(ISERROR(SEARCH("failed",A2)))</formula>
    </cfRule>
  </conditionalFormatting>
  <conditionalFormatting sqref="I2:I365">
    <cfRule type="containsText" dxfId="4" priority="1" operator="containsText" text="live">
      <formula>NOT(ISERROR(SEARCH("live",I2)))</formula>
    </cfRule>
    <cfRule type="containsText" dxfId="3" priority="2" operator="containsText" text="live">
      <formula>NOT(ISERROR(SEARCH("live",I2)))</formula>
    </cfRule>
    <cfRule type="containsText" dxfId="2" priority="3" operator="containsText" text="canceled">
      <formula>NOT(ISERROR(SEARCH("canceled",I2)))</formula>
    </cfRule>
    <cfRule type="containsText" dxfId="1" priority="4" operator="containsText" text="Successful">
      <formula>NOT(ISERROR(SEARCH("Successful",I2)))</formula>
    </cfRule>
    <cfRule type="containsText" dxfId="0" priority="5" operator="containsText" text="failed">
      <formula>NOT(ISERROR(SEARCH("failed",I2)))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</vt:lpstr>
      <vt:lpstr>Sub-category Pivot</vt:lpstr>
      <vt:lpstr>Pivot-chart line graph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Luz Aguilar</cp:lastModifiedBy>
  <dcterms:created xsi:type="dcterms:W3CDTF">2021-09-29T18:52:28Z</dcterms:created>
  <dcterms:modified xsi:type="dcterms:W3CDTF">2023-09-22T02:08:18Z</dcterms:modified>
</cp:coreProperties>
</file>