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\DM-2019\"/>
    </mc:Choice>
  </mc:AlternateContent>
  <bookViews>
    <workbookView xWindow="0" yWindow="0" windowWidth="23040" windowHeight="108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1" l="1"/>
  <c r="Y20" i="1"/>
  <c r="R21" i="1"/>
  <c r="R17" i="1"/>
  <c r="R16" i="1"/>
  <c r="O21" i="1"/>
  <c r="O18" i="1"/>
  <c r="O19" i="1"/>
  <c r="O20" i="1"/>
  <c r="O17" i="1"/>
  <c r="O16" i="1"/>
  <c r="O6" i="1"/>
  <c r="O7" i="1"/>
  <c r="O8" i="1"/>
  <c r="O9" i="1" s="1"/>
  <c r="O10" i="1" s="1"/>
  <c r="O11" i="1" s="1"/>
  <c r="O12" i="1" s="1"/>
  <c r="O13" i="1" s="1"/>
  <c r="O14" i="1" s="1"/>
  <c r="O15" i="1" s="1"/>
  <c r="O5" i="1"/>
  <c r="R6" i="1"/>
  <c r="R7" i="1"/>
  <c r="R8" i="1"/>
  <c r="R9" i="1"/>
  <c r="R10" i="1" s="1"/>
  <c r="R11" i="1" s="1"/>
  <c r="R12" i="1" s="1"/>
  <c r="R13" i="1" s="1"/>
  <c r="R14" i="1" s="1"/>
  <c r="R15" i="1" s="1"/>
  <c r="R5" i="1"/>
  <c r="Y16" i="1"/>
  <c r="Y5" i="1"/>
  <c r="Y4" i="1"/>
  <c r="Q7" i="1"/>
  <c r="X6" i="1"/>
  <c r="X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4" i="1"/>
  <c r="V4" i="1"/>
  <c r="V2" i="1" a="1"/>
  <c r="W2" i="1" s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U4" i="1"/>
  <c r="T4" i="1"/>
  <c r="R4" i="1"/>
  <c r="Q15" i="1"/>
  <c r="Q5" i="1"/>
  <c r="Q6" i="1"/>
  <c r="Q8" i="1"/>
  <c r="Q9" i="1"/>
  <c r="Q10" i="1"/>
  <c r="Q11" i="1"/>
  <c r="Q12" i="1"/>
  <c r="Q13" i="1"/>
  <c r="Q14" i="1"/>
  <c r="Q16" i="1"/>
  <c r="Q17" i="1"/>
  <c r="Q18" i="1"/>
  <c r="Q19" i="1"/>
  <c r="Q20" i="1"/>
  <c r="Q21" i="1"/>
  <c r="Q4" i="1"/>
  <c r="O4" i="1"/>
  <c r="N4" i="1"/>
  <c r="L2" i="1" a="1"/>
  <c r="L2" i="1" s="1"/>
  <c r="J2" i="1" a="1"/>
  <c r="K2" i="1" s="1"/>
  <c r="F23" i="1"/>
  <c r="G30" i="1"/>
  <c r="G29" i="1"/>
  <c r="F30" i="1"/>
  <c r="F29" i="1"/>
  <c r="G27" i="1"/>
  <c r="I15" i="1" s="1"/>
  <c r="G26" i="1"/>
  <c r="F27" i="1"/>
  <c r="F26" i="1"/>
  <c r="H15" i="1" s="1"/>
  <c r="G24" i="1"/>
  <c r="G6" i="1" s="1"/>
  <c r="G23" i="1"/>
  <c r="F24" i="1"/>
  <c r="F12" i="1"/>
  <c r="H14" i="1"/>
  <c r="H16" i="1"/>
  <c r="F4" i="1"/>
  <c r="G17" i="1"/>
  <c r="G21" i="1"/>
  <c r="D21" i="1"/>
  <c r="E21" i="1"/>
  <c r="D3" i="1"/>
  <c r="C15" i="1"/>
  <c r="E15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C3" i="1"/>
  <c r="E3" i="1" s="1"/>
  <c r="V2" i="1" l="1"/>
  <c r="M2" i="1"/>
  <c r="J2" i="1"/>
  <c r="I21" i="1"/>
  <c r="H21" i="1"/>
  <c r="H9" i="1"/>
  <c r="G20" i="1"/>
  <c r="G16" i="1"/>
  <c r="G12" i="1"/>
  <c r="G8" i="1"/>
  <c r="G13" i="1"/>
  <c r="G9" i="1"/>
  <c r="G5" i="1"/>
  <c r="G19" i="1"/>
  <c r="G15" i="1"/>
  <c r="G11" i="1"/>
  <c r="G7" i="1"/>
  <c r="G18" i="1"/>
  <c r="G14" i="1"/>
  <c r="G10" i="1"/>
  <c r="I7" i="1"/>
  <c r="I10" i="1"/>
  <c r="I9" i="1"/>
  <c r="I12" i="1"/>
  <c r="I8" i="1"/>
  <c r="I19" i="1"/>
  <c r="I13" i="1" l="1"/>
  <c r="G4" i="1"/>
  <c r="I4" i="1"/>
  <c r="I5" i="1"/>
  <c r="I6" i="1"/>
  <c r="I16" i="1"/>
  <c r="I14" i="1"/>
  <c r="I20" i="1"/>
  <c r="I17" i="1"/>
  <c r="I18" i="1"/>
  <c r="I11" i="1"/>
  <c r="D4" i="1"/>
  <c r="D13" i="1"/>
  <c r="D11" i="1"/>
  <c r="D15" i="1"/>
  <c r="D8" i="1"/>
  <c r="D6" i="1"/>
  <c r="D18" i="1"/>
  <c r="D12" i="1"/>
  <c r="D5" i="1"/>
  <c r="D10" i="1"/>
  <c r="D16" i="1"/>
  <c r="D19" i="1"/>
  <c r="D9" i="1"/>
  <c r="D14" i="1"/>
  <c r="D7" i="1"/>
  <c r="D20" i="1"/>
  <c r="D17" i="1"/>
  <c r="H7" i="1" l="1"/>
  <c r="H17" i="1"/>
  <c r="Z4" i="1" l="1"/>
  <c r="F8" i="1"/>
  <c r="F16" i="1"/>
  <c r="F20" i="1"/>
  <c r="F5" i="1"/>
  <c r="F9" i="1"/>
  <c r="F13" i="1"/>
  <c r="F17" i="1"/>
  <c r="F21" i="1"/>
  <c r="F6" i="1"/>
  <c r="F10" i="1"/>
  <c r="F14" i="1"/>
  <c r="F18" i="1"/>
  <c r="F7" i="1"/>
  <c r="F11" i="1"/>
  <c r="F15" i="1"/>
  <c r="F19" i="1"/>
  <c r="H8" i="1"/>
  <c r="H20" i="1"/>
  <c r="H5" i="1"/>
  <c r="H10" i="1"/>
  <c r="H12" i="1"/>
  <c r="H13" i="1"/>
  <c r="H18" i="1"/>
  <c r="H4" i="1"/>
  <c r="H11" i="1"/>
  <c r="H6" i="1"/>
  <c r="H19" i="1"/>
  <c r="V5" i="1" l="1"/>
  <c r="V9" i="1"/>
  <c r="V13" i="1"/>
  <c r="V17" i="1"/>
  <c r="V21" i="1"/>
  <c r="V15" i="1"/>
  <c r="V6" i="1"/>
  <c r="V10" i="1"/>
  <c r="V14" i="1"/>
  <c r="V18" i="1"/>
  <c r="V7" i="1"/>
  <c r="V11" i="1"/>
  <c r="V19" i="1"/>
  <c r="V8" i="1"/>
  <c r="V12" i="1"/>
  <c r="V16" i="1"/>
  <c r="V20" i="1"/>
  <c r="Z5" i="1"/>
  <c r="Y6" i="1"/>
  <c r="J5" i="1"/>
  <c r="K5" i="1" s="1"/>
  <c r="Y7" i="1" l="1"/>
  <c r="Z6" i="1"/>
  <c r="J17" i="1"/>
  <c r="K17" i="1" s="1"/>
  <c r="J12" i="1"/>
  <c r="K12" i="1" s="1"/>
  <c r="J14" i="1"/>
  <c r="K14" i="1" s="1"/>
  <c r="J15" i="1"/>
  <c r="K15" i="1" s="1"/>
  <c r="J13" i="1"/>
  <c r="K13" i="1" s="1"/>
  <c r="J4" i="1"/>
  <c r="J11" i="1"/>
  <c r="K11" i="1" s="1"/>
  <c r="J21" i="1"/>
  <c r="K21" i="1" s="1"/>
  <c r="J8" i="1"/>
  <c r="K8" i="1" s="1"/>
  <c r="J7" i="1"/>
  <c r="K7" i="1" s="1"/>
  <c r="J6" i="1"/>
  <c r="K6" i="1" s="1"/>
  <c r="J20" i="1"/>
  <c r="K20" i="1" s="1"/>
  <c r="J9" i="1"/>
  <c r="K9" i="1" s="1"/>
  <c r="J18" i="1"/>
  <c r="K18" i="1" s="1"/>
  <c r="J16" i="1"/>
  <c r="K16" i="1" s="1"/>
  <c r="J10" i="1"/>
  <c r="K10" i="1" s="1"/>
  <c r="J19" i="1"/>
  <c r="K19" i="1" s="1"/>
  <c r="L8" i="1"/>
  <c r="M8" i="1" s="1"/>
  <c r="L5" i="1" l="1"/>
  <c r="M5" i="1" s="1"/>
  <c r="L10" i="1"/>
  <c r="M10" i="1" s="1"/>
  <c r="L19" i="1"/>
  <c r="M19" i="1" s="1"/>
  <c r="L6" i="1"/>
  <c r="M6" i="1" s="1"/>
  <c r="L7" i="1"/>
  <c r="M7" i="1" s="1"/>
  <c r="L20" i="1"/>
  <c r="M20" i="1" s="1"/>
  <c r="L4" i="1"/>
  <c r="M4" i="1" s="1"/>
  <c r="L16" i="1"/>
  <c r="M16" i="1" s="1"/>
  <c r="S16" i="1" s="1"/>
  <c r="L21" i="1"/>
  <c r="M21" i="1" s="1"/>
  <c r="L15" i="1"/>
  <c r="M15" i="1" s="1"/>
  <c r="L18" i="1"/>
  <c r="M18" i="1" s="1"/>
  <c r="L17" i="1"/>
  <c r="M17" i="1" s="1"/>
  <c r="L12" i="1"/>
  <c r="M12" i="1" s="1"/>
  <c r="L13" i="1"/>
  <c r="M13" i="1" s="1"/>
  <c r="L11" i="1"/>
  <c r="M11" i="1" s="1"/>
  <c r="L14" i="1"/>
  <c r="M14" i="1" s="1"/>
  <c r="L9" i="1"/>
  <c r="M9" i="1" s="1"/>
  <c r="Y8" i="1"/>
  <c r="Z7" i="1"/>
  <c r="K4" i="1"/>
  <c r="R18" i="1" l="1"/>
  <c r="R19" i="1" s="1"/>
  <c r="S4" i="1"/>
  <c r="M23" i="1"/>
  <c r="Y9" i="1"/>
  <c r="Z8" i="1"/>
  <c r="P4" i="1"/>
  <c r="S5" i="1"/>
  <c r="N5" i="1"/>
  <c r="N7" i="1"/>
  <c r="N18" i="1"/>
  <c r="N8" i="1"/>
  <c r="N10" i="1"/>
  <c r="N13" i="1"/>
  <c r="N11" i="1"/>
  <c r="N6" i="1"/>
  <c r="N16" i="1"/>
  <c r="N21" i="1"/>
  <c r="N19" i="1"/>
  <c r="S17" i="1"/>
  <c r="N20" i="1"/>
  <c r="N9" i="1"/>
  <c r="N12" i="1"/>
  <c r="N14" i="1"/>
  <c r="N17" i="1"/>
  <c r="N15" i="1"/>
  <c r="Y10" i="1" l="1"/>
  <c r="Z9" i="1"/>
  <c r="P5" i="1"/>
  <c r="R20" i="1"/>
  <c r="S6" i="1"/>
  <c r="S18" i="1"/>
  <c r="K23" i="1"/>
  <c r="Y11" i="1" l="1"/>
  <c r="Z10" i="1"/>
  <c r="P6" i="1"/>
  <c r="S19" i="1"/>
  <c r="S7" i="1"/>
  <c r="Y12" i="1" l="1"/>
  <c r="Z11" i="1"/>
  <c r="P16" i="1"/>
  <c r="S8" i="1"/>
  <c r="P7" i="1"/>
  <c r="S20" i="1"/>
  <c r="S21" i="1"/>
  <c r="Y13" i="1" l="1"/>
  <c r="Z12" i="1"/>
  <c r="P17" i="1"/>
  <c r="S23" i="1"/>
  <c r="S9" i="1"/>
  <c r="P8" i="1"/>
  <c r="Y14" i="1" l="1"/>
  <c r="Z13" i="1"/>
  <c r="P18" i="1"/>
  <c r="S10" i="1"/>
  <c r="P9" i="1"/>
  <c r="Y15" i="1" l="1"/>
  <c r="Z14" i="1"/>
  <c r="P19" i="1"/>
  <c r="S11" i="1"/>
  <c r="P10" i="1"/>
  <c r="Z15" i="1" l="1"/>
  <c r="P21" i="1"/>
  <c r="P20" i="1"/>
  <c r="P11" i="1"/>
  <c r="S12" i="1"/>
  <c r="P23" i="1" l="1"/>
  <c r="Y17" i="1"/>
  <c r="Z16" i="1"/>
  <c r="S13" i="1"/>
  <c r="P12" i="1"/>
  <c r="Y18" i="1" l="1"/>
  <c r="Z17" i="1"/>
  <c r="S14" i="1"/>
  <c r="P13" i="1"/>
  <c r="Y19" i="1" l="1"/>
  <c r="Z18" i="1"/>
  <c r="S15" i="1"/>
  <c r="W23" i="1"/>
  <c r="P15" i="1"/>
  <c r="P14" i="1"/>
  <c r="Z19" i="1" l="1"/>
  <c r="Z21" i="1" l="1"/>
  <c r="Z20" i="1"/>
  <c r="Z23" i="1" s="1"/>
</calcChain>
</file>

<file path=xl/sharedStrings.xml><?xml version="1.0" encoding="utf-8"?>
<sst xmlns="http://schemas.openxmlformats.org/spreadsheetml/2006/main" count="44" uniqueCount="21">
  <si>
    <t>t</t>
  </si>
  <si>
    <t>f</t>
  </si>
  <si>
    <t>max</t>
  </si>
  <si>
    <t>min</t>
  </si>
  <si>
    <t>x</t>
  </si>
  <si>
    <t>y</t>
  </si>
  <si>
    <t>первые разности</t>
  </si>
  <si>
    <t>датасеты (трейн и тест)</t>
  </si>
  <si>
    <t>шкалирование</t>
  </si>
  <si>
    <t>датасеты</t>
  </si>
  <si>
    <t>шкалированные вместе</t>
  </si>
  <si>
    <t>шкалированные отдельно</t>
  </si>
  <si>
    <t>модель 1</t>
  </si>
  <si>
    <t>модель 2</t>
  </si>
  <si>
    <t>предсказ</t>
  </si>
  <si>
    <t>разница</t>
  </si>
  <si>
    <t>обратно 1</t>
  </si>
  <si>
    <t>обратно 2</t>
  </si>
  <si>
    <t>шкалированные до сетов</t>
  </si>
  <si>
    <t>модель 3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</si>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</sst>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2" fontId="0" fillId="2" borderId="1" xfId="0" applyNumberFormat="1" applyFill="1" applyBorder="1"/>
    <xf numFmtId="2" fontId="1" fillId="0" borderId="1" xfId="0" applyNumberFormat="1" applyFont="1" applyBorder="1"/>
    <xf numFmtId="0" fontId="0" fillId="4" borderId="0" xfId="0" applyFill="1"/>
    <xf numFmtId="0" fontId="0" fillId="4" borderId="1" xfId="0" applyFill="1" applyBorder="1"/>
    <xf numFmtId="2" fontId="0" fillId="4" borderId="0" xfId="0" applyNumberFormat="1" applyFill="1"/>
    <xf numFmtId="2" fontId="0" fillId="4" borderId="1" xfId="0" applyNumberFormat="1" applyFill="1" applyBorder="1"/>
    <xf numFmtId="2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Лист1!$B$3:$B$21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  <c:pt idx="12">
                  <c:v>29</c:v>
                </c:pt>
                <c:pt idx="13">
                  <c:v>30</c:v>
                </c:pt>
                <c:pt idx="14">
                  <c:v>33</c:v>
                </c:pt>
                <c:pt idx="15">
                  <c:v>33</c:v>
                </c:pt>
                <c:pt idx="16">
                  <c:v>35</c:v>
                </c:pt>
                <c:pt idx="17">
                  <c:v>39</c:v>
                </c:pt>
                <c:pt idx="18">
                  <c:v>40</c:v>
                </c:pt>
              </c:numCache>
            </c:numRef>
          </c:val>
          <c:smooth val="0"/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Лист1!$B$3:$B$21</c:f>
              <c:numCache>
                <c:formatCode>General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  <c:pt idx="12">
                  <c:v>29</c:v>
                </c:pt>
                <c:pt idx="13">
                  <c:v>30</c:v>
                </c:pt>
                <c:pt idx="14">
                  <c:v>33</c:v>
                </c:pt>
                <c:pt idx="15">
                  <c:v>33</c:v>
                </c:pt>
                <c:pt idx="16">
                  <c:v>35</c:v>
                </c:pt>
                <c:pt idx="17">
                  <c:v>39</c:v>
                </c:pt>
                <c:pt idx="18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845440"/>
        <c:axId val="323843480"/>
      </c:lineChart>
      <c:catAx>
        <c:axId val="32384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843480"/>
        <c:crosses val="autoZero"/>
        <c:auto val="1"/>
        <c:lblAlgn val="ctr"/>
        <c:lblOffset val="100"/>
        <c:noMultiLvlLbl val="0"/>
      </c:catAx>
      <c:valAx>
        <c:axId val="3238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8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Первые</a:t>
            </a:r>
            <a:r>
              <a:rPr lang="ru-RU" baseline="0"/>
              <a:t> разности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Лист1!$C$3:$C$21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939056"/>
        <c:axId val="522930040"/>
      </c:lineChart>
      <c:catAx>
        <c:axId val="52293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930040"/>
        <c:crosses val="autoZero"/>
        <c:auto val="1"/>
        <c:lblAlgn val="ctr"/>
        <c:lblOffset val="100"/>
        <c:noMultiLvlLbl val="0"/>
      </c:catAx>
      <c:valAx>
        <c:axId val="5229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93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</a:t>
            </a:r>
            <a:r>
              <a:rPr lang="ru-RU" baseline="0"/>
              <a:t> 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Лист1!$O$4:$O$21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7.3103448275862064</c:v>
                </c:pt>
                <c:pt idx="2">
                  <c:v>9.4482758620689644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33.379310344827587</c:v>
                </c:pt>
                <c:pt idx="14">
                  <c:v>35.517241379310349</c:v>
                </c:pt>
                <c:pt idx="15">
                  <c:v>37.758620689655174</c:v>
                </c:pt>
                <c:pt idx="16">
                  <c:v>39.931034482758619</c:v>
                </c:pt>
                <c:pt idx="17">
                  <c:v>42.03448275862069</c:v>
                </c:pt>
              </c:numCache>
            </c:numRef>
          </c:val>
          <c:smooth val="0"/>
        </c:ser>
        <c:ser>
          <c:idx val="7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Лист1!$O$4:$O$21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7.3103448275862064</c:v>
                </c:pt>
                <c:pt idx="2">
                  <c:v>9.4482758620689644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33.379310344827587</c:v>
                </c:pt>
                <c:pt idx="14">
                  <c:v>35.517241379310349</c:v>
                </c:pt>
                <c:pt idx="15">
                  <c:v>37.758620689655174</c:v>
                </c:pt>
                <c:pt idx="16">
                  <c:v>39.931034482758619</c:v>
                </c:pt>
                <c:pt idx="17">
                  <c:v>42.03448275862069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Лист1!$B$4:$B$21</c:f>
              <c:numCache>
                <c:formatCode>General</c:formatCode>
                <c:ptCount val="18"/>
                <c:pt idx="0">
                  <c:v>6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39</c:v>
                </c:pt>
                <c:pt idx="17">
                  <c:v>40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Лист1!$O$4:$O$21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7.3103448275862064</c:v>
                </c:pt>
                <c:pt idx="2">
                  <c:v>9.4482758620689644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33.379310344827587</c:v>
                </c:pt>
                <c:pt idx="14">
                  <c:v>35.517241379310349</c:v>
                </c:pt>
                <c:pt idx="15">
                  <c:v>37.758620689655174</c:v>
                </c:pt>
                <c:pt idx="16">
                  <c:v>39.931034482758619</c:v>
                </c:pt>
                <c:pt idx="17">
                  <c:v>42.03448275862069</c:v>
                </c:pt>
              </c:numCache>
            </c:numRef>
          </c:val>
          <c:smooth val="0"/>
        </c:ser>
        <c:ser>
          <c:idx val="0"/>
          <c:order val="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Лист1!$B$4:$B$21</c:f>
              <c:numCache>
                <c:formatCode>General</c:formatCode>
                <c:ptCount val="18"/>
                <c:pt idx="0">
                  <c:v>6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39</c:v>
                </c:pt>
                <c:pt idx="17">
                  <c:v>40</c:v>
                </c:pt>
              </c:numCache>
            </c:numRef>
          </c:val>
          <c:smooth val="0"/>
        </c:ser>
        <c:ser>
          <c:idx val="1"/>
          <c:order val="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Лист1!$O$4:$O$21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7.3103448275862064</c:v>
                </c:pt>
                <c:pt idx="2">
                  <c:v>9.4482758620689644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33.379310344827587</c:v>
                </c:pt>
                <c:pt idx="14">
                  <c:v>35.517241379310349</c:v>
                </c:pt>
                <c:pt idx="15">
                  <c:v>37.758620689655174</c:v>
                </c:pt>
                <c:pt idx="16">
                  <c:v>39.931034482758619</c:v>
                </c:pt>
                <c:pt idx="17">
                  <c:v>42.03448275862069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931608"/>
        <c:axId val="522937488"/>
      </c:lineChart>
      <c:catAx>
        <c:axId val="522931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22937488"/>
        <c:crosses val="autoZero"/>
        <c:auto val="1"/>
        <c:lblAlgn val="ctr"/>
        <c:lblOffset val="100"/>
        <c:noMultiLvlLbl val="0"/>
      </c:catAx>
      <c:valAx>
        <c:axId val="522937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52293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</a:t>
            </a:r>
            <a:r>
              <a:rPr lang="ru-RU" baseline="0"/>
              <a:t> 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Лист1!$B$4:$B$21</c:f>
              <c:numCache>
                <c:formatCode>General</c:formatCode>
                <c:ptCount val="18"/>
                <c:pt idx="0">
                  <c:v>6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39</c:v>
                </c:pt>
                <c:pt idx="17">
                  <c:v>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Лист1!$R$4:$R$21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7.3103448275862073</c:v>
                </c:pt>
                <c:pt idx="2">
                  <c:v>9.4482758620689662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33.362068965517238</c:v>
                </c:pt>
                <c:pt idx="14">
                  <c:v>35.517241379310342</c:v>
                </c:pt>
                <c:pt idx="15">
                  <c:v>37.724137931034477</c:v>
                </c:pt>
                <c:pt idx="16">
                  <c:v>39.896551724137922</c:v>
                </c:pt>
                <c:pt idx="17">
                  <c:v>42.034482758620683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95968"/>
        <c:axId val="35506944"/>
      </c:lineChart>
      <c:catAx>
        <c:axId val="3549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06944"/>
        <c:crosses val="autoZero"/>
        <c:auto val="1"/>
        <c:lblAlgn val="ctr"/>
        <c:lblOffset val="100"/>
        <c:noMultiLvlLbl val="0"/>
      </c:catAx>
      <c:valAx>
        <c:axId val="355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9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Лист1!$B$4:$B$21</c:f>
              <c:numCache>
                <c:formatCode>General</c:formatCode>
                <c:ptCount val="18"/>
                <c:pt idx="0">
                  <c:v>6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39</c:v>
                </c:pt>
                <c:pt idx="17">
                  <c:v>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Лист1!$Y$4:$Y$21</c:f>
              <c:numCache>
                <c:formatCode>0.00</c:formatCode>
                <c:ptCount val="18"/>
                <c:pt idx="0">
                  <c:v>5.1724137931034484</c:v>
                </c:pt>
                <c:pt idx="1">
                  <c:v>7.3103448275862073</c:v>
                </c:pt>
                <c:pt idx="2">
                  <c:v>9.4482758620689662</c:v>
                </c:pt>
                <c:pt idx="3">
                  <c:v>11.655172413793103</c:v>
                </c:pt>
                <c:pt idx="4">
                  <c:v>13.827586206896552</c:v>
                </c:pt>
                <c:pt idx="5">
                  <c:v>16.03448275862069</c:v>
                </c:pt>
                <c:pt idx="6">
                  <c:v>18.172413793103448</c:v>
                </c:pt>
                <c:pt idx="7">
                  <c:v>20.310344827586206</c:v>
                </c:pt>
                <c:pt idx="8">
                  <c:v>22.517241379310345</c:v>
                </c:pt>
                <c:pt idx="9">
                  <c:v>24.724137931034484</c:v>
                </c:pt>
                <c:pt idx="10">
                  <c:v>26.862068965517242</c:v>
                </c:pt>
                <c:pt idx="11">
                  <c:v>29</c:v>
                </c:pt>
                <c:pt idx="12">
                  <c:v>31.172413793103448</c:v>
                </c:pt>
                <c:pt idx="13">
                  <c:v>33.379310344827587</c:v>
                </c:pt>
                <c:pt idx="14">
                  <c:v>35.517241379310349</c:v>
                </c:pt>
                <c:pt idx="15">
                  <c:v>37.758620689655174</c:v>
                </c:pt>
                <c:pt idx="16">
                  <c:v>39.931034482758619</c:v>
                </c:pt>
                <c:pt idx="17">
                  <c:v>42.03448275862069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97928"/>
        <c:axId val="35498320"/>
      </c:lineChart>
      <c:catAx>
        <c:axId val="35497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98320"/>
        <c:crosses val="autoZero"/>
        <c:auto val="1"/>
        <c:lblAlgn val="ctr"/>
        <c:lblOffset val="100"/>
        <c:noMultiLvlLbl val="0"/>
      </c:catAx>
      <c:valAx>
        <c:axId val="3549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9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5</xdr:col>
      <xdr:colOff>552000</xdr:colOff>
      <xdr:row>43</xdr:row>
      <xdr:rowOff>142560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30</xdr:row>
      <xdr:rowOff>0</xdr:rowOff>
    </xdr:from>
    <xdr:to>
      <xdr:col>11</xdr:col>
      <xdr:colOff>506280</xdr:colOff>
      <xdr:row>43</xdr:row>
      <xdr:rowOff>142560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518160</xdr:colOff>
      <xdr:row>30</xdr:row>
      <xdr:rowOff>0</xdr:rowOff>
    </xdr:from>
    <xdr:to>
      <xdr:col>17</xdr:col>
      <xdr:colOff>460560</xdr:colOff>
      <xdr:row>43</xdr:row>
      <xdr:rowOff>142560</xdr:rowOff>
    </xdr:to>
    <xdr:graphicFrame macro="">
      <xdr:nvGraphicFramePr>
        <xdr:cNvPr id="4" name="Диаграмма 3" title="Исходный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487680</xdr:colOff>
      <xdr:row>30</xdr:row>
      <xdr:rowOff>7620</xdr:rowOff>
    </xdr:from>
    <xdr:to>
      <xdr:col>23</xdr:col>
      <xdr:colOff>430080</xdr:colOff>
      <xdr:row>43</xdr:row>
      <xdr:rowOff>150180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457200</xdr:colOff>
      <xdr:row>30</xdr:row>
      <xdr:rowOff>7620</xdr:rowOff>
    </xdr:from>
    <xdr:to>
      <xdr:col>29</xdr:col>
      <xdr:colOff>399600</xdr:colOff>
      <xdr:row>43</xdr:row>
      <xdr:rowOff>150180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C15" sqref="C15"/>
    </sheetView>
  </sheetViews>
  <sheetFormatPr defaultRowHeight="14.4" x14ac:dyDescent="0.3"/>
  <cols>
    <col min="3" max="3" width="8.88671875" style="5"/>
    <col min="5" max="5" width="8.88671875" style="5"/>
    <col min="7" max="7" width="8.88671875" style="5"/>
    <col min="9" max="9" width="8.88671875" style="5"/>
    <col min="11" max="11" width="8.88671875" style="5"/>
    <col min="13" max="13" width="8.88671875" style="5"/>
    <col min="16" max="16" width="8.88671875" style="5"/>
    <col min="19" max="19" width="8.88671875" style="5"/>
    <col min="21" max="21" width="8.88671875" style="5"/>
  </cols>
  <sheetData>
    <row r="1" spans="1:26" x14ac:dyDescent="0.3">
      <c r="A1" t="s">
        <v>0</v>
      </c>
      <c r="B1" t="s">
        <v>1</v>
      </c>
      <c r="C1" s="5" t="s">
        <v>20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16</v>
      </c>
      <c r="Q1" t="s">
        <v>17</v>
      </c>
      <c r="T1" t="s">
        <v>18</v>
      </c>
      <c r="V1" t="s">
        <v>19</v>
      </c>
      <c r="W1" s="5"/>
      <c r="X1" t="s">
        <v>16</v>
      </c>
      <c r="Z1" s="5"/>
    </row>
    <row r="2" spans="1:26" x14ac:dyDescent="0.3">
      <c r="A2">
        <v>1</v>
      </c>
      <c r="B2">
        <v>1</v>
      </c>
      <c r="C2" s="5" t="s">
        <v>6</v>
      </c>
      <c r="D2" t="s">
        <v>4</v>
      </c>
      <c r="E2" s="5" t="s">
        <v>5</v>
      </c>
      <c r="F2" t="s">
        <v>4</v>
      </c>
      <c r="G2" s="5" t="s">
        <v>5</v>
      </c>
      <c r="H2" t="s">
        <v>4</v>
      </c>
      <c r="I2" s="5" t="s">
        <v>5</v>
      </c>
      <c r="J2" s="3">
        <f t="array" ref="J2:K2">LINEST(G4:G15,F4:F15,1,0)</f>
        <v>-3.4482758620689689E-2</v>
      </c>
      <c r="K2" s="8">
        <v>0.56034482758620685</v>
      </c>
      <c r="L2" s="3">
        <f t="array" ref="L2:M2">LINEST(I4:I15,H4:H15,1,0)</f>
        <v>-3.4482758620689724E-2</v>
      </c>
      <c r="M2" s="8">
        <v>0.60344827586206906</v>
      </c>
      <c r="N2" s="3" t="s">
        <v>8</v>
      </c>
      <c r="O2" s="3" t="s">
        <v>6</v>
      </c>
      <c r="P2" s="8" t="s">
        <v>15</v>
      </c>
      <c r="Q2" s="3" t="s">
        <v>8</v>
      </c>
      <c r="R2" s="3" t="s">
        <v>6</v>
      </c>
      <c r="S2" s="8" t="s">
        <v>15</v>
      </c>
      <c r="T2" t="s">
        <v>4</v>
      </c>
      <c r="U2" s="5" t="s">
        <v>5</v>
      </c>
      <c r="V2" s="3">
        <f t="array" ref="V2:W2">LINEST(U4:U15,T4:T15,1,0)</f>
        <v>-3.4482758620689724E-2</v>
      </c>
      <c r="W2" s="8">
        <v>0.60344827586206906</v>
      </c>
      <c r="X2" s="3" t="s">
        <v>8</v>
      </c>
      <c r="Y2" s="3" t="s">
        <v>6</v>
      </c>
      <c r="Z2" s="8" t="s">
        <v>15</v>
      </c>
    </row>
    <row r="3" spans="1:26" x14ac:dyDescent="0.3">
      <c r="A3">
        <v>2</v>
      </c>
      <c r="B3">
        <v>3</v>
      </c>
      <c r="C3" s="5">
        <f>B3-B2</f>
        <v>2</v>
      </c>
      <c r="D3" s="2" t="e">
        <f>#REF!</f>
        <v>#REF!</v>
      </c>
      <c r="E3" s="7">
        <f>C3</f>
        <v>2</v>
      </c>
      <c r="J3" s="3" t="s">
        <v>14</v>
      </c>
      <c r="K3" s="8" t="s">
        <v>15</v>
      </c>
      <c r="L3" s="3" t="s">
        <v>14</v>
      </c>
      <c r="M3" s="8" t="s">
        <v>15</v>
      </c>
      <c r="V3" s="3" t="s">
        <v>14</v>
      </c>
      <c r="W3" s="8" t="s">
        <v>15</v>
      </c>
    </row>
    <row r="4" spans="1:26" x14ac:dyDescent="0.3">
      <c r="A4">
        <v>3</v>
      </c>
      <c r="B4">
        <v>6</v>
      </c>
      <c r="C4" s="5">
        <f t="shared" ref="C4:C21" si="0">B4-B3</f>
        <v>3</v>
      </c>
      <c r="D4">
        <f>E3</f>
        <v>2</v>
      </c>
      <c r="E4" s="5">
        <f>C4</f>
        <v>3</v>
      </c>
      <c r="F4">
        <f>(D4-$F$24)/($F$23-$F$24)</f>
        <v>0.5</v>
      </c>
      <c r="G4" s="5">
        <f>(E4-$G$24)/($G$23-$G$24)</f>
        <v>0.75</v>
      </c>
      <c r="H4">
        <f>(D4-$F$27)/($F$26-$F$27)</f>
        <v>0.5</v>
      </c>
      <c r="I4" s="5">
        <f>(E4-$G$27)/($G$26-$G$27)</f>
        <v>1</v>
      </c>
      <c r="J4" s="3">
        <f>$J$2*F4+$K$2</f>
        <v>0.54310344827586199</v>
      </c>
      <c r="K4" s="8">
        <f>ABS(G4-J4)</f>
        <v>0.20689655172413801</v>
      </c>
      <c r="L4" s="3">
        <f>$L$2*H4+$M$2</f>
        <v>0.5862068965517242</v>
      </c>
      <c r="M4" s="8">
        <f>ABS(I4-L4)</f>
        <v>0.4137931034482758</v>
      </c>
      <c r="N4" s="3">
        <f>J4*($G$23-$G$24)+$G$24</f>
        <v>2.172413793103448</v>
      </c>
      <c r="O4" s="3">
        <f>B3+N4</f>
        <v>5.1724137931034484</v>
      </c>
      <c r="P4" s="8">
        <f t="shared" ref="P4:P6" si="1">ABS(B4-O4)</f>
        <v>0.8275862068965516</v>
      </c>
      <c r="Q4" s="3">
        <f>L4*($G$26-$G$27)+$G$27</f>
        <v>2.1724137931034484</v>
      </c>
      <c r="R4" s="3">
        <f>B3+Q4</f>
        <v>5.1724137931034484</v>
      </c>
      <c r="S4" s="8">
        <f>ABS(B4-R4)</f>
        <v>0.8275862068965516</v>
      </c>
      <c r="T4">
        <f>(D4-$G$27)/($G$26-$G$27)</f>
        <v>0.5</v>
      </c>
      <c r="U4" s="5">
        <f>(E4-$G$27)/($G$26-$G$27)</f>
        <v>1</v>
      </c>
      <c r="V4" s="3">
        <f>$V$2*T4+$W$2</f>
        <v>0.5862068965517242</v>
      </c>
      <c r="W4" s="8">
        <f>ABS(U4-V4)</f>
        <v>0.4137931034482758</v>
      </c>
      <c r="X4" s="3">
        <f>V4*($G$26-$G$27)+$G$27</f>
        <v>2.1724137931034484</v>
      </c>
      <c r="Y4" s="3">
        <f>B3+X4</f>
        <v>5.1724137931034484</v>
      </c>
      <c r="Z4" s="8">
        <f>ABS(B4-Y4)</f>
        <v>0.8275862068965516</v>
      </c>
    </row>
    <row r="5" spans="1:26" x14ac:dyDescent="0.3">
      <c r="A5">
        <v>4</v>
      </c>
      <c r="B5">
        <v>9</v>
      </c>
      <c r="C5" s="5">
        <f t="shared" si="0"/>
        <v>3</v>
      </c>
      <c r="D5">
        <f>E4</f>
        <v>3</v>
      </c>
      <c r="E5" s="5">
        <f>C5</f>
        <v>3</v>
      </c>
      <c r="F5">
        <f t="shared" ref="F5:F21" si="2">(D5-$F$24)/($F$23-$F$24)</f>
        <v>0.75</v>
      </c>
      <c r="G5" s="5">
        <f t="shared" ref="G5:G21" si="3">(E5-$G$24)/($G$23-$G$24)</f>
        <v>0.75</v>
      </c>
      <c r="H5">
        <f>(D5-$F$27)/($F$26-$F$27)</f>
        <v>1</v>
      </c>
      <c r="I5" s="5">
        <f>(E5-$G$27)/($G$26-$G$27)</f>
        <v>1</v>
      </c>
      <c r="J5" s="3">
        <f t="shared" ref="J5:J21" si="4">$J$2*F5+$K$2</f>
        <v>0.53448275862068961</v>
      </c>
      <c r="K5" s="8">
        <f t="shared" ref="K5:K21" si="5">ABS(G5-J5)</f>
        <v>0.21551724137931039</v>
      </c>
      <c r="L5" s="3">
        <f t="shared" ref="L5:L21" si="6">$L$2*H5+$M$2</f>
        <v>0.56896551724137934</v>
      </c>
      <c r="M5" s="8">
        <f>ABS(I4-L5)</f>
        <v>0.43103448275862066</v>
      </c>
      <c r="N5" s="3">
        <f>J5*($G$23-$G$24)+$G$24</f>
        <v>2.1379310344827585</v>
      </c>
      <c r="O5" s="3">
        <f>O4+N5</f>
        <v>7.3103448275862064</v>
      </c>
      <c r="P5" s="8">
        <f t="shared" si="1"/>
        <v>1.6896551724137936</v>
      </c>
      <c r="Q5" s="3">
        <f t="shared" ref="Q5:Q21" si="7">L5*($G$26-$G$27)+$G$27</f>
        <v>2.1379310344827589</v>
      </c>
      <c r="R5" s="3">
        <f>R4+Q5</f>
        <v>7.3103448275862073</v>
      </c>
      <c r="S5" s="8">
        <f>ABS(B5-R5)</f>
        <v>1.6896551724137927</v>
      </c>
      <c r="T5">
        <f t="shared" ref="T5:T21" si="8">(D5-$G$27)/($G$26-$G$27)</f>
        <v>1</v>
      </c>
      <c r="U5" s="5">
        <f t="shared" ref="U5:U21" si="9">(E5-$G$27)/($G$26-$G$27)</f>
        <v>1</v>
      </c>
      <c r="V5" s="3">
        <f t="shared" ref="V5:V21" si="10">$V$2*T5+$W$2</f>
        <v>0.56896551724137934</v>
      </c>
      <c r="W5" s="8">
        <f t="shared" ref="W5:W21" si="11">ABS(U5-V5)</f>
        <v>0.43103448275862066</v>
      </c>
      <c r="X5" s="3">
        <f t="shared" ref="X5:X21" si="12">V5*($G$26-$G$27)+$G$27</f>
        <v>2.1379310344827589</v>
      </c>
      <c r="Y5" s="3">
        <f>Y4+X5</f>
        <v>7.3103448275862073</v>
      </c>
      <c r="Z5" s="8">
        <f>ABS(B5-Y5)</f>
        <v>1.6896551724137927</v>
      </c>
    </row>
    <row r="6" spans="1:26" x14ac:dyDescent="0.3">
      <c r="A6">
        <v>5</v>
      </c>
      <c r="B6">
        <v>10</v>
      </c>
      <c r="C6" s="5">
        <f t="shared" si="0"/>
        <v>1</v>
      </c>
      <c r="D6">
        <f>E5</f>
        <v>3</v>
      </c>
      <c r="E6" s="5">
        <f>C6</f>
        <v>1</v>
      </c>
      <c r="F6">
        <f t="shared" si="2"/>
        <v>0.75</v>
      </c>
      <c r="G6" s="5">
        <f t="shared" si="3"/>
        <v>0.25</v>
      </c>
      <c r="H6">
        <f>(D6-$F$27)/($F$26-$F$27)</f>
        <v>1</v>
      </c>
      <c r="I6" s="5">
        <f>(E6-$G$27)/($G$26-$G$27)</f>
        <v>0</v>
      </c>
      <c r="J6" s="3">
        <f t="shared" si="4"/>
        <v>0.53448275862068961</v>
      </c>
      <c r="K6" s="8">
        <f t="shared" si="5"/>
        <v>0.28448275862068961</v>
      </c>
      <c r="L6" s="3">
        <f t="shared" si="6"/>
        <v>0.56896551724137934</v>
      </c>
      <c r="M6" s="8">
        <f>ABS(I5-L6)</f>
        <v>0.43103448275862066</v>
      </c>
      <c r="N6" s="3">
        <f>J6*($G$23-$G$24)+$G$24</f>
        <v>2.1379310344827585</v>
      </c>
      <c r="O6" s="3">
        <f t="shared" ref="O6:O15" si="13">O5+N6</f>
        <v>9.4482758620689644</v>
      </c>
      <c r="P6" s="8">
        <f t="shared" si="1"/>
        <v>0.55172413793103559</v>
      </c>
      <c r="Q6" s="3">
        <f t="shared" si="7"/>
        <v>2.1379310344827589</v>
      </c>
      <c r="R6" s="3">
        <f t="shared" ref="R6:R15" si="14">R5+Q6</f>
        <v>9.4482758620689662</v>
      </c>
      <c r="S6" s="8">
        <f>ABS(B6-R6)</f>
        <v>0.55172413793103381</v>
      </c>
      <c r="T6">
        <f t="shared" si="8"/>
        <v>1</v>
      </c>
      <c r="U6" s="5">
        <f t="shared" si="9"/>
        <v>0</v>
      </c>
      <c r="V6" s="3">
        <f t="shared" si="10"/>
        <v>0.56896551724137934</v>
      </c>
      <c r="W6" s="8">
        <f t="shared" si="11"/>
        <v>0.56896551724137934</v>
      </c>
      <c r="X6" s="3">
        <f>V6*($G$26-$G$27)+$G$27</f>
        <v>2.1379310344827589</v>
      </c>
      <c r="Y6" s="3">
        <f t="shared" ref="Y6:Y21" si="15">Y5+X6</f>
        <v>9.4482758620689662</v>
      </c>
      <c r="Z6" s="8">
        <f t="shared" ref="Z5:Z21" si="16">ABS(B6-Y6)</f>
        <v>0.55172413793103381</v>
      </c>
    </row>
    <row r="7" spans="1:26" x14ac:dyDescent="0.3">
      <c r="A7">
        <v>6</v>
      </c>
      <c r="B7">
        <v>12</v>
      </c>
      <c r="C7" s="5">
        <f t="shared" si="0"/>
        <v>2</v>
      </c>
      <c r="D7">
        <f>E6</f>
        <v>1</v>
      </c>
      <c r="E7" s="5">
        <f>C7</f>
        <v>2</v>
      </c>
      <c r="F7">
        <f t="shared" si="2"/>
        <v>0.25</v>
      </c>
      <c r="G7" s="5">
        <f t="shared" si="3"/>
        <v>0.5</v>
      </c>
      <c r="H7">
        <f>(D7-$F$27)/($F$26-$F$27)</f>
        <v>0</v>
      </c>
      <c r="I7" s="5">
        <f>(E7-$G$27)/($G$26-$G$27)</f>
        <v>0.5</v>
      </c>
      <c r="J7" s="3">
        <f t="shared" si="4"/>
        <v>0.55172413793103448</v>
      </c>
      <c r="K7" s="8">
        <f t="shared" si="5"/>
        <v>5.1724137931034475E-2</v>
      </c>
      <c r="L7" s="3">
        <f t="shared" si="6"/>
        <v>0.60344827586206906</v>
      </c>
      <c r="M7" s="8">
        <f>ABS(I6-L7)</f>
        <v>0.60344827586206906</v>
      </c>
      <c r="N7" s="3">
        <f>J7*($G$23-$G$24)+$G$24</f>
        <v>2.2068965517241379</v>
      </c>
      <c r="O7" s="3">
        <f t="shared" si="13"/>
        <v>11.655172413793103</v>
      </c>
      <c r="P7" s="8">
        <f>ABS(B7-O7)</f>
        <v>0.3448275862068968</v>
      </c>
      <c r="Q7" s="3">
        <f>L7*($G$26-$G$27)+$G$27</f>
        <v>2.2068965517241379</v>
      </c>
      <c r="R7" s="3">
        <f t="shared" si="14"/>
        <v>11.655172413793103</v>
      </c>
      <c r="S7" s="8">
        <f>ABS(B7-R7)</f>
        <v>0.3448275862068968</v>
      </c>
      <c r="T7">
        <f t="shared" si="8"/>
        <v>0</v>
      </c>
      <c r="U7" s="5">
        <f t="shared" si="9"/>
        <v>0.5</v>
      </c>
      <c r="V7" s="3">
        <f t="shared" si="10"/>
        <v>0.60344827586206906</v>
      </c>
      <c r="W7" s="8">
        <f t="shared" si="11"/>
        <v>0.10344827586206906</v>
      </c>
      <c r="X7" s="3">
        <f t="shared" si="12"/>
        <v>2.2068965517241379</v>
      </c>
      <c r="Y7" s="3">
        <f t="shared" si="15"/>
        <v>11.655172413793103</v>
      </c>
      <c r="Z7" s="8">
        <f t="shared" si="16"/>
        <v>0.3448275862068968</v>
      </c>
    </row>
    <row r="8" spans="1:26" x14ac:dyDescent="0.3">
      <c r="A8">
        <v>7</v>
      </c>
      <c r="B8">
        <v>13</v>
      </c>
      <c r="C8" s="5">
        <f t="shared" si="0"/>
        <v>1</v>
      </c>
      <c r="D8">
        <f>E7</f>
        <v>2</v>
      </c>
      <c r="E8" s="5">
        <f>C8</f>
        <v>1</v>
      </c>
      <c r="F8">
        <f t="shared" si="2"/>
        <v>0.5</v>
      </c>
      <c r="G8" s="5">
        <f t="shared" si="3"/>
        <v>0.25</v>
      </c>
      <c r="H8">
        <f>(D8-$F$27)/($F$26-$F$27)</f>
        <v>0.5</v>
      </c>
      <c r="I8" s="5">
        <f>(E8-$G$27)/($G$26-$G$27)</f>
        <v>0</v>
      </c>
      <c r="J8" s="3">
        <f t="shared" si="4"/>
        <v>0.54310344827586199</v>
      </c>
      <c r="K8" s="8">
        <f t="shared" si="5"/>
        <v>0.29310344827586199</v>
      </c>
      <c r="L8" s="3">
        <f t="shared" si="6"/>
        <v>0.5862068965517242</v>
      </c>
      <c r="M8" s="8">
        <f>ABS(I7-L8)</f>
        <v>8.6206896551724199E-2</v>
      </c>
      <c r="N8" s="3">
        <f>J8*($G$23-$G$24)+$G$24</f>
        <v>2.172413793103448</v>
      </c>
      <c r="O8" s="3">
        <f t="shared" si="13"/>
        <v>13.827586206896552</v>
      </c>
      <c r="P8" s="8">
        <f>ABS(B8-O8)</f>
        <v>0.8275862068965516</v>
      </c>
      <c r="Q8" s="3">
        <f t="shared" si="7"/>
        <v>2.1724137931034484</v>
      </c>
      <c r="R8" s="3">
        <f t="shared" si="14"/>
        <v>13.827586206896552</v>
      </c>
      <c r="S8" s="8">
        <f>ABS(B8-R8)</f>
        <v>0.8275862068965516</v>
      </c>
      <c r="T8">
        <f t="shared" si="8"/>
        <v>0.5</v>
      </c>
      <c r="U8" s="5">
        <f t="shared" si="9"/>
        <v>0</v>
      </c>
      <c r="V8" s="3">
        <f t="shared" si="10"/>
        <v>0.5862068965517242</v>
      </c>
      <c r="W8" s="8">
        <f t="shared" si="11"/>
        <v>0.5862068965517242</v>
      </c>
      <c r="X8" s="3">
        <f t="shared" si="12"/>
        <v>2.1724137931034484</v>
      </c>
      <c r="Y8" s="3">
        <f t="shared" si="15"/>
        <v>13.827586206896552</v>
      </c>
      <c r="Z8" s="8">
        <f t="shared" si="16"/>
        <v>0.8275862068965516</v>
      </c>
    </row>
    <row r="9" spans="1:26" x14ac:dyDescent="0.3">
      <c r="A9">
        <v>8</v>
      </c>
      <c r="B9">
        <v>16</v>
      </c>
      <c r="C9" s="5">
        <f t="shared" si="0"/>
        <v>3</v>
      </c>
      <c r="D9">
        <f>E8</f>
        <v>1</v>
      </c>
      <c r="E9" s="5">
        <f>C9</f>
        <v>3</v>
      </c>
      <c r="F9">
        <f t="shared" si="2"/>
        <v>0.25</v>
      </c>
      <c r="G9" s="5">
        <f t="shared" si="3"/>
        <v>0.75</v>
      </c>
      <c r="H9">
        <f>(D9-$F$27)/($F$26-$F$27)</f>
        <v>0</v>
      </c>
      <c r="I9" s="5">
        <f>(E9-$G$27)/($G$26-$G$27)</f>
        <v>1</v>
      </c>
      <c r="J9" s="3">
        <f t="shared" si="4"/>
        <v>0.55172413793103448</v>
      </c>
      <c r="K9" s="8">
        <f t="shared" si="5"/>
        <v>0.19827586206896552</v>
      </c>
      <c r="L9" s="3">
        <f t="shared" si="6"/>
        <v>0.60344827586206906</v>
      </c>
      <c r="M9" s="8">
        <f>ABS(I8-L9)</f>
        <v>0.60344827586206906</v>
      </c>
      <c r="N9" s="3">
        <f>J9*($G$23-$G$24)+$G$24</f>
        <v>2.2068965517241379</v>
      </c>
      <c r="O9" s="3">
        <f t="shared" si="13"/>
        <v>16.03448275862069</v>
      </c>
      <c r="P9" s="8">
        <f>ABS(B9-O9)</f>
        <v>3.448275862069039E-2</v>
      </c>
      <c r="Q9" s="3">
        <f t="shared" si="7"/>
        <v>2.2068965517241379</v>
      </c>
      <c r="R9" s="3">
        <f t="shared" si="14"/>
        <v>16.03448275862069</v>
      </c>
      <c r="S9" s="8">
        <f>ABS(B9-R9)</f>
        <v>3.448275862069039E-2</v>
      </c>
      <c r="T9">
        <f t="shared" si="8"/>
        <v>0</v>
      </c>
      <c r="U9" s="5">
        <f t="shared" si="9"/>
        <v>1</v>
      </c>
      <c r="V9" s="3">
        <f t="shared" si="10"/>
        <v>0.60344827586206906</v>
      </c>
      <c r="W9" s="8">
        <f t="shared" si="11"/>
        <v>0.39655172413793094</v>
      </c>
      <c r="X9" s="3">
        <f t="shared" si="12"/>
        <v>2.2068965517241379</v>
      </c>
      <c r="Y9" s="3">
        <f t="shared" si="15"/>
        <v>16.03448275862069</v>
      </c>
      <c r="Z9" s="8">
        <f t="shared" si="16"/>
        <v>3.448275862069039E-2</v>
      </c>
    </row>
    <row r="10" spans="1:26" x14ac:dyDescent="0.3">
      <c r="A10">
        <v>9</v>
      </c>
      <c r="B10">
        <v>19</v>
      </c>
      <c r="C10" s="5">
        <f t="shared" si="0"/>
        <v>3</v>
      </c>
      <c r="D10">
        <f>E9</f>
        <v>3</v>
      </c>
      <c r="E10" s="5">
        <f>C10</f>
        <v>3</v>
      </c>
      <c r="F10">
        <f t="shared" si="2"/>
        <v>0.75</v>
      </c>
      <c r="G10" s="5">
        <f t="shared" si="3"/>
        <v>0.75</v>
      </c>
      <c r="H10">
        <f>(D10-$F$27)/($F$26-$F$27)</f>
        <v>1</v>
      </c>
      <c r="I10" s="5">
        <f>(E10-$G$27)/($G$26-$G$27)</f>
        <v>1</v>
      </c>
      <c r="J10" s="3">
        <f t="shared" si="4"/>
        <v>0.53448275862068961</v>
      </c>
      <c r="K10" s="8">
        <f t="shared" si="5"/>
        <v>0.21551724137931039</v>
      </c>
      <c r="L10" s="3">
        <f t="shared" si="6"/>
        <v>0.56896551724137934</v>
      </c>
      <c r="M10" s="8">
        <f>ABS(I9-L10)</f>
        <v>0.43103448275862066</v>
      </c>
      <c r="N10" s="3">
        <f>J10*($G$23-$G$24)+$G$24</f>
        <v>2.1379310344827585</v>
      </c>
      <c r="O10" s="3">
        <f t="shared" si="13"/>
        <v>18.172413793103448</v>
      </c>
      <c r="P10" s="8">
        <f>ABS(B10-O10)</f>
        <v>0.8275862068965516</v>
      </c>
      <c r="Q10" s="3">
        <f t="shared" si="7"/>
        <v>2.1379310344827589</v>
      </c>
      <c r="R10" s="3">
        <f t="shared" si="14"/>
        <v>18.172413793103448</v>
      </c>
      <c r="S10" s="8">
        <f>ABS(B10-R10)</f>
        <v>0.8275862068965516</v>
      </c>
      <c r="T10">
        <f t="shared" si="8"/>
        <v>1</v>
      </c>
      <c r="U10" s="5">
        <f t="shared" si="9"/>
        <v>1</v>
      </c>
      <c r="V10" s="3">
        <f t="shared" si="10"/>
        <v>0.56896551724137934</v>
      </c>
      <c r="W10" s="8">
        <f t="shared" si="11"/>
        <v>0.43103448275862066</v>
      </c>
      <c r="X10" s="3">
        <f t="shared" si="12"/>
        <v>2.1379310344827589</v>
      </c>
      <c r="Y10" s="3">
        <f t="shared" si="15"/>
        <v>18.172413793103448</v>
      </c>
      <c r="Z10" s="8">
        <f t="shared" si="16"/>
        <v>0.8275862068965516</v>
      </c>
    </row>
    <row r="11" spans="1:26" x14ac:dyDescent="0.3">
      <c r="A11">
        <v>10</v>
      </c>
      <c r="B11">
        <v>20</v>
      </c>
      <c r="C11" s="5">
        <f t="shared" si="0"/>
        <v>1</v>
      </c>
      <c r="D11">
        <f>E10</f>
        <v>3</v>
      </c>
      <c r="E11" s="5">
        <f>C11</f>
        <v>1</v>
      </c>
      <c r="F11">
        <f t="shared" si="2"/>
        <v>0.75</v>
      </c>
      <c r="G11" s="5">
        <f t="shared" si="3"/>
        <v>0.25</v>
      </c>
      <c r="H11">
        <f>(D11-$F$27)/($F$26-$F$27)</f>
        <v>1</v>
      </c>
      <c r="I11" s="5">
        <f>(E11-$G$27)/($G$26-$G$27)</f>
        <v>0</v>
      </c>
      <c r="J11" s="3">
        <f t="shared" si="4"/>
        <v>0.53448275862068961</v>
      </c>
      <c r="K11" s="8">
        <f t="shared" si="5"/>
        <v>0.28448275862068961</v>
      </c>
      <c r="L11" s="3">
        <f t="shared" si="6"/>
        <v>0.56896551724137934</v>
      </c>
      <c r="M11" s="8">
        <f>ABS(I10-L11)</f>
        <v>0.43103448275862066</v>
      </c>
      <c r="N11" s="3">
        <f>J11*($G$23-$G$24)+$G$24</f>
        <v>2.1379310344827585</v>
      </c>
      <c r="O11" s="3">
        <f t="shared" si="13"/>
        <v>20.310344827586206</v>
      </c>
      <c r="P11" s="8">
        <f>ABS(B11-O11)</f>
        <v>0.31034482758620641</v>
      </c>
      <c r="Q11" s="3">
        <f t="shared" si="7"/>
        <v>2.1379310344827589</v>
      </c>
      <c r="R11" s="3">
        <f t="shared" si="14"/>
        <v>20.310344827586206</v>
      </c>
      <c r="S11" s="8">
        <f>ABS(B11-R11)</f>
        <v>0.31034482758620641</v>
      </c>
      <c r="T11">
        <f t="shared" si="8"/>
        <v>1</v>
      </c>
      <c r="U11" s="5">
        <f t="shared" si="9"/>
        <v>0</v>
      </c>
      <c r="V11" s="3">
        <f t="shared" si="10"/>
        <v>0.56896551724137934</v>
      </c>
      <c r="W11" s="8">
        <f t="shared" si="11"/>
        <v>0.56896551724137934</v>
      </c>
      <c r="X11" s="3">
        <f t="shared" si="12"/>
        <v>2.1379310344827589</v>
      </c>
      <c r="Y11" s="3">
        <f t="shared" si="15"/>
        <v>20.310344827586206</v>
      </c>
      <c r="Z11" s="8">
        <f t="shared" si="16"/>
        <v>0.31034482758620641</v>
      </c>
    </row>
    <row r="12" spans="1:26" x14ac:dyDescent="0.3">
      <c r="A12">
        <v>11</v>
      </c>
      <c r="B12">
        <v>21</v>
      </c>
      <c r="C12" s="5">
        <f t="shared" si="0"/>
        <v>1</v>
      </c>
      <c r="D12">
        <f>E11</f>
        <v>1</v>
      </c>
      <c r="E12" s="5">
        <f>C12</f>
        <v>1</v>
      </c>
      <c r="F12">
        <f>(D12-$F$24)/($F$23-$F$24)</f>
        <v>0.25</v>
      </c>
      <c r="G12" s="5">
        <f t="shared" si="3"/>
        <v>0.25</v>
      </c>
      <c r="H12">
        <f>(D12-$F$27)/($F$26-$F$27)</f>
        <v>0</v>
      </c>
      <c r="I12" s="5">
        <f>(E12-$G$27)/($G$26-$G$27)</f>
        <v>0</v>
      </c>
      <c r="J12" s="3">
        <f t="shared" si="4"/>
        <v>0.55172413793103448</v>
      </c>
      <c r="K12" s="8">
        <f t="shared" si="5"/>
        <v>0.30172413793103448</v>
      </c>
      <c r="L12" s="3">
        <f t="shared" si="6"/>
        <v>0.60344827586206906</v>
      </c>
      <c r="M12" s="8">
        <f>ABS(I11-L12)</f>
        <v>0.60344827586206906</v>
      </c>
      <c r="N12" s="3">
        <f>J12*($G$23-$G$24)+$G$24</f>
        <v>2.2068965517241379</v>
      </c>
      <c r="O12" s="3">
        <f t="shared" si="13"/>
        <v>22.517241379310345</v>
      </c>
      <c r="P12" s="8">
        <f>ABS(B12-O12)</f>
        <v>1.5172413793103452</v>
      </c>
      <c r="Q12" s="3">
        <f t="shared" si="7"/>
        <v>2.2068965517241379</v>
      </c>
      <c r="R12" s="3">
        <f t="shared" si="14"/>
        <v>22.517241379310345</v>
      </c>
      <c r="S12" s="8">
        <f>ABS(B12-R12)</f>
        <v>1.5172413793103452</v>
      </c>
      <c r="T12">
        <f t="shared" si="8"/>
        <v>0</v>
      </c>
      <c r="U12" s="5">
        <f t="shared" si="9"/>
        <v>0</v>
      </c>
      <c r="V12" s="3">
        <f t="shared" si="10"/>
        <v>0.60344827586206906</v>
      </c>
      <c r="W12" s="8">
        <f t="shared" si="11"/>
        <v>0.60344827586206906</v>
      </c>
      <c r="X12" s="3">
        <f t="shared" si="12"/>
        <v>2.2068965517241379</v>
      </c>
      <c r="Y12" s="3">
        <f t="shared" si="15"/>
        <v>22.517241379310345</v>
      </c>
      <c r="Z12" s="8">
        <f t="shared" si="16"/>
        <v>1.5172413793103452</v>
      </c>
    </row>
    <row r="13" spans="1:26" x14ac:dyDescent="0.3">
      <c r="A13">
        <v>12</v>
      </c>
      <c r="B13">
        <v>24</v>
      </c>
      <c r="C13" s="5">
        <f t="shared" si="0"/>
        <v>3</v>
      </c>
      <c r="D13">
        <f>E12</f>
        <v>1</v>
      </c>
      <c r="E13" s="5">
        <f>C13</f>
        <v>3</v>
      </c>
      <c r="F13">
        <f t="shared" si="2"/>
        <v>0.25</v>
      </c>
      <c r="G13" s="5">
        <f t="shared" si="3"/>
        <v>0.75</v>
      </c>
      <c r="H13">
        <f>(D13-$F$27)/($F$26-$F$27)</f>
        <v>0</v>
      </c>
      <c r="I13" s="5">
        <f>(E13-$G$27)/($G$26-$G$27)</f>
        <v>1</v>
      </c>
      <c r="J13" s="3">
        <f t="shared" si="4"/>
        <v>0.55172413793103448</v>
      </c>
      <c r="K13" s="8">
        <f t="shared" si="5"/>
        <v>0.19827586206896552</v>
      </c>
      <c r="L13" s="3">
        <f t="shared" si="6"/>
        <v>0.60344827586206906</v>
      </c>
      <c r="M13" s="8">
        <f>ABS(I12-L13)</f>
        <v>0.60344827586206906</v>
      </c>
      <c r="N13" s="3">
        <f>J13*($G$23-$G$24)+$G$24</f>
        <v>2.2068965517241379</v>
      </c>
      <c r="O13" s="3">
        <f t="shared" si="13"/>
        <v>24.724137931034484</v>
      </c>
      <c r="P13" s="8">
        <f>ABS(B13-O13)</f>
        <v>0.72413793103448398</v>
      </c>
      <c r="Q13" s="3">
        <f t="shared" si="7"/>
        <v>2.2068965517241379</v>
      </c>
      <c r="R13" s="3">
        <f t="shared" si="14"/>
        <v>24.724137931034484</v>
      </c>
      <c r="S13" s="8">
        <f>ABS(B13-R13)</f>
        <v>0.72413793103448398</v>
      </c>
      <c r="T13">
        <f t="shared" si="8"/>
        <v>0</v>
      </c>
      <c r="U13" s="5">
        <f t="shared" si="9"/>
        <v>1</v>
      </c>
      <c r="V13" s="3">
        <f t="shared" si="10"/>
        <v>0.60344827586206906</v>
      </c>
      <c r="W13" s="8">
        <f t="shared" si="11"/>
        <v>0.39655172413793094</v>
      </c>
      <c r="X13" s="3">
        <f t="shared" si="12"/>
        <v>2.2068965517241379</v>
      </c>
      <c r="Y13" s="3">
        <f t="shared" si="15"/>
        <v>24.724137931034484</v>
      </c>
      <c r="Z13" s="8">
        <f t="shared" si="16"/>
        <v>0.72413793103448398</v>
      </c>
    </row>
    <row r="14" spans="1:26" x14ac:dyDescent="0.3">
      <c r="A14">
        <v>13</v>
      </c>
      <c r="B14">
        <v>27</v>
      </c>
      <c r="C14" s="5">
        <f t="shared" si="0"/>
        <v>3</v>
      </c>
      <c r="D14">
        <f>E13</f>
        <v>3</v>
      </c>
      <c r="E14" s="5">
        <f>C14</f>
        <v>3</v>
      </c>
      <c r="F14">
        <f t="shared" si="2"/>
        <v>0.75</v>
      </c>
      <c r="G14" s="5">
        <f t="shared" si="3"/>
        <v>0.75</v>
      </c>
      <c r="H14">
        <f>(D14-$F$27)/($F$26-$F$27)</f>
        <v>1</v>
      </c>
      <c r="I14" s="5">
        <f>(E14-$G$27)/($G$26-$G$27)</f>
        <v>1</v>
      </c>
      <c r="J14" s="3">
        <f t="shared" si="4"/>
        <v>0.53448275862068961</v>
      </c>
      <c r="K14" s="8">
        <f t="shared" si="5"/>
        <v>0.21551724137931039</v>
      </c>
      <c r="L14" s="3">
        <f t="shared" si="6"/>
        <v>0.56896551724137934</v>
      </c>
      <c r="M14" s="8">
        <f>ABS(I13-L14)</f>
        <v>0.43103448275862066</v>
      </c>
      <c r="N14" s="3">
        <f>J14*($G$23-$G$24)+$G$24</f>
        <v>2.1379310344827585</v>
      </c>
      <c r="O14" s="3">
        <f t="shared" si="13"/>
        <v>26.862068965517242</v>
      </c>
      <c r="P14" s="8">
        <f>ABS(B14-O14)</f>
        <v>0.13793103448275801</v>
      </c>
      <c r="Q14" s="3">
        <f t="shared" si="7"/>
        <v>2.1379310344827589</v>
      </c>
      <c r="R14" s="3">
        <f t="shared" si="14"/>
        <v>26.862068965517242</v>
      </c>
      <c r="S14" s="8">
        <f>ABS(B14-R14)</f>
        <v>0.13793103448275801</v>
      </c>
      <c r="T14">
        <f t="shared" si="8"/>
        <v>1</v>
      </c>
      <c r="U14" s="5">
        <f t="shared" si="9"/>
        <v>1</v>
      </c>
      <c r="V14" s="3">
        <f t="shared" si="10"/>
        <v>0.56896551724137934</v>
      </c>
      <c r="W14" s="8">
        <f t="shared" si="11"/>
        <v>0.43103448275862066</v>
      </c>
      <c r="X14" s="3">
        <f t="shared" si="12"/>
        <v>2.1379310344827589</v>
      </c>
      <c r="Y14" s="3">
        <f t="shared" si="15"/>
        <v>26.862068965517242</v>
      </c>
      <c r="Z14" s="8">
        <f t="shared" si="16"/>
        <v>0.13793103448275801</v>
      </c>
    </row>
    <row r="15" spans="1:26" s="11" customFormat="1" x14ac:dyDescent="0.3">
      <c r="A15" s="11">
        <v>14</v>
      </c>
      <c r="B15" s="11">
        <v>29</v>
      </c>
      <c r="C15" s="12">
        <f>B15-B14</f>
        <v>2</v>
      </c>
      <c r="D15" s="11">
        <f>E14</f>
        <v>3</v>
      </c>
      <c r="E15" s="12">
        <f>C15</f>
        <v>2</v>
      </c>
      <c r="F15" s="11">
        <f t="shared" si="2"/>
        <v>0.75</v>
      </c>
      <c r="G15" s="12">
        <f t="shared" si="3"/>
        <v>0.5</v>
      </c>
      <c r="H15" s="11">
        <f>(D15-$F$27)/($F$26-$F$27)</f>
        <v>1</v>
      </c>
      <c r="I15" s="12">
        <f>(E15-$G$27)/($G$26-$G$27)</f>
        <v>0.5</v>
      </c>
      <c r="J15" s="13">
        <f t="shared" si="4"/>
        <v>0.53448275862068961</v>
      </c>
      <c r="K15" s="14">
        <f t="shared" si="5"/>
        <v>3.4482758620689613E-2</v>
      </c>
      <c r="L15" s="13">
        <f t="shared" si="6"/>
        <v>0.56896551724137934</v>
      </c>
      <c r="M15" s="14">
        <f>ABS(I14-L15)</f>
        <v>0.43103448275862066</v>
      </c>
      <c r="N15" s="13">
        <f>J15*($G$23-$G$24)+$G$24</f>
        <v>2.1379310344827585</v>
      </c>
      <c r="O15" s="3">
        <f t="shared" si="13"/>
        <v>29</v>
      </c>
      <c r="P15" s="14">
        <f>ABS(B15-O15)</f>
        <v>0</v>
      </c>
      <c r="Q15" s="3">
        <f>L15*($G$26-$G$27)+$G$27</f>
        <v>2.1379310344827589</v>
      </c>
      <c r="R15" s="3">
        <f t="shared" si="14"/>
        <v>29</v>
      </c>
      <c r="S15" s="14">
        <f>ABS(B15-R15)</f>
        <v>0</v>
      </c>
      <c r="T15">
        <f t="shared" si="8"/>
        <v>1</v>
      </c>
      <c r="U15" s="5">
        <f t="shared" si="9"/>
        <v>0.5</v>
      </c>
      <c r="V15" s="13">
        <f t="shared" si="10"/>
        <v>0.56896551724137934</v>
      </c>
      <c r="W15" s="8">
        <f t="shared" si="11"/>
        <v>6.8965517241379337E-2</v>
      </c>
      <c r="X15" s="3">
        <f t="shared" si="12"/>
        <v>2.1379310344827589</v>
      </c>
      <c r="Y15" s="13">
        <f t="shared" si="15"/>
        <v>29</v>
      </c>
      <c r="Z15" s="14">
        <f t="shared" si="16"/>
        <v>0</v>
      </c>
    </row>
    <row r="16" spans="1:26" s="1" customFormat="1" x14ac:dyDescent="0.3">
      <c r="A16" s="1">
        <v>15</v>
      </c>
      <c r="B16" s="1">
        <v>30</v>
      </c>
      <c r="C16" s="6">
        <f t="shared" si="0"/>
        <v>1</v>
      </c>
      <c r="D16" s="1">
        <f>E15</f>
        <v>2</v>
      </c>
      <c r="E16" s="6">
        <f>C16</f>
        <v>1</v>
      </c>
      <c r="F16" s="1">
        <f t="shared" si="2"/>
        <v>0.5</v>
      </c>
      <c r="G16" s="6">
        <f t="shared" si="3"/>
        <v>0.25</v>
      </c>
      <c r="H16" s="1">
        <f>(D16-$F$30)/($F$29-$F$30)</f>
        <v>0.5</v>
      </c>
      <c r="I16" s="6">
        <f>(E16-$G$30)/($G$29-$G$30)</f>
        <v>0.25</v>
      </c>
      <c r="J16" s="3">
        <f t="shared" si="4"/>
        <v>0.54310344827586199</v>
      </c>
      <c r="K16" s="8">
        <f t="shared" si="5"/>
        <v>0.29310344827586199</v>
      </c>
      <c r="L16" s="3">
        <f t="shared" si="6"/>
        <v>0.5862068965517242</v>
      </c>
      <c r="M16" s="9">
        <f>ABS(I15-L16)</f>
        <v>8.6206896551724199E-2</v>
      </c>
      <c r="N16" s="4">
        <f>J16*($G$23-$G$24)+$G$24</f>
        <v>2.172413793103448</v>
      </c>
      <c r="O16" s="3">
        <f>B15+N16</f>
        <v>31.172413793103448</v>
      </c>
      <c r="P16" s="9">
        <f>ABS(B16-O16)</f>
        <v>1.1724137931034484</v>
      </c>
      <c r="Q16" s="3">
        <f t="shared" si="7"/>
        <v>2.1724137931034484</v>
      </c>
      <c r="R16" s="4">
        <f>$B$15+Q16</f>
        <v>31.172413793103448</v>
      </c>
      <c r="S16" s="9">
        <f>ABS(B16-R16)</f>
        <v>1.1724137931034484</v>
      </c>
      <c r="T16">
        <f t="shared" si="8"/>
        <v>0.5</v>
      </c>
      <c r="U16" s="5">
        <f t="shared" si="9"/>
        <v>0</v>
      </c>
      <c r="V16" s="3">
        <f t="shared" si="10"/>
        <v>0.5862068965517242</v>
      </c>
      <c r="W16" s="8">
        <f t="shared" si="11"/>
        <v>0.5862068965517242</v>
      </c>
      <c r="X16" s="3">
        <f t="shared" si="12"/>
        <v>2.1724137931034484</v>
      </c>
      <c r="Y16" s="3">
        <f>B15+X16</f>
        <v>31.172413793103448</v>
      </c>
      <c r="Z16" s="8">
        <f t="shared" si="16"/>
        <v>1.1724137931034484</v>
      </c>
    </row>
    <row r="17" spans="1:26" s="1" customFormat="1" x14ac:dyDescent="0.3">
      <c r="A17" s="1">
        <v>16</v>
      </c>
      <c r="B17" s="1">
        <v>33</v>
      </c>
      <c r="C17" s="6">
        <f t="shared" si="0"/>
        <v>3</v>
      </c>
      <c r="D17" s="1">
        <f>E16</f>
        <v>1</v>
      </c>
      <c r="E17" s="6">
        <f>C17</f>
        <v>3</v>
      </c>
      <c r="F17" s="1">
        <f t="shared" si="2"/>
        <v>0.25</v>
      </c>
      <c r="G17" s="6">
        <f t="shared" si="3"/>
        <v>0.75</v>
      </c>
      <c r="H17" s="1">
        <f>(D17-$F$30)/($F$29-$F$30)</f>
        <v>0.25</v>
      </c>
      <c r="I17" s="6">
        <f>(E17-$G$30)/($G$29-$G$30)</f>
        <v>0.75</v>
      </c>
      <c r="J17" s="3">
        <f t="shared" si="4"/>
        <v>0.55172413793103448</v>
      </c>
      <c r="K17" s="8">
        <f t="shared" si="5"/>
        <v>0.19827586206896552</v>
      </c>
      <c r="L17" s="3">
        <f t="shared" si="6"/>
        <v>0.59482758620689657</v>
      </c>
      <c r="M17" s="9">
        <f>ABS(I16-L17)</f>
        <v>0.34482758620689657</v>
      </c>
      <c r="N17" s="4">
        <f>J17*($G$23-$G$24)+$G$24</f>
        <v>2.2068965517241379</v>
      </c>
      <c r="O17" s="3">
        <f>O16+N17</f>
        <v>33.379310344827587</v>
      </c>
      <c r="P17" s="9">
        <f>ABS(B17-O17)</f>
        <v>0.37931034482758719</v>
      </c>
      <c r="Q17" s="3">
        <f t="shared" si="7"/>
        <v>2.1896551724137931</v>
      </c>
      <c r="R17" s="4">
        <f>R16+Q17</f>
        <v>33.362068965517238</v>
      </c>
      <c r="S17" s="9">
        <f>ABS(B17-R17)</f>
        <v>0.36206896551723844</v>
      </c>
      <c r="T17">
        <f t="shared" si="8"/>
        <v>0</v>
      </c>
      <c r="U17" s="5">
        <f t="shared" si="9"/>
        <v>1</v>
      </c>
      <c r="V17" s="3">
        <f t="shared" si="10"/>
        <v>0.60344827586206906</v>
      </c>
      <c r="W17" s="8">
        <f t="shared" si="11"/>
        <v>0.39655172413793094</v>
      </c>
      <c r="X17" s="3">
        <f t="shared" si="12"/>
        <v>2.2068965517241379</v>
      </c>
      <c r="Y17" s="3">
        <f t="shared" si="15"/>
        <v>33.379310344827587</v>
      </c>
      <c r="Z17" s="8">
        <f t="shared" si="16"/>
        <v>0.37931034482758719</v>
      </c>
    </row>
    <row r="18" spans="1:26" s="1" customFormat="1" x14ac:dyDescent="0.3">
      <c r="A18" s="1">
        <v>17</v>
      </c>
      <c r="B18" s="1">
        <v>33</v>
      </c>
      <c r="C18" s="6">
        <f t="shared" si="0"/>
        <v>0</v>
      </c>
      <c r="D18" s="1">
        <f>E17</f>
        <v>3</v>
      </c>
      <c r="E18" s="6">
        <f>C18</f>
        <v>0</v>
      </c>
      <c r="F18" s="1">
        <f t="shared" si="2"/>
        <v>0.75</v>
      </c>
      <c r="G18" s="6">
        <f t="shared" si="3"/>
        <v>0</v>
      </c>
      <c r="H18" s="1">
        <f>(D18-$F$30)/($F$29-$F$30)</f>
        <v>0.75</v>
      </c>
      <c r="I18" s="6">
        <f>(E18-$G$30)/($G$29-$G$30)</f>
        <v>0</v>
      </c>
      <c r="J18" s="3">
        <f t="shared" si="4"/>
        <v>0.53448275862068961</v>
      </c>
      <c r="K18" s="8">
        <f t="shared" si="5"/>
        <v>0.53448275862068961</v>
      </c>
      <c r="L18" s="3">
        <f t="shared" si="6"/>
        <v>0.57758620689655182</v>
      </c>
      <c r="M18" s="9">
        <f>ABS(I17-L18)</f>
        <v>0.17241379310344818</v>
      </c>
      <c r="N18" s="4">
        <f>J18*($G$23-$G$24)+$G$24</f>
        <v>2.1379310344827585</v>
      </c>
      <c r="O18" s="3">
        <f t="shared" ref="O18:O21" si="17">O17+N18</f>
        <v>35.517241379310349</v>
      </c>
      <c r="P18" s="9">
        <f>ABS(B18-O18)</f>
        <v>2.5172413793103487</v>
      </c>
      <c r="Q18" s="3">
        <f t="shared" si="7"/>
        <v>2.1551724137931036</v>
      </c>
      <c r="R18" s="4">
        <f t="shared" ref="R18:R20" si="18">R17+Q18</f>
        <v>35.517241379310342</v>
      </c>
      <c r="S18" s="9">
        <f>ABS(B18-R18)</f>
        <v>2.5172413793103416</v>
      </c>
      <c r="T18">
        <f t="shared" si="8"/>
        <v>1</v>
      </c>
      <c r="U18" s="5">
        <f t="shared" si="9"/>
        <v>-0.5</v>
      </c>
      <c r="V18" s="3">
        <f t="shared" si="10"/>
        <v>0.56896551724137934</v>
      </c>
      <c r="W18" s="8">
        <f t="shared" si="11"/>
        <v>1.0689655172413794</v>
      </c>
      <c r="X18" s="3">
        <f t="shared" si="12"/>
        <v>2.1379310344827589</v>
      </c>
      <c r="Y18" s="3">
        <f t="shared" si="15"/>
        <v>35.517241379310349</v>
      </c>
      <c r="Z18" s="8">
        <f t="shared" si="16"/>
        <v>2.5172413793103487</v>
      </c>
    </row>
    <row r="19" spans="1:26" s="1" customFormat="1" x14ac:dyDescent="0.3">
      <c r="A19" s="1">
        <v>18</v>
      </c>
      <c r="B19" s="1">
        <v>35</v>
      </c>
      <c r="C19" s="6">
        <f t="shared" si="0"/>
        <v>2</v>
      </c>
      <c r="D19" s="1">
        <f>E18</f>
        <v>0</v>
      </c>
      <c r="E19" s="6">
        <f>C19</f>
        <v>2</v>
      </c>
      <c r="F19" s="1">
        <f t="shared" si="2"/>
        <v>0</v>
      </c>
      <c r="G19" s="6">
        <f t="shared" si="3"/>
        <v>0.5</v>
      </c>
      <c r="H19" s="1">
        <f>(D19-$F$30)/($F$29-$F$30)</f>
        <v>0</v>
      </c>
      <c r="I19" s="6">
        <f>(E19-$G$30)/($G$29-$G$30)</f>
        <v>0.5</v>
      </c>
      <c r="J19" s="3">
        <f t="shared" si="4"/>
        <v>0.56034482758620685</v>
      </c>
      <c r="K19" s="8">
        <f t="shared" si="5"/>
        <v>6.0344827586206851E-2</v>
      </c>
      <c r="L19" s="3">
        <f t="shared" si="6"/>
        <v>0.60344827586206906</v>
      </c>
      <c r="M19" s="9">
        <f>ABS(I18-L19)</f>
        <v>0.60344827586206906</v>
      </c>
      <c r="N19" s="4">
        <f>J19*($G$23-$G$24)+$G$24</f>
        <v>2.2413793103448274</v>
      </c>
      <c r="O19" s="3">
        <f t="shared" si="17"/>
        <v>37.758620689655174</v>
      </c>
      <c r="P19" s="9">
        <f>ABS(B19-O19)</f>
        <v>2.7586206896551744</v>
      </c>
      <c r="Q19" s="3">
        <f t="shared" si="7"/>
        <v>2.2068965517241379</v>
      </c>
      <c r="R19" s="4">
        <f t="shared" si="18"/>
        <v>37.724137931034477</v>
      </c>
      <c r="S19" s="9">
        <f>ABS(B19-R19)</f>
        <v>2.7241379310344769</v>
      </c>
      <c r="T19">
        <f t="shared" si="8"/>
        <v>-0.5</v>
      </c>
      <c r="U19" s="5">
        <f t="shared" si="9"/>
        <v>0.5</v>
      </c>
      <c r="V19" s="3">
        <f t="shared" si="10"/>
        <v>0.62068965517241392</v>
      </c>
      <c r="W19" s="8">
        <f t="shared" si="11"/>
        <v>0.12068965517241392</v>
      </c>
      <c r="X19" s="3">
        <f t="shared" si="12"/>
        <v>2.2413793103448278</v>
      </c>
      <c r="Y19" s="3">
        <f t="shared" si="15"/>
        <v>37.758620689655174</v>
      </c>
      <c r="Z19" s="8">
        <f t="shared" si="16"/>
        <v>2.7586206896551744</v>
      </c>
    </row>
    <row r="20" spans="1:26" s="1" customFormat="1" x14ac:dyDescent="0.3">
      <c r="A20" s="1">
        <v>19</v>
      </c>
      <c r="B20" s="1">
        <v>39</v>
      </c>
      <c r="C20" s="6">
        <f t="shared" si="0"/>
        <v>4</v>
      </c>
      <c r="D20" s="1">
        <f>E19</f>
        <v>2</v>
      </c>
      <c r="E20" s="6">
        <f>C20</f>
        <v>4</v>
      </c>
      <c r="F20" s="1">
        <f t="shared" si="2"/>
        <v>0.5</v>
      </c>
      <c r="G20" s="6">
        <f t="shared" si="3"/>
        <v>1</v>
      </c>
      <c r="H20" s="1">
        <f>(D20-$F$30)/($F$29-$F$30)</f>
        <v>0.5</v>
      </c>
      <c r="I20" s="6">
        <f>(E20-$G$30)/($G$29-$G$30)</f>
        <v>1</v>
      </c>
      <c r="J20" s="3">
        <f t="shared" si="4"/>
        <v>0.54310344827586199</v>
      </c>
      <c r="K20" s="8">
        <f t="shared" si="5"/>
        <v>0.45689655172413801</v>
      </c>
      <c r="L20" s="3">
        <f t="shared" si="6"/>
        <v>0.5862068965517242</v>
      </c>
      <c r="M20" s="9">
        <f>ABS(I19-L20)</f>
        <v>8.6206896551724199E-2</v>
      </c>
      <c r="N20" s="4">
        <f>J20*($G$23-$G$24)+$G$24</f>
        <v>2.172413793103448</v>
      </c>
      <c r="O20" s="3">
        <f t="shared" si="17"/>
        <v>39.931034482758619</v>
      </c>
      <c r="P20" s="9">
        <f>ABS(B20-O20)</f>
        <v>0.93103448275861922</v>
      </c>
      <c r="Q20" s="3">
        <f t="shared" si="7"/>
        <v>2.1724137931034484</v>
      </c>
      <c r="R20" s="4">
        <f t="shared" si="18"/>
        <v>39.896551724137922</v>
      </c>
      <c r="S20" s="9">
        <f>ABS(B20-R20)</f>
        <v>0.89655172413792172</v>
      </c>
      <c r="T20">
        <f t="shared" si="8"/>
        <v>0.5</v>
      </c>
      <c r="U20" s="5">
        <f t="shared" si="9"/>
        <v>1.5</v>
      </c>
      <c r="V20" s="3">
        <f t="shared" si="10"/>
        <v>0.5862068965517242</v>
      </c>
      <c r="W20" s="8">
        <f t="shared" si="11"/>
        <v>0.9137931034482758</v>
      </c>
      <c r="X20" s="3">
        <f t="shared" si="12"/>
        <v>2.1724137931034484</v>
      </c>
      <c r="Y20" s="3">
        <f>Y19+X20</f>
        <v>39.931034482758619</v>
      </c>
      <c r="Z20" s="8">
        <f t="shared" si="16"/>
        <v>0.93103448275861922</v>
      </c>
    </row>
    <row r="21" spans="1:26" s="1" customFormat="1" x14ac:dyDescent="0.3">
      <c r="A21" s="1">
        <v>20</v>
      </c>
      <c r="B21" s="1">
        <v>40</v>
      </c>
      <c r="C21" s="6">
        <f t="shared" si="0"/>
        <v>1</v>
      </c>
      <c r="D21" s="1">
        <f>E20</f>
        <v>4</v>
      </c>
      <c r="E21" s="6">
        <f>C21</f>
        <v>1</v>
      </c>
      <c r="F21" s="1">
        <f t="shared" si="2"/>
        <v>1</v>
      </c>
      <c r="G21" s="6">
        <f t="shared" si="3"/>
        <v>0.25</v>
      </c>
      <c r="H21" s="1">
        <f>(D21-$F$30)/($F$29-$F$30)</f>
        <v>1</v>
      </c>
      <c r="I21" s="6">
        <f>(E21-$G$30)/($G$29-$G$30)</f>
        <v>0.25</v>
      </c>
      <c r="J21" s="3">
        <f t="shared" si="4"/>
        <v>0.52586206896551713</v>
      </c>
      <c r="K21" s="8">
        <f t="shared" si="5"/>
        <v>0.27586206896551713</v>
      </c>
      <c r="L21" s="3">
        <f t="shared" si="6"/>
        <v>0.56896551724137934</v>
      </c>
      <c r="M21" s="9">
        <f>ABS(I20-L21)</f>
        <v>0.43103448275862066</v>
      </c>
      <c r="N21" s="4">
        <f>J21*($G$23-$G$24)+$G$24</f>
        <v>2.1034482758620685</v>
      </c>
      <c r="O21" s="3">
        <f>O20+N21</f>
        <v>42.03448275862069</v>
      </c>
      <c r="P21" s="9">
        <f>ABS(B21-O21)</f>
        <v>2.0344827586206904</v>
      </c>
      <c r="Q21" s="3">
        <f t="shared" si="7"/>
        <v>2.1379310344827589</v>
      </c>
      <c r="R21" s="4">
        <f>R20+Q21</f>
        <v>42.034482758620683</v>
      </c>
      <c r="S21" s="9">
        <f>ABS(B21-R21)</f>
        <v>2.0344827586206833</v>
      </c>
      <c r="T21">
        <f t="shared" si="8"/>
        <v>1.5</v>
      </c>
      <c r="U21" s="5">
        <f t="shared" si="9"/>
        <v>0</v>
      </c>
      <c r="V21" s="3">
        <f t="shared" si="10"/>
        <v>0.55172413793103448</v>
      </c>
      <c r="W21" s="8">
        <f t="shared" si="11"/>
        <v>0.55172413793103448</v>
      </c>
      <c r="X21" s="3">
        <f t="shared" si="12"/>
        <v>2.103448275862069</v>
      </c>
      <c r="Y21" s="3">
        <f>Y20+X21</f>
        <v>42.03448275862069</v>
      </c>
      <c r="Z21" s="8">
        <f t="shared" si="16"/>
        <v>2.0344827586206904</v>
      </c>
    </row>
    <row r="22" spans="1:26" x14ac:dyDescent="0.3">
      <c r="J22" s="3"/>
      <c r="K22" s="8"/>
      <c r="L22" s="3"/>
      <c r="M22" s="8"/>
      <c r="N22" s="3"/>
      <c r="O22" s="3"/>
      <c r="P22" s="8"/>
      <c r="Q22" s="3"/>
      <c r="R22" s="3"/>
      <c r="S22" s="8"/>
      <c r="V22" s="3"/>
      <c r="W22" s="8"/>
      <c r="X22" s="3"/>
      <c r="Y22" s="3"/>
      <c r="Z22" s="8"/>
    </row>
    <row r="23" spans="1:26" x14ac:dyDescent="0.3">
      <c r="A23" t="s">
        <v>0</v>
      </c>
      <c r="B23" t="s">
        <v>1</v>
      </c>
      <c r="E23" s="5" t="s">
        <v>2</v>
      </c>
      <c r="F23">
        <f>MAX(D4:D21)</f>
        <v>4</v>
      </c>
      <c r="G23" s="5">
        <f>MAX(E4:E21)</f>
        <v>4</v>
      </c>
      <c r="J23" s="3"/>
      <c r="K23" s="8">
        <f>SUM(K5:K21)</f>
        <v>4.1120689655172411</v>
      </c>
      <c r="L23" s="3"/>
      <c r="M23" s="8">
        <f>SUM(M5:M21)</f>
        <v>6.8103448275862091</v>
      </c>
      <c r="N23" s="3"/>
      <c r="O23" s="3"/>
      <c r="P23" s="10">
        <f>SUM(P16:P21)</f>
        <v>9.7931034482758683</v>
      </c>
      <c r="Q23" s="3"/>
      <c r="R23" s="3"/>
      <c r="S23" s="10">
        <f>SUM(S16:S21)</f>
        <v>9.7068965517241104</v>
      </c>
      <c r="V23" s="3"/>
      <c r="W23" s="15">
        <f>SUM(W5:W21)</f>
        <v>8.2241379310344822</v>
      </c>
      <c r="X23" s="3"/>
      <c r="Y23" s="3"/>
      <c r="Z23" s="10">
        <f>SUM(Z16:Z21)</f>
        <v>9.7931034482758683</v>
      </c>
    </row>
    <row r="24" spans="1:26" x14ac:dyDescent="0.3">
      <c r="E24" s="5" t="s">
        <v>3</v>
      </c>
      <c r="F24">
        <f>MIN(D4:D21)</f>
        <v>0</v>
      </c>
      <c r="G24" s="5">
        <f>MIN(E4:E21)</f>
        <v>0</v>
      </c>
    </row>
    <row r="25" spans="1:26" x14ac:dyDescent="0.3">
      <c r="A25">
        <v>1</v>
      </c>
      <c r="B25" t="s">
        <v>6</v>
      </c>
    </row>
    <row r="26" spans="1:26" x14ac:dyDescent="0.3">
      <c r="A26">
        <v>2</v>
      </c>
      <c r="B26" t="s">
        <v>7</v>
      </c>
      <c r="F26">
        <f>MAX(D4:D15)</f>
        <v>3</v>
      </c>
      <c r="G26" s="5">
        <f>MAX(E4:E15)</f>
        <v>3</v>
      </c>
    </row>
    <row r="27" spans="1:26" x14ac:dyDescent="0.3">
      <c r="A27">
        <v>3</v>
      </c>
      <c r="B27" t="s">
        <v>8</v>
      </c>
      <c r="F27">
        <f>MIN(D4:D15)</f>
        <v>1</v>
      </c>
      <c r="G27" s="5">
        <f>MIN(E4:E15)</f>
        <v>1</v>
      </c>
    </row>
    <row r="29" spans="1:26" x14ac:dyDescent="0.3">
      <c r="F29">
        <f>MAX(D16:D21)</f>
        <v>4</v>
      </c>
      <c r="G29" s="5">
        <f>MAX(E16:E21)</f>
        <v>4</v>
      </c>
    </row>
    <row r="30" spans="1:26" x14ac:dyDescent="0.3">
      <c r="F30">
        <f>MIN(D16:D21)</f>
        <v>0</v>
      </c>
      <c r="G30" s="5">
        <f>MIN(E16:E21)</f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2019-05-25T11:06:35Z</dcterms:created>
  <dcterms:modified xsi:type="dcterms:W3CDTF">2019-05-28T12:55:21Z</dcterms:modified>
</cp:coreProperties>
</file>