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avel\Desktop\ТУСУР\3 Курс\ТСиСА\"/>
    </mc:Choice>
  </mc:AlternateContent>
  <xr:revisionPtr revIDLastSave="0" documentId="13_ncr:1_{489E2322-3600-4FCF-B237-F87BC17DB350}" xr6:coauthVersionLast="47" xr6:coauthVersionMax="47" xr10:uidLastSave="{00000000-0000-0000-0000-000000000000}"/>
  <bookViews>
    <workbookView xWindow="-828" yWindow="684" windowWidth="21264" windowHeight="10176" tabRatio="720" xr2:uid="{00000000-000D-0000-FFFF-FFFF00000000}"/>
  </bookViews>
  <sheets>
    <sheet name="Курсы повышения квалификации" sheetId="1" r:id="rId1"/>
    <sheet name="Лист7" sheetId="7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B13" i="1"/>
  <c r="D38" i="1"/>
  <c r="D40" i="1"/>
  <c r="D37" i="1"/>
  <c r="E30" i="1"/>
  <c r="E31" i="1"/>
  <c r="E32" i="1"/>
  <c r="E33" i="1"/>
  <c r="E29" i="1"/>
  <c r="D30" i="1"/>
  <c r="D31" i="1"/>
  <c r="D32" i="1"/>
  <c r="D33" i="1"/>
  <c r="D29" i="1"/>
  <c r="I14" i="1"/>
  <c r="C31" i="1"/>
  <c r="C33" i="1"/>
  <c r="D39" i="1" l="1"/>
  <c r="I11" i="1" l="1"/>
  <c r="I10" i="1"/>
  <c r="I9" i="1"/>
  <c r="K14" i="1" s="1"/>
  <c r="I8" i="1"/>
  <c r="I13" i="1" s="1"/>
  <c r="C29" i="1" s="1"/>
  <c r="C24" i="7"/>
  <c r="C25" i="7"/>
  <c r="C26" i="7"/>
  <c r="C23" i="7"/>
  <c r="D12" i="7"/>
  <c r="E12" i="7"/>
  <c r="D13" i="7"/>
  <c r="E13" i="7"/>
  <c r="D14" i="7"/>
  <c r="E14" i="7"/>
  <c r="D15" i="7"/>
  <c r="E15" i="7"/>
  <c r="D16" i="7"/>
  <c r="C27" i="7" s="1"/>
  <c r="E16" i="7"/>
  <c r="C13" i="7"/>
  <c r="C14" i="7"/>
  <c r="C15" i="7"/>
  <c r="C16" i="7"/>
  <c r="C12" i="7"/>
  <c r="K16" i="1" l="1"/>
  <c r="I16" i="1"/>
  <c r="C30" i="1"/>
  <c r="K13" i="1"/>
  <c r="C32" i="1"/>
  <c r="K15" i="1"/>
  <c r="B8" i="1"/>
  <c r="B11" i="1"/>
  <c r="B16" i="1" s="1"/>
  <c r="B10" i="1"/>
  <c r="B9" i="1"/>
  <c r="B14" i="1" s="1"/>
  <c r="D23" i="1" l="1"/>
  <c r="D25" i="1"/>
  <c r="C25" i="1"/>
  <c r="B41" i="1" s="1"/>
  <c r="C23" i="1"/>
  <c r="C21" i="1"/>
  <c r="C24" i="1"/>
  <c r="C22" i="1"/>
  <c r="D22" i="1"/>
  <c r="D24" i="1"/>
  <c r="D21" i="1"/>
  <c r="E25" i="1"/>
  <c r="E21" i="1"/>
  <c r="E23" i="1"/>
  <c r="E24" i="1"/>
  <c r="E22" i="1"/>
  <c r="C40" i="1" l="1"/>
  <c r="B40" i="1"/>
  <c r="C47" i="1" s="1"/>
  <c r="C37" i="1"/>
  <c r="B37" i="1"/>
  <c r="C44" i="1" s="1"/>
  <c r="B38" i="1"/>
  <c r="C45" i="1" s="1"/>
  <c r="C38" i="1"/>
  <c r="B39" i="1"/>
  <c r="C39" i="1"/>
  <c r="D41" i="1"/>
  <c r="C41" i="1"/>
  <c r="C48" i="1" s="1"/>
  <c r="C46" i="1" l="1"/>
</calcChain>
</file>

<file path=xl/sharedStrings.xml><?xml version="1.0" encoding="utf-8"?>
<sst xmlns="http://schemas.openxmlformats.org/spreadsheetml/2006/main" count="120" uniqueCount="59">
  <si>
    <t>ay1 - медленно</t>
  </si>
  <si>
    <t>ау2 - средне</t>
  </si>
  <si>
    <t>ау3 - быстро</t>
  </si>
  <si>
    <t>Доминирующее значение y нечеткого множества, описывающего терм, ai</t>
  </si>
  <si>
    <t>Пограничные значения соседних термов j</t>
  </si>
  <si>
    <t>Степень принадлежност и пограничных значений (степень разделения), j Нюk</t>
  </si>
  <si>
    <t>Базовые значения</t>
  </si>
  <si>
    <t>нюk=0.5; нюk=0.5;</t>
  </si>
  <si>
    <t>yik</t>
  </si>
  <si>
    <t>2 * СИГМАij В КВАДРАТЕ</t>
  </si>
  <si>
    <t>Т.к.</t>
  </si>
  <si>
    <t>y11</t>
  </si>
  <si>
    <t>y22</t>
  </si>
  <si>
    <t>y21</t>
  </si>
  <si>
    <t>y32</t>
  </si>
  <si>
    <t>Срок обучения</t>
  </si>
  <si>
    <t>Количество опыта</t>
  </si>
  <si>
    <t>МЮ1</t>
  </si>
  <si>
    <t>МЮ2</t>
  </si>
  <si>
    <t>МЮ3</t>
  </si>
  <si>
    <t>Аддитивная свертка</t>
  </si>
  <si>
    <t>Альт1</t>
  </si>
  <si>
    <t>Альт2</t>
  </si>
  <si>
    <t>Альт3</t>
  </si>
  <si>
    <t>Альт4</t>
  </si>
  <si>
    <t>Альт5</t>
  </si>
  <si>
    <t>КО</t>
  </si>
  <si>
    <t>СО</t>
  </si>
  <si>
    <t>Эффективность</t>
  </si>
  <si>
    <t>Низкая</t>
  </si>
  <si>
    <t>Средняя</t>
  </si>
  <si>
    <t>Высокая</t>
  </si>
  <si>
    <t>Альтернатива</t>
  </si>
  <si>
    <t>Курсы повыш. квалиф.</t>
  </si>
  <si>
    <t>Мастер-классы</t>
  </si>
  <si>
    <t>Менторство</t>
  </si>
  <si>
    <t>Тренинг</t>
  </si>
  <si>
    <t>Инструктаж</t>
  </si>
  <si>
    <t>&gt; 100</t>
  </si>
  <si>
    <t>то ставим знач. 100</t>
  </si>
  <si>
    <t>40; 80</t>
  </si>
  <si>
    <t>Обозначим следующие правила:</t>
  </si>
  <si>
    <t>ЕСЛИ "Н" И "Н" ТО "Н"</t>
  </si>
  <si>
    <t>ЕСЛИ "Н" И "С" ТО "Н"</t>
  </si>
  <si>
    <t>ЕСЛИ "С" И "С" ТО "С"</t>
  </si>
  <si>
    <t>ЕСЛИ "В" И "С" ТО "В"</t>
  </si>
  <si>
    <t>ЕСЛИ "В" И "В" ТО "В"</t>
  </si>
  <si>
    <t>Низкий</t>
  </si>
  <si>
    <t>Средний</t>
  </si>
  <si>
    <t>Высокий</t>
  </si>
  <si>
    <t>Количество прошедших обучение</t>
  </si>
  <si>
    <t>Количество улучшивших показатели</t>
  </si>
  <si>
    <t>Оценка (%)</t>
  </si>
  <si>
    <t>ЕСЛИ "Н" И "В" ТО "С"</t>
  </si>
  <si>
    <t>ЕСЛИ "В" И "Н" ТО "С"</t>
  </si>
  <si>
    <t>ЕСЛИ "Количество прошедших обучение" И "Количество улучшивших показатели" ТО "Эффективность"</t>
  </si>
  <si>
    <t>ЕСЛИ "С" И "В" ТО "В"</t>
  </si>
  <si>
    <t>ЕСЛИ "С" И "Н" ТО "Н"</t>
  </si>
  <si>
    <t>Эффективность обучения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</si>
</sst>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1" applyFont="1"/>
    <xf numFmtId="0" fontId="0" fillId="2" borderId="1" xfId="1" applyFont="1" applyAlignment="1">
      <alignment horizontal="center" wrapText="1"/>
    </xf>
    <xf numFmtId="0" fontId="0" fillId="0" borderId="2" xfId="0" applyBorder="1"/>
    <xf numFmtId="0" fontId="0" fillId="2" borderId="3" xfId="1" applyFont="1" applyBorder="1"/>
    <xf numFmtId="0" fontId="0" fillId="3" borderId="2" xfId="0" applyFill="1" applyBorder="1"/>
    <xf numFmtId="0" fontId="0" fillId="4" borderId="2" xfId="0" applyFill="1" applyBorder="1"/>
    <xf numFmtId="0" fontId="0" fillId="0" borderId="0" xfId="0" applyFill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1" applyFont="1" applyAlignment="1">
      <alignment horizontal="center"/>
    </xf>
    <xf numFmtId="0" fontId="0" fillId="2" borderId="4" xfId="1" applyFont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8"/>
  <sheetViews>
    <sheetView tabSelected="1" topLeftCell="A7" zoomScaleNormal="100" workbookViewId="0">
      <selection activeCell="B14" sqref="B14"/>
    </sheetView>
  </sheetViews>
  <sheetFormatPr defaultRowHeight="14.4" x14ac:dyDescent="0.3"/>
  <cols>
    <col min="1" max="1" width="21" customWidth="1"/>
    <col min="2" max="2" width="20.21875" customWidth="1"/>
    <col min="3" max="3" width="14.33203125" customWidth="1"/>
    <col min="4" max="4" width="19.77734375" customWidth="1"/>
    <col min="5" max="5" width="11.44140625" bestFit="1" customWidth="1"/>
    <col min="6" max="6" width="15.88671875" customWidth="1"/>
    <col min="8" max="8" width="20" customWidth="1"/>
    <col min="9" max="9" width="30" customWidth="1"/>
  </cols>
  <sheetData>
    <row r="2" spans="1:13" ht="74.400000000000006" customHeight="1" x14ac:dyDescent="0.3">
      <c r="A2" s="2" t="s">
        <v>6</v>
      </c>
      <c r="B2" s="3" t="s">
        <v>3</v>
      </c>
      <c r="C2" s="3" t="s">
        <v>4</v>
      </c>
      <c r="D2" s="3" t="s">
        <v>5</v>
      </c>
      <c r="E2" s="3"/>
      <c r="H2" s="2" t="s">
        <v>6</v>
      </c>
      <c r="I2" s="3" t="s">
        <v>3</v>
      </c>
      <c r="J2" s="3" t="s">
        <v>4</v>
      </c>
      <c r="K2" s="3" t="s">
        <v>5</v>
      </c>
      <c r="L2" s="3"/>
    </row>
    <row r="3" spans="1:13" x14ac:dyDescent="0.3">
      <c r="A3" s="2" t="s">
        <v>0</v>
      </c>
      <c r="B3" s="2">
        <v>0</v>
      </c>
      <c r="C3" s="13" t="s">
        <v>40</v>
      </c>
      <c r="D3" s="13" t="s">
        <v>7</v>
      </c>
      <c r="E3" s="2"/>
      <c r="H3" s="2" t="s">
        <v>0</v>
      </c>
      <c r="I3" s="2">
        <v>0</v>
      </c>
      <c r="J3" s="13" t="s">
        <v>40</v>
      </c>
      <c r="K3" s="13" t="s">
        <v>7</v>
      </c>
      <c r="L3" s="2"/>
    </row>
    <row r="4" spans="1:13" x14ac:dyDescent="0.3">
      <c r="A4" s="2" t="s">
        <v>1</v>
      </c>
      <c r="B4" s="2">
        <v>50</v>
      </c>
      <c r="C4" s="13"/>
      <c r="D4" s="13"/>
      <c r="E4" s="2"/>
      <c r="H4" s="2" t="s">
        <v>1</v>
      </c>
      <c r="I4" s="2">
        <v>50</v>
      </c>
      <c r="J4" s="13"/>
      <c r="K4" s="13"/>
      <c r="L4" s="2"/>
    </row>
    <row r="5" spans="1:13" x14ac:dyDescent="0.3">
      <c r="A5" s="2" t="s">
        <v>2</v>
      </c>
      <c r="B5" s="2">
        <v>100</v>
      </c>
      <c r="C5" s="14"/>
      <c r="D5" s="14"/>
      <c r="E5" s="2"/>
      <c r="H5" s="2" t="s">
        <v>2</v>
      </c>
      <c r="I5" s="2">
        <v>100</v>
      </c>
      <c r="J5" s="14"/>
      <c r="K5" s="14"/>
      <c r="L5" s="2"/>
    </row>
    <row r="6" spans="1:13" x14ac:dyDescent="0.3">
      <c r="C6" s="4">
        <v>45</v>
      </c>
      <c r="D6" s="4">
        <v>0.5</v>
      </c>
      <c r="J6" s="4">
        <v>45</v>
      </c>
      <c r="K6" s="4">
        <v>0.5</v>
      </c>
    </row>
    <row r="7" spans="1:13" x14ac:dyDescent="0.3">
      <c r="A7" s="2" t="s">
        <v>9</v>
      </c>
      <c r="B7" s="5"/>
      <c r="C7" s="4">
        <v>80</v>
      </c>
      <c r="D7" s="4">
        <v>0.5</v>
      </c>
      <c r="H7" s="2" t="s">
        <v>9</v>
      </c>
      <c r="I7" s="5"/>
      <c r="J7" s="4">
        <v>80</v>
      </c>
      <c r="K7" s="4">
        <v>0.5</v>
      </c>
    </row>
    <row r="8" spans="1:13" x14ac:dyDescent="0.3">
      <c r="A8" s="2">
        <v>11</v>
      </c>
      <c r="B8" s="2">
        <f>POWER((C6-B3), 2) / -LN(D6)</f>
        <v>2921.4574578001511</v>
      </c>
      <c r="H8" s="2">
        <v>11</v>
      </c>
      <c r="I8" s="2">
        <f>POWER((J6-I3), 2) / -LN(K6)</f>
        <v>2921.4574578001511</v>
      </c>
    </row>
    <row r="9" spans="1:13" x14ac:dyDescent="0.3">
      <c r="A9" s="2">
        <v>21</v>
      </c>
      <c r="B9" s="2">
        <f>POWER((C6-B4), 2) / -LN(D6)</f>
        <v>36.067376022224089</v>
      </c>
      <c r="H9" s="2">
        <v>21</v>
      </c>
      <c r="I9" s="2">
        <f>POWER((J6-I4), 2) / -LN(K6)</f>
        <v>36.067376022224089</v>
      </c>
    </row>
    <row r="10" spans="1:13" x14ac:dyDescent="0.3">
      <c r="A10" s="2">
        <v>22</v>
      </c>
      <c r="B10" s="2">
        <f>POWER((C7-B4), 2) / -LN(D7)</f>
        <v>1298.4255368000672</v>
      </c>
      <c r="H10" s="2">
        <v>22</v>
      </c>
      <c r="I10" s="2">
        <f>POWER((J7-I4), 2) / -LN(K7)</f>
        <v>1298.4255368000672</v>
      </c>
    </row>
    <row r="11" spans="1:13" x14ac:dyDescent="0.3">
      <c r="A11" s="2">
        <v>32</v>
      </c>
      <c r="B11" s="2">
        <f>POWER((C7-B5), 2) / -LN(D7)</f>
        <v>577.07801635558542</v>
      </c>
      <c r="H11" s="2">
        <v>32</v>
      </c>
      <c r="I11" s="2">
        <f>POWER((J7-I5), 2) / -LN(K7)</f>
        <v>577.07801635558542</v>
      </c>
    </row>
    <row r="12" spans="1:13" x14ac:dyDescent="0.3">
      <c r="A12" s="4" t="s">
        <v>8</v>
      </c>
      <c r="B12" s="4"/>
      <c r="H12" s="4" t="s">
        <v>8</v>
      </c>
      <c r="I12" s="4"/>
    </row>
    <row r="13" spans="1:13" x14ac:dyDescent="0.3">
      <c r="A13" s="4" t="s">
        <v>11</v>
      </c>
      <c r="B13" s="4">
        <f>B3+ABS(SQRT(-POWER(B8, 1)*LN(0.05)))</f>
        <v>93.551613519740584</v>
      </c>
      <c r="H13" s="4" t="s">
        <v>11</v>
      </c>
      <c r="I13" s="4">
        <f>I3+ABS(SQRT(-POWER(I8, 1)*LN(0.05)))</f>
        <v>93.551613519740584</v>
      </c>
      <c r="K13">
        <f>I3+ABS(SQRT(-POWER(I8, 1)*LN(0.05)))</f>
        <v>93.551613519740584</v>
      </c>
    </row>
    <row r="14" spans="1:13" x14ac:dyDescent="0.3">
      <c r="A14" s="4" t="s">
        <v>13</v>
      </c>
      <c r="B14" s="4">
        <f>B4-ABS(SQRT(-POWER(B9, 1)*LN(0.05)))</f>
        <v>39.605376275584376</v>
      </c>
      <c r="H14" s="4" t="s">
        <v>13</v>
      </c>
      <c r="I14" s="4">
        <f>I4-ABS(SQRT(-POWER(I9, 1)*LN(0.05)))</f>
        <v>39.605376275584376</v>
      </c>
      <c r="K14">
        <f>I4-ABS(SQRT(-POWER(I9, 1)*LN(0.05)))</f>
        <v>39.605376275584376</v>
      </c>
    </row>
    <row r="15" spans="1:13" x14ac:dyDescent="0.3">
      <c r="A15" s="4" t="s">
        <v>12</v>
      </c>
      <c r="B15" s="4">
        <v>100</v>
      </c>
      <c r="C15" t="s">
        <v>10</v>
      </c>
      <c r="D15">
        <f>B4+ABS(SQRT(-POWER(B10, 1)*LN(0.05)))</f>
        <v>112.36774234649371</v>
      </c>
      <c r="E15" t="s">
        <v>38</v>
      </c>
      <c r="F15" t="s">
        <v>39</v>
      </c>
      <c r="H15" s="4" t="s">
        <v>12</v>
      </c>
      <c r="I15" s="4">
        <v>100</v>
      </c>
      <c r="J15" t="s">
        <v>10</v>
      </c>
      <c r="K15">
        <f>I4+ABS(SQRT(-POWER(I10, 1)*LN(0.05)))</f>
        <v>112.36774234649371</v>
      </c>
      <c r="L15" t="s">
        <v>38</v>
      </c>
      <c r="M15" t="s">
        <v>39</v>
      </c>
    </row>
    <row r="16" spans="1:13" x14ac:dyDescent="0.3">
      <c r="A16" s="4" t="s">
        <v>14</v>
      </c>
      <c r="B16" s="4">
        <f>B5-ABS(SQRT(-POWER(B11, 1)*LN(0.05)))</f>
        <v>58.42150510233752</v>
      </c>
      <c r="H16" s="4" t="s">
        <v>14</v>
      </c>
      <c r="I16" s="4">
        <f>I5-ABS(SQRT(-POWER(I11, 1)*LN(0.05)))</f>
        <v>58.42150510233752</v>
      </c>
      <c r="K16">
        <f>I5-ABS(SQRT(-POWER(I11, 1)*LN(0.05)))</f>
        <v>58.42150510233752</v>
      </c>
    </row>
    <row r="18" spans="1:9" x14ac:dyDescent="0.3">
      <c r="A18" s="8"/>
      <c r="B18" s="8"/>
      <c r="C18" s="8"/>
      <c r="D18" s="8"/>
      <c r="E18" s="8"/>
      <c r="F18" s="8"/>
    </row>
    <row r="19" spans="1:9" x14ac:dyDescent="0.3">
      <c r="A19" s="10" t="s">
        <v>51</v>
      </c>
      <c r="B19" s="10"/>
      <c r="C19" s="10"/>
      <c r="D19" s="10"/>
      <c r="E19" s="10"/>
      <c r="F19" s="9"/>
      <c r="I19" t="s">
        <v>41</v>
      </c>
    </row>
    <row r="20" spans="1:9" ht="14.4" customHeight="1" x14ac:dyDescent="0.3">
      <c r="A20" s="4" t="s">
        <v>32</v>
      </c>
      <c r="B20" s="4" t="s">
        <v>52</v>
      </c>
      <c r="C20" s="4" t="s">
        <v>47</v>
      </c>
      <c r="D20" s="4" t="s">
        <v>48</v>
      </c>
      <c r="E20" s="4" t="s">
        <v>49</v>
      </c>
      <c r="F20" s="11" t="s">
        <v>55</v>
      </c>
      <c r="G20" s="12"/>
      <c r="H20" s="12"/>
      <c r="I20" t="s">
        <v>42</v>
      </c>
    </row>
    <row r="21" spans="1:9" x14ac:dyDescent="0.3">
      <c r="A21" s="7" t="s">
        <v>33</v>
      </c>
      <c r="B21" s="7">
        <v>70</v>
      </c>
      <c r="C21" s="7">
        <f>IF(B21 &lt;= B$3,1,IF(B21 &gt;= B$13,0,EXP(-POWER(B21-B$3, 2)/B$8)))</f>
        <v>0.186888138771169</v>
      </c>
      <c r="D21" s="7">
        <f>IF( AND(B$14 &lt;= B21, B21 &gt;= B$15),0,IF(AND(B21 &gt; B$14, B$4 &gt; B21),EXP(-POWER(B21-B$4, 2)/B$9),EXP(-POWER(B21-B$4, 2)/B$10)))</f>
        <v>0.73486724613779952</v>
      </c>
      <c r="E21" s="7">
        <f>IF(B21 &lt;= B$16,0,IF(B21 &gt;= B$5,1,EXP(-POWER(B21-B$5, 2)/B$11)))</f>
        <v>0.21022410381342868</v>
      </c>
      <c r="F21" s="11"/>
      <c r="G21" s="12"/>
      <c r="H21" s="12"/>
      <c r="I21" t="s">
        <v>43</v>
      </c>
    </row>
    <row r="22" spans="1:9" x14ac:dyDescent="0.3">
      <c r="A22" s="6" t="s">
        <v>34</v>
      </c>
      <c r="B22" s="6">
        <v>50</v>
      </c>
      <c r="C22" s="6">
        <f>IF(B22 &lt;= B$3,1,IF(B22 &gt;= B$13,0,EXP(-POWER(B22-B$3, 2)/B$8)))</f>
        <v>0.42496976237126222</v>
      </c>
      <c r="D22" s="6">
        <f>IF( AND(B$14 &lt;= B22, B22 &gt;= B$15),0,IF(AND(B22 &gt; B$14, B$4 &gt; B22),EXP(-POWER(B22-B$4, 2)/B$9),EXP(-POWER(B22-B$4, 2)/B$10)))</f>
        <v>1</v>
      </c>
      <c r="E22" s="6">
        <f>IF(B22 &lt;= B$16,0,IF(B22 &gt;= B$5,1,EXP(-POWER(B22-B$5, 2)/B$11)))</f>
        <v>0</v>
      </c>
      <c r="F22" s="11"/>
      <c r="G22" s="12"/>
      <c r="H22" s="12"/>
      <c r="I22" t="s">
        <v>57</v>
      </c>
    </row>
    <row r="23" spans="1:9" x14ac:dyDescent="0.3">
      <c r="A23" s="7" t="s">
        <v>35</v>
      </c>
      <c r="B23" s="7">
        <v>90</v>
      </c>
      <c r="C23" s="7">
        <f>IF(B23 &lt;= B$3,1,IF(B23 &gt;= B$13,0,EXP(-POWER(B23-B$3, 2)/B$8)))</f>
        <v>6.25E-2</v>
      </c>
      <c r="D23" s="7">
        <f>IF( AND(B$14 &lt;= B23, B23 &gt;= B$15),0,IF(AND(B23 &gt; B$14, B$4 &gt; B23),EXP(-POWER(B23-B$4, 2)/B$9),EXP(-POWER(B23-B$4, 2)/B$10)))</f>
        <v>0.29163225989402919</v>
      </c>
      <c r="E23" s="7">
        <f>IF(B23 &lt;= B$16,0,IF(B23 &gt;= B$5,1,EXP(-POWER(B23-B$5, 2)/B$11)))</f>
        <v>0.8408964152537145</v>
      </c>
      <c r="F23" s="11"/>
      <c r="G23" s="12"/>
      <c r="H23" s="12"/>
      <c r="I23" t="s">
        <v>44</v>
      </c>
    </row>
    <row r="24" spans="1:9" x14ac:dyDescent="0.3">
      <c r="A24" s="6" t="s">
        <v>36</v>
      </c>
      <c r="B24" s="6">
        <v>60</v>
      </c>
      <c r="C24" s="6">
        <f>IF(B24 &lt;= B$3,1,IF(B24 &gt;= B$13,0,EXP(-POWER(B24-B$3, 2)/B$8)))</f>
        <v>0.29163225989402913</v>
      </c>
      <c r="D24" s="6">
        <f>IF( AND(B$14 &lt;= B24, B24 &gt;= B$15),0,IF(AND(B24 &gt; B$14, B$4 &gt; B24),EXP(-POWER(B24-B$4, 2)/B$9),EXP(-POWER(B24-B$4, 2)/B$10)))</f>
        <v>0.92587471228729046</v>
      </c>
      <c r="E24" s="6">
        <f>IF(B24 &lt;= B$16,0,IF(B24 &gt;= B$5,1,EXP(-POWER(B24-B$5, 2)/B$11)))</f>
        <v>6.25E-2</v>
      </c>
      <c r="F24" s="11"/>
      <c r="G24" s="12"/>
      <c r="H24" s="12"/>
      <c r="I24" t="s">
        <v>56</v>
      </c>
    </row>
    <row r="25" spans="1:9" x14ac:dyDescent="0.3">
      <c r="A25" s="7" t="s">
        <v>37</v>
      </c>
      <c r="B25" s="7">
        <v>20</v>
      </c>
      <c r="C25" s="7">
        <f>IF(B25 &lt;= B$3,1,IF(B25 &gt;= B$13,0,EXP(-POWER(B25-B$3, 2)/B$8)))</f>
        <v>0.87204176411559908</v>
      </c>
      <c r="D25" s="7">
        <f>IF( AND(B$14 &lt;= B25, B25 &gt;= B$15),0,IF(AND(B25 &gt; B$14, B$4 &gt; B25),EXP(-POWER(B25-B$4, 2)/B$9),EXP(-POWER(B25-B$4, 2)/B$10)))</f>
        <v>0.50000000000000011</v>
      </c>
      <c r="E25" s="7">
        <f>IF(B25 &lt;= B$16,0,IF(B25 &gt;= B$5,1,EXP(-POWER(B25-B$5, 2)/B$11)))</f>
        <v>0</v>
      </c>
      <c r="F25" s="11"/>
      <c r="G25" s="12"/>
      <c r="H25" s="12"/>
      <c r="I25" t="s">
        <v>45</v>
      </c>
    </row>
    <row r="26" spans="1:9" x14ac:dyDescent="0.3">
      <c r="F26" s="9"/>
      <c r="I26" t="s">
        <v>46</v>
      </c>
    </row>
    <row r="27" spans="1:9" x14ac:dyDescent="0.3">
      <c r="A27" s="10" t="s">
        <v>50</v>
      </c>
      <c r="B27" s="10"/>
      <c r="C27" s="10"/>
      <c r="D27" s="10"/>
      <c r="E27" s="10"/>
      <c r="F27" s="9"/>
      <c r="I27" t="s">
        <v>53</v>
      </c>
    </row>
    <row r="28" spans="1:9" x14ac:dyDescent="0.3">
      <c r="A28" s="4" t="s">
        <v>32</v>
      </c>
      <c r="B28" s="4" t="s">
        <v>52</v>
      </c>
      <c r="C28" s="4" t="s">
        <v>47</v>
      </c>
      <c r="D28" s="4" t="s">
        <v>48</v>
      </c>
      <c r="E28" s="4" t="s">
        <v>49</v>
      </c>
      <c r="F28" s="9"/>
      <c r="I28" t="s">
        <v>54</v>
      </c>
    </row>
    <row r="29" spans="1:9" x14ac:dyDescent="0.3">
      <c r="A29" s="7" t="s">
        <v>33</v>
      </c>
      <c r="B29" s="7">
        <v>70</v>
      </c>
      <c r="C29" s="7">
        <f>IF(B29 &lt;= I$3,1,IF(B29 &gt;= I$13,0,EXP(-POWER(B29-I$3, 2)/I$8)))</f>
        <v>0.186888138771169</v>
      </c>
      <c r="D29" s="7">
        <f>IF( AND(I$14 &lt;= B29, B29 &gt;= I$15),0,IF(AND(B29 &gt; I$14, I$4 &gt; B29),EXP(-POWER(B29-I$4, 2)/I$9),EXP(-POWER(B29-I$4, 2)/I$10)))</f>
        <v>0.73486724613779952</v>
      </c>
      <c r="E29" s="7">
        <f>IF(B29 &lt;= I$16,0,IF(B29 &gt;= I$5,1,EXP(-POWER(B29-I$5, 2)/I$11)))</f>
        <v>0.21022410381342868</v>
      </c>
      <c r="F29" s="9"/>
    </row>
    <row r="30" spans="1:9" x14ac:dyDescent="0.3">
      <c r="A30" s="6" t="s">
        <v>34</v>
      </c>
      <c r="B30" s="6">
        <v>30</v>
      </c>
      <c r="C30" s="6">
        <f t="shared" ref="C30:C33" si="0">IF(B30 &lt;= I$3,1,IF(B30 &gt;= I$13,0,EXP(-POWER(B30-I$3, 2)/I$8)))</f>
        <v>0.73486724613779941</v>
      </c>
      <c r="D30" s="6">
        <f t="shared" ref="D30:D33" si="1">IF( AND(I$14 &lt;= B30, B30 &gt;= I$15),0,IF(AND(B30 &gt; I$14, I$4 &gt; B30),EXP(-POWER(B30-I$4, 2)/I$9),EXP(-POWER(B30-I$4, 2)/I$10)))</f>
        <v>0.73486724613779952</v>
      </c>
      <c r="E30" s="6">
        <f t="shared" ref="E30:E33" si="2">IF(B30 &lt;= I$16,0,IF(B30 &gt;= I$5,1,EXP(-POWER(B30-I$5, 2)/I$11)))</f>
        <v>0</v>
      </c>
    </row>
    <row r="31" spans="1:9" x14ac:dyDescent="0.3">
      <c r="A31" s="7" t="s">
        <v>35</v>
      </c>
      <c r="B31" s="7">
        <v>15</v>
      </c>
      <c r="C31" s="7">
        <f t="shared" si="0"/>
        <v>0.92587471228729046</v>
      </c>
      <c r="D31" s="7">
        <f t="shared" si="1"/>
        <v>0.38928236326822346</v>
      </c>
      <c r="E31" s="7">
        <f t="shared" si="2"/>
        <v>0</v>
      </c>
      <c r="F31" s="1"/>
    </row>
    <row r="32" spans="1:9" x14ac:dyDescent="0.3">
      <c r="A32" s="6" t="s">
        <v>36</v>
      </c>
      <c r="B32" s="6">
        <v>50</v>
      </c>
      <c r="C32" s="6">
        <f t="shared" si="0"/>
        <v>0.42496976237126222</v>
      </c>
      <c r="D32" s="6">
        <f t="shared" si="1"/>
        <v>1</v>
      </c>
      <c r="E32" s="6">
        <f t="shared" si="2"/>
        <v>0</v>
      </c>
    </row>
    <row r="33" spans="1:10" x14ac:dyDescent="0.3">
      <c r="A33" s="7" t="s">
        <v>37</v>
      </c>
      <c r="B33" s="7">
        <v>30</v>
      </c>
      <c r="C33" s="7">
        <f t="shared" si="0"/>
        <v>0.73486724613779941</v>
      </c>
      <c r="D33" s="7">
        <f t="shared" si="1"/>
        <v>0.73486724613779952</v>
      </c>
      <c r="E33" s="7">
        <f t="shared" si="2"/>
        <v>0</v>
      </c>
    </row>
    <row r="35" spans="1:10" x14ac:dyDescent="0.3">
      <c r="A35" s="15" t="s">
        <v>58</v>
      </c>
      <c r="B35" s="15"/>
      <c r="C35" s="15"/>
      <c r="D35" s="15"/>
      <c r="E35" s="9"/>
      <c r="F35" s="9"/>
      <c r="G35" s="9"/>
      <c r="H35" s="9"/>
      <c r="I35" s="9"/>
      <c r="J35" s="9"/>
    </row>
    <row r="36" spans="1:10" x14ac:dyDescent="0.3">
      <c r="A36" s="4" t="s">
        <v>32</v>
      </c>
      <c r="B36" s="4" t="s">
        <v>47</v>
      </c>
      <c r="C36" s="4" t="s">
        <v>48</v>
      </c>
      <c r="D36" s="4" t="s">
        <v>49</v>
      </c>
      <c r="E36" s="9"/>
      <c r="F36" s="9"/>
      <c r="G36" s="9"/>
      <c r="H36" s="9"/>
      <c r="I36" s="9"/>
      <c r="J36" s="9"/>
    </row>
    <row r="37" spans="1:10" x14ac:dyDescent="0.3">
      <c r="A37" s="7" t="s">
        <v>33</v>
      </c>
      <c r="B37" s="7">
        <f>MAX(MIN(C21, C29), MIN(C21,D29), MIN(D21, C29))</f>
        <v>0.186888138771169</v>
      </c>
      <c r="C37" s="7">
        <f>MAX(MIN(D21, D29), MIN(C21,E29), MIN(E21, C29))</f>
        <v>0.73486724613779952</v>
      </c>
      <c r="D37" s="7">
        <f>MAX(MIN(D21, E29), MIN(E21,D29), MIN(E21, E29))</f>
        <v>0.21022410381342868</v>
      </c>
      <c r="E37" s="9"/>
      <c r="F37" s="9"/>
      <c r="G37" s="9"/>
      <c r="H37" s="9"/>
      <c r="I37" s="9"/>
      <c r="J37" s="9"/>
    </row>
    <row r="38" spans="1:10" x14ac:dyDescent="0.3">
      <c r="A38" s="6" t="s">
        <v>34</v>
      </c>
      <c r="B38" s="6">
        <f t="shared" ref="B38:B41" si="3">MAX(MIN(C22, C30), MIN(C22,D30), MIN(D22, C30))</f>
        <v>0.73486724613779941</v>
      </c>
      <c r="C38" s="6">
        <f t="shared" ref="C38:C41" si="4">MAX(MIN(D22, D30), MIN(C22,E30), MIN(E22, C30))</f>
        <v>0.73486724613779952</v>
      </c>
      <c r="D38" s="6">
        <f t="shared" ref="D38:D41" si="5">MAX(MIN(D22, E30), MIN(E22,D30), MIN(E22, E30))</f>
        <v>0</v>
      </c>
      <c r="E38" s="9"/>
      <c r="F38" s="9"/>
      <c r="G38" s="9"/>
      <c r="H38" s="9"/>
      <c r="I38" s="9"/>
      <c r="J38" s="9"/>
    </row>
    <row r="39" spans="1:10" x14ac:dyDescent="0.3">
      <c r="A39" s="7" t="s">
        <v>35</v>
      </c>
      <c r="B39" s="7">
        <f t="shared" si="3"/>
        <v>0.29163225989402919</v>
      </c>
      <c r="C39" s="7">
        <f t="shared" si="4"/>
        <v>0.8408964152537145</v>
      </c>
      <c r="D39" s="7">
        <f t="shared" si="5"/>
        <v>0.38928236326822346</v>
      </c>
      <c r="E39" s="9"/>
      <c r="F39" s="9"/>
      <c r="G39" s="9"/>
      <c r="H39" s="9"/>
      <c r="I39" s="9"/>
      <c r="J39" s="9"/>
    </row>
    <row r="40" spans="1:10" x14ac:dyDescent="0.3">
      <c r="A40" s="6" t="s">
        <v>36</v>
      </c>
      <c r="B40" s="6">
        <f t="shared" si="3"/>
        <v>0.42496976237126222</v>
      </c>
      <c r="C40" s="6">
        <f t="shared" si="4"/>
        <v>0.92587471228729046</v>
      </c>
      <c r="D40" s="6">
        <f t="shared" si="5"/>
        <v>6.25E-2</v>
      </c>
      <c r="E40" s="9"/>
      <c r="F40" s="9"/>
      <c r="G40" s="9"/>
      <c r="H40" s="9"/>
      <c r="I40" s="9"/>
      <c r="J40" s="9"/>
    </row>
    <row r="41" spans="1:10" x14ac:dyDescent="0.3">
      <c r="A41" s="7" t="s">
        <v>37</v>
      </c>
      <c r="B41" s="7">
        <f t="shared" si="3"/>
        <v>0.73486724613779952</v>
      </c>
      <c r="C41" s="7">
        <f t="shared" si="4"/>
        <v>0.50000000000000011</v>
      </c>
      <c r="D41" s="7">
        <f t="shared" si="5"/>
        <v>0</v>
      </c>
    </row>
    <row r="43" spans="1:10" x14ac:dyDescent="0.3">
      <c r="B43" s="4" t="s">
        <v>32</v>
      </c>
      <c r="C43" s="4" t="s">
        <v>28</v>
      </c>
    </row>
    <row r="44" spans="1:10" x14ac:dyDescent="0.3">
      <c r="B44" s="7" t="s">
        <v>33</v>
      </c>
      <c r="C44" s="4">
        <f>B37*E$44 + C37*F$44 + D37*G$44</f>
        <v>0.57532413037810248</v>
      </c>
      <c r="E44" s="4">
        <v>0.1</v>
      </c>
      <c r="F44" s="4">
        <v>0.5</v>
      </c>
      <c r="G44" s="4">
        <v>0.9</v>
      </c>
    </row>
    <row r="45" spans="1:10" x14ac:dyDescent="0.3">
      <c r="B45" s="6" t="s">
        <v>34</v>
      </c>
      <c r="C45" s="4">
        <f t="shared" ref="C45:C48" si="6">B38*E$44 + C38*F$44 + D38*G$44</f>
        <v>0.44092034768267974</v>
      </c>
    </row>
    <row r="46" spans="1:10" x14ac:dyDescent="0.3">
      <c r="B46" s="7" t="s">
        <v>35</v>
      </c>
      <c r="C46" s="4">
        <f t="shared" si="6"/>
        <v>0.79996556055766121</v>
      </c>
    </row>
    <row r="47" spans="1:10" x14ac:dyDescent="0.3">
      <c r="B47" s="6" t="s">
        <v>36</v>
      </c>
      <c r="C47" s="4">
        <f t="shared" si="6"/>
        <v>0.56168433238077153</v>
      </c>
    </row>
    <row r="48" spans="1:10" x14ac:dyDescent="0.3">
      <c r="B48" s="7" t="s">
        <v>37</v>
      </c>
      <c r="C48" s="4">
        <f t="shared" si="6"/>
        <v>0.32348672461378003</v>
      </c>
    </row>
  </sheetData>
  <mergeCells count="8">
    <mergeCell ref="J3:J5"/>
    <mergeCell ref="K3:K5"/>
    <mergeCell ref="A35:D35"/>
    <mergeCell ref="A27:E27"/>
    <mergeCell ref="F20:H25"/>
    <mergeCell ref="C3:C5"/>
    <mergeCell ref="D3:D5"/>
    <mergeCell ref="A19:E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84E1-E0EA-4798-ACB9-C2DA840EADF9}">
  <dimension ref="A1:J27"/>
  <sheetViews>
    <sheetView topLeftCell="A10" workbookViewId="0">
      <selection activeCell="I16" sqref="I16"/>
    </sheetView>
  </sheetViews>
  <sheetFormatPr defaultRowHeight="14.4" x14ac:dyDescent="0.3"/>
  <cols>
    <col min="2" max="2" width="10.44140625" customWidth="1"/>
    <col min="3" max="3" width="10.77734375" customWidth="1"/>
  </cols>
  <sheetData>
    <row r="1" spans="1:10" x14ac:dyDescent="0.3">
      <c r="B1" t="s">
        <v>16</v>
      </c>
      <c r="H1" t="s">
        <v>15</v>
      </c>
    </row>
    <row r="2" spans="1:10" x14ac:dyDescent="0.3">
      <c r="B2" t="s">
        <v>17</v>
      </c>
      <c r="C2" t="s">
        <v>18</v>
      </c>
      <c r="D2" t="s">
        <v>19</v>
      </c>
      <c r="H2" t="s">
        <v>17</v>
      </c>
      <c r="I2" t="s">
        <v>18</v>
      </c>
      <c r="J2" t="s">
        <v>19</v>
      </c>
    </row>
    <row r="3" spans="1:10" x14ac:dyDescent="0.3">
      <c r="A3">
        <v>1</v>
      </c>
      <c r="B3">
        <v>0.77900000000000003</v>
      </c>
      <c r="C3">
        <v>0.5</v>
      </c>
      <c r="D3">
        <v>0</v>
      </c>
      <c r="G3">
        <v>1</v>
      </c>
      <c r="H3">
        <v>0.25700000000000001</v>
      </c>
      <c r="I3">
        <v>0.5</v>
      </c>
      <c r="J3">
        <v>0.73499999999999999</v>
      </c>
    </row>
    <row r="4" spans="1:10" x14ac:dyDescent="0.3">
      <c r="A4">
        <v>2</v>
      </c>
      <c r="B4">
        <v>0.106</v>
      </c>
      <c r="C4">
        <v>6.25E-2</v>
      </c>
      <c r="D4">
        <v>0.29199999999999998</v>
      </c>
      <c r="G4">
        <v>2</v>
      </c>
      <c r="H4">
        <v>0.36899999999999999</v>
      </c>
      <c r="I4">
        <v>0.84099999999999997</v>
      </c>
      <c r="J4">
        <v>0.92600000000000005</v>
      </c>
    </row>
    <row r="5" spans="1:10" x14ac:dyDescent="0.3">
      <c r="A5">
        <v>3</v>
      </c>
      <c r="B5">
        <v>0.89500000000000002</v>
      </c>
      <c r="C5">
        <v>0.21</v>
      </c>
      <c r="D5">
        <v>0</v>
      </c>
      <c r="G5">
        <v>3</v>
      </c>
      <c r="H5">
        <v>0.106</v>
      </c>
      <c r="I5">
        <v>6.25E-2</v>
      </c>
      <c r="J5">
        <v>0.29199999999999998</v>
      </c>
    </row>
    <row r="6" spans="1:10" x14ac:dyDescent="0.3">
      <c r="A6">
        <v>4</v>
      </c>
      <c r="B6">
        <v>0.64200000000000002</v>
      </c>
      <c r="C6">
        <v>0.84099999999999997</v>
      </c>
      <c r="D6">
        <v>0.92600000000000005</v>
      </c>
      <c r="G6">
        <v>4</v>
      </c>
      <c r="H6">
        <v>0.36899999999999999</v>
      </c>
      <c r="I6">
        <v>0.84099999999999997</v>
      </c>
      <c r="J6">
        <v>0.92600000000000005</v>
      </c>
    </row>
    <row r="7" spans="1:10" x14ac:dyDescent="0.3">
      <c r="A7">
        <v>5</v>
      </c>
      <c r="B7">
        <v>0</v>
      </c>
      <c r="C7">
        <v>0</v>
      </c>
      <c r="D7">
        <v>1</v>
      </c>
      <c r="G7">
        <v>5</v>
      </c>
      <c r="H7">
        <v>0.5</v>
      </c>
      <c r="I7">
        <v>1</v>
      </c>
      <c r="J7">
        <v>1</v>
      </c>
    </row>
    <row r="10" spans="1:10" x14ac:dyDescent="0.3">
      <c r="B10" t="s">
        <v>20</v>
      </c>
      <c r="H10" t="s">
        <v>26</v>
      </c>
      <c r="I10" t="s">
        <v>27</v>
      </c>
    </row>
    <row r="11" spans="1:10" x14ac:dyDescent="0.3">
      <c r="C11" t="s">
        <v>17</v>
      </c>
      <c r="D11" t="s">
        <v>18</v>
      </c>
      <c r="E11" t="s">
        <v>19</v>
      </c>
      <c r="G11" t="s">
        <v>21</v>
      </c>
      <c r="H11">
        <v>3</v>
      </c>
      <c r="I11">
        <v>7</v>
      </c>
    </row>
    <row r="12" spans="1:10" x14ac:dyDescent="0.3">
      <c r="B12" t="s">
        <v>21</v>
      </c>
      <c r="C12">
        <f>B3*$H11+H3*$I11</f>
        <v>4.1360000000000001</v>
      </c>
      <c r="D12">
        <f t="shared" ref="D12:E16" si="0">C3*$H11+I3*$I11</f>
        <v>5</v>
      </c>
      <c r="E12">
        <f t="shared" si="0"/>
        <v>5.1449999999999996</v>
      </c>
      <c r="G12" t="s">
        <v>22</v>
      </c>
      <c r="H12">
        <v>9</v>
      </c>
      <c r="I12">
        <v>6</v>
      </c>
    </row>
    <row r="13" spans="1:10" x14ac:dyDescent="0.3">
      <c r="B13" t="s">
        <v>22</v>
      </c>
      <c r="C13">
        <f t="shared" ref="C13:C16" si="1">B4*$H12+H4*$I12</f>
        <v>3.1680000000000001</v>
      </c>
      <c r="D13">
        <f t="shared" si="0"/>
        <v>5.6084999999999994</v>
      </c>
      <c r="E13">
        <f t="shared" si="0"/>
        <v>8.1839999999999993</v>
      </c>
      <c r="G13" t="s">
        <v>23</v>
      </c>
      <c r="H13">
        <v>2</v>
      </c>
      <c r="I13">
        <v>9</v>
      </c>
    </row>
    <row r="14" spans="1:10" x14ac:dyDescent="0.3">
      <c r="B14" t="s">
        <v>23</v>
      </c>
      <c r="C14">
        <f t="shared" si="1"/>
        <v>2.7439999999999998</v>
      </c>
      <c r="D14">
        <f t="shared" si="0"/>
        <v>0.98249999999999993</v>
      </c>
      <c r="E14">
        <f t="shared" si="0"/>
        <v>2.6279999999999997</v>
      </c>
      <c r="G14" t="s">
        <v>24</v>
      </c>
      <c r="H14">
        <v>4</v>
      </c>
      <c r="I14">
        <v>6</v>
      </c>
    </row>
    <row r="15" spans="1:10" x14ac:dyDescent="0.3">
      <c r="B15" t="s">
        <v>24</v>
      </c>
      <c r="C15">
        <f t="shared" si="1"/>
        <v>4.782</v>
      </c>
      <c r="D15">
        <f t="shared" si="0"/>
        <v>8.41</v>
      </c>
      <c r="E15">
        <f t="shared" si="0"/>
        <v>9.26</v>
      </c>
      <c r="G15" t="s">
        <v>25</v>
      </c>
      <c r="H15">
        <v>10</v>
      </c>
      <c r="I15">
        <v>3</v>
      </c>
    </row>
    <row r="16" spans="1:10" x14ac:dyDescent="0.3">
      <c r="B16" t="s">
        <v>25</v>
      </c>
      <c r="C16">
        <f t="shared" si="1"/>
        <v>1.5</v>
      </c>
      <c r="D16">
        <f t="shared" si="0"/>
        <v>3</v>
      </c>
      <c r="E16">
        <f t="shared" si="0"/>
        <v>13</v>
      </c>
    </row>
    <row r="17" spans="2:8" x14ac:dyDescent="0.3">
      <c r="G17" t="s">
        <v>28</v>
      </c>
    </row>
    <row r="18" spans="2:8" x14ac:dyDescent="0.3">
      <c r="G18" t="s">
        <v>29</v>
      </c>
      <c r="H18">
        <v>0.3</v>
      </c>
    </row>
    <row r="19" spans="2:8" x14ac:dyDescent="0.3">
      <c r="G19" t="s">
        <v>30</v>
      </c>
      <c r="H19">
        <v>0.7</v>
      </c>
    </row>
    <row r="20" spans="2:8" x14ac:dyDescent="0.3">
      <c r="G20" t="s">
        <v>31</v>
      </c>
      <c r="H20">
        <v>1</v>
      </c>
    </row>
    <row r="22" spans="2:8" x14ac:dyDescent="0.3">
      <c r="B22" t="s">
        <v>20</v>
      </c>
    </row>
    <row r="23" spans="2:8" x14ac:dyDescent="0.3">
      <c r="B23" t="s">
        <v>21</v>
      </c>
      <c r="C23">
        <f>C12*H$18 + D12*H$19 + E12*H$20</f>
        <v>9.8857999999999997</v>
      </c>
    </row>
    <row r="24" spans="2:8" x14ac:dyDescent="0.3">
      <c r="B24" t="s">
        <v>22</v>
      </c>
      <c r="C24">
        <f t="shared" ref="C24:C27" si="2">C13*H$18 + D13*H$19 + E13*H$20</f>
        <v>13.06035</v>
      </c>
    </row>
    <row r="25" spans="2:8" x14ac:dyDescent="0.3">
      <c r="B25" t="s">
        <v>23</v>
      </c>
      <c r="C25">
        <f t="shared" si="2"/>
        <v>4.1389499999999995</v>
      </c>
    </row>
    <row r="26" spans="2:8" x14ac:dyDescent="0.3">
      <c r="B26" t="s">
        <v>24</v>
      </c>
      <c r="C26">
        <f t="shared" si="2"/>
        <v>16.581599999999998</v>
      </c>
    </row>
    <row r="27" spans="2:8" x14ac:dyDescent="0.3">
      <c r="B27" t="s">
        <v>25</v>
      </c>
      <c r="C27">
        <f t="shared" si="2"/>
        <v>15.55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Курсы повышения квалификации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2015-06-05T18:19:34Z</dcterms:created>
  <dcterms:modified xsi:type="dcterms:W3CDTF">2022-12-08T17:18:00Z</dcterms:modified>
</cp:coreProperties>
</file>